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60" windowWidth="18915" windowHeight="6420"/>
  </bookViews>
  <sheets>
    <sheet name="all agencies" sheetId="1" r:id="rId1"/>
    <sheet name="Table 1" sheetId="3" r:id="rId2"/>
  </sheets>
  <externalReferences>
    <externalReference r:id="rId3"/>
  </externalReferences>
  <definedNames>
    <definedName name="_xlnm.Print_Area" localSheetId="0">'all agencies'!$A$1:$P$191</definedName>
  </definedNames>
  <calcPr calcId="125725"/>
</workbook>
</file>

<file path=xl/calcChain.xml><?xml version="1.0" encoding="utf-8"?>
<calcChain xmlns="http://schemas.openxmlformats.org/spreadsheetml/2006/main">
  <c r="P169" i="1"/>
  <c r="P125" l="1"/>
  <c r="O125"/>
  <c r="P171" l="1"/>
  <c r="O171"/>
  <c r="P107"/>
  <c r="O107"/>
  <c r="O54"/>
  <c r="P180" l="1"/>
  <c r="O180"/>
  <c r="O181" s="1"/>
  <c r="P177"/>
  <c r="P181" s="1"/>
  <c r="P172" s="1"/>
  <c r="O151"/>
  <c r="O141" s="1"/>
  <c r="P149"/>
  <c r="P147"/>
  <c r="O137"/>
  <c r="O115" s="1"/>
  <c r="P135"/>
  <c r="P133"/>
  <c r="O100"/>
  <c r="O74" s="1"/>
  <c r="P98"/>
  <c r="P96"/>
  <c r="O65"/>
  <c r="P65"/>
  <c r="P43"/>
  <c r="P47" s="1"/>
  <c r="O26"/>
  <c r="P22"/>
  <c r="P26" s="1"/>
  <c r="P12"/>
  <c r="O12"/>
  <c r="P10"/>
  <c r="P14" s="1"/>
  <c r="O9"/>
  <c r="O14" s="1"/>
  <c r="D87"/>
  <c r="D42"/>
  <c r="N151"/>
  <c r="M151"/>
  <c r="N150"/>
  <c r="M150"/>
  <c r="P100" l="1"/>
  <c r="P74" s="1"/>
  <c r="P137"/>
  <c r="P115" s="1"/>
  <c r="P151"/>
  <c r="P141" s="1"/>
  <c r="O172"/>
  <c r="O8"/>
  <c r="P8"/>
  <c r="N181"/>
  <c r="M181"/>
  <c r="N180"/>
  <c r="M180"/>
  <c r="N179"/>
  <c r="M179"/>
  <c r="N178"/>
  <c r="M178"/>
  <c r="N177"/>
  <c r="M177"/>
  <c r="N176"/>
  <c r="M176"/>
  <c r="L176"/>
  <c r="J176"/>
  <c r="E176"/>
  <c r="D176"/>
  <c r="N171"/>
  <c r="M171"/>
  <c r="N170"/>
  <c r="M170"/>
  <c r="N169"/>
  <c r="M169"/>
  <c r="N168"/>
  <c r="M168"/>
  <c r="N167"/>
  <c r="M167"/>
  <c r="N166"/>
  <c r="M166"/>
  <c r="J166"/>
  <c r="E166"/>
  <c r="D166"/>
  <c r="E163"/>
  <c r="D163"/>
  <c r="N161"/>
  <c r="M161"/>
  <c r="N160"/>
  <c r="M160"/>
  <c r="N159"/>
  <c r="M159"/>
  <c r="N158"/>
  <c r="M158"/>
  <c r="E158"/>
  <c r="D158"/>
  <c r="N157"/>
  <c r="M157"/>
  <c r="N156"/>
  <c r="M156"/>
  <c r="E156"/>
  <c r="D156"/>
  <c r="E150"/>
  <c r="D150"/>
  <c r="N149"/>
  <c r="M149"/>
  <c r="N148"/>
  <c r="M148"/>
  <c r="N147"/>
  <c r="M147"/>
  <c r="N146"/>
  <c r="M146"/>
  <c r="E146"/>
  <c r="D146"/>
  <c r="N137"/>
  <c r="M137"/>
  <c r="N136"/>
  <c r="M136"/>
  <c r="N135"/>
  <c r="M135"/>
  <c r="N134"/>
  <c r="M134"/>
  <c r="N133"/>
  <c r="M133"/>
  <c r="N132"/>
  <c r="M132"/>
  <c r="J132"/>
  <c r="E132"/>
  <c r="D132"/>
  <c r="N125"/>
  <c r="M125"/>
  <c r="N124"/>
  <c r="M124"/>
  <c r="N123"/>
  <c r="M123"/>
  <c r="D123"/>
  <c r="N122"/>
  <c r="M122"/>
  <c r="N121"/>
  <c r="M121"/>
  <c r="N120"/>
  <c r="M120"/>
  <c r="E120"/>
  <c r="D120"/>
  <c r="E109"/>
  <c r="D109"/>
  <c r="N107"/>
  <c r="M107"/>
  <c r="N106"/>
  <c r="M106"/>
  <c r="N105"/>
  <c r="M105"/>
  <c r="E105"/>
  <c r="D105"/>
  <c r="N104"/>
  <c r="M104"/>
  <c r="N103"/>
  <c r="M103"/>
  <c r="N102"/>
  <c r="M102"/>
  <c r="L102"/>
  <c r="J102"/>
  <c r="E102"/>
  <c r="D102"/>
  <c r="N100"/>
  <c r="M100"/>
  <c r="N99"/>
  <c r="M99"/>
  <c r="N98"/>
  <c r="M98"/>
  <c r="N97"/>
  <c r="M97"/>
  <c r="N96"/>
  <c r="M96"/>
  <c r="N95"/>
  <c r="M95"/>
  <c r="E95"/>
  <c r="D95"/>
  <c r="N92"/>
  <c r="M92"/>
  <c r="N91"/>
  <c r="M91"/>
  <c r="N90"/>
  <c r="M90"/>
  <c r="N89"/>
  <c r="M89"/>
  <c r="N88"/>
  <c r="M88"/>
  <c r="N87"/>
  <c r="M87"/>
  <c r="L87"/>
  <c r="L79" s="1"/>
  <c r="J87"/>
  <c r="E87"/>
  <c r="N84"/>
  <c r="M84"/>
  <c r="N83"/>
  <c r="M83"/>
  <c r="N82"/>
  <c r="M82"/>
  <c r="N81"/>
  <c r="M81"/>
  <c r="N80"/>
  <c r="M80"/>
  <c r="N79"/>
  <c r="M79"/>
  <c r="J79"/>
  <c r="E79"/>
  <c r="D79"/>
  <c r="N72"/>
  <c r="M72"/>
  <c r="N71"/>
  <c r="M71"/>
  <c r="N70"/>
  <c r="M70"/>
  <c r="N69"/>
  <c r="M69"/>
  <c r="N68"/>
  <c r="M68"/>
  <c r="N67"/>
  <c r="M67"/>
  <c r="N65"/>
  <c r="M65"/>
  <c r="N64"/>
  <c r="M64"/>
  <c r="N63"/>
  <c r="M63"/>
  <c r="N62"/>
  <c r="M62"/>
  <c r="N61"/>
  <c r="M61"/>
  <c r="J61"/>
  <c r="N60"/>
  <c r="M60"/>
  <c r="E60"/>
  <c r="N53"/>
  <c r="M53"/>
  <c r="N52"/>
  <c r="M52"/>
  <c r="E52"/>
  <c r="D52"/>
  <c r="N51"/>
  <c r="M51"/>
  <c r="N50"/>
  <c r="M50"/>
  <c r="N49"/>
  <c r="M49"/>
  <c r="J49"/>
  <c r="E49"/>
  <c r="D49"/>
  <c r="N47"/>
  <c r="M47"/>
  <c r="N46"/>
  <c r="M46"/>
  <c r="N45"/>
  <c r="M45"/>
  <c r="N44"/>
  <c r="M44"/>
  <c r="N43"/>
  <c r="M43"/>
  <c r="N42"/>
  <c r="M42"/>
  <c r="J42"/>
  <c r="E42"/>
  <c r="E40"/>
  <c r="D32"/>
  <c r="E29"/>
  <c r="D29"/>
  <c r="N26"/>
  <c r="M26"/>
  <c r="E26"/>
  <c r="D26"/>
  <c r="N25"/>
  <c r="M25"/>
  <c r="N24"/>
  <c r="M24"/>
  <c r="N23"/>
  <c r="M23"/>
  <c r="N22"/>
  <c r="M22"/>
  <c r="E22"/>
  <c r="N21"/>
  <c r="M21"/>
  <c r="L21"/>
  <c r="L42" s="1"/>
  <c r="L49" s="1"/>
  <c r="L61" s="1"/>
  <c r="J21"/>
  <c r="E21"/>
  <c r="D21"/>
  <c r="L16"/>
  <c r="D16"/>
  <c r="N14"/>
  <c r="M14"/>
  <c r="N13"/>
  <c r="M13"/>
  <c r="N12"/>
  <c r="M12"/>
  <c r="D12"/>
  <c r="N11"/>
  <c r="M11"/>
  <c r="N10"/>
  <c r="M10"/>
  <c r="N9"/>
  <c r="M9"/>
  <c r="K9"/>
  <c r="J9"/>
  <c r="J16" s="1"/>
  <c r="D9"/>
  <c r="E3"/>
  <c r="E2"/>
  <c r="O183" l="1"/>
  <c r="P183"/>
</calcChain>
</file>

<file path=xl/sharedStrings.xml><?xml version="1.0" encoding="utf-8"?>
<sst xmlns="http://schemas.openxmlformats.org/spreadsheetml/2006/main" count="446" uniqueCount="305">
  <si>
    <t>Strengthened accountability and responsiveness of governments to pro-active citizens.</t>
  </si>
  <si>
    <t>Improved access to and quality of education, health and social protection services.</t>
  </si>
  <si>
    <t>JP Outcome 1: Developed and implemented cultural policies and legal frameworks</t>
  </si>
  <si>
    <t>Annual Targets</t>
  </si>
  <si>
    <t>Activities</t>
  </si>
  <si>
    <t>Time Frame (Year II)</t>
  </si>
  <si>
    <t>UN Agency</t>
  </si>
  <si>
    <t>Responsible Party</t>
  </si>
  <si>
    <t>Planned Budget</t>
  </si>
  <si>
    <t>Source of Funds</t>
  </si>
  <si>
    <t>Budget Description (Expenditure Account)</t>
  </si>
  <si>
    <t>Total Amount</t>
  </si>
  <si>
    <t>(List of Output &amp; Annual Targets)</t>
  </si>
  <si>
    <t>Q1</t>
  </si>
  <si>
    <t>Q2</t>
  </si>
  <si>
    <t>Q3</t>
  </si>
  <si>
    <t>Q4</t>
  </si>
  <si>
    <t>Improved policies &amp; legal frameworks in culture and education sectors</t>
  </si>
  <si>
    <t>MDG-F</t>
  </si>
  <si>
    <t>MoCs</t>
  </si>
  <si>
    <t>Statistical Agencies</t>
  </si>
  <si>
    <t>Implement activities related to culture sector  and related culture industries overview using gender-sensitive approach.</t>
  </si>
  <si>
    <t>Improve cultural statistics and align methodology with EUROSTAT  and NACE cultural industry classification.</t>
  </si>
  <si>
    <t>MoCA</t>
  </si>
  <si>
    <t>MoCA, MOCs</t>
  </si>
  <si>
    <t>a.</t>
  </si>
  <si>
    <t>UNDP</t>
  </si>
  <si>
    <t xml:space="preserve">Arrange conferences on specific priorities in the cultural sector </t>
  </si>
  <si>
    <t>e.</t>
  </si>
  <si>
    <t xml:space="preserve">Provide technical assistance to sectoral Working Groups for developing and targeted implementation of selected priority areas in the Action plan for Culture  Strategy </t>
  </si>
  <si>
    <t>Support Sectoral working group in continuing development of the Culture portal concept and visibility improvements for all three ministries in presentation of the culture sector.</t>
  </si>
  <si>
    <t>MoE, PI, PS in Core Localities</t>
  </si>
  <si>
    <t>UNICEF</t>
  </si>
  <si>
    <t>MoE</t>
  </si>
  <si>
    <t>2.0</t>
  </si>
  <si>
    <t>Indirect support costs 7%</t>
  </si>
  <si>
    <t>UNESCO</t>
  </si>
  <si>
    <t xml:space="preserve">c. </t>
  </si>
  <si>
    <t>Train major stakeholders on cultural diversity, policies and legal frameworks</t>
  </si>
  <si>
    <t>Policy makers</t>
  </si>
  <si>
    <t>CSOs</t>
  </si>
  <si>
    <t>Strengthened capacities of State and Entity-level governments in monitoring and evaluation of cultural development</t>
  </si>
  <si>
    <t>1.2.1</t>
  </si>
  <si>
    <t>Facilitate the harmonization of the collection of cultural data and ensure gender-sensitive collection of cultural data.</t>
  </si>
  <si>
    <t>b.</t>
  </si>
  <si>
    <t>Technical assistance to establishment of functioning Working Groups for improved Monitoring and Evaluation mechanisms in the key government counterpart ministries (state and entity level).</t>
  </si>
  <si>
    <t>1.2.2</t>
  </si>
  <si>
    <t xml:space="preserve">Developing a system to monitor implementation of improved educational policies </t>
  </si>
  <si>
    <t>Technical assistance to the Agency for Pre-primary, Primary and Secondary Education to gauge childhood education performance versus international achievements</t>
  </si>
  <si>
    <t>JP Outcome 2: Improved cross-cultural understanding at a community level</t>
  </si>
  <si>
    <t>(List of Output Annual Targets)</t>
  </si>
  <si>
    <t>Promoted models of social inclusion in primary schools of project target communities.</t>
  </si>
  <si>
    <t xml:space="preserve">MoCA, MoE, PI, PS in Core Localities </t>
  </si>
  <si>
    <t>d.</t>
  </si>
  <si>
    <t xml:space="preserve">Core Localities </t>
  </si>
  <si>
    <t>Enhanced local initiatives delivering positive cross-cultural messages.</t>
  </si>
  <si>
    <t>Building on Cultural Memory for improving understanding</t>
  </si>
  <si>
    <t>c.</t>
  </si>
  <si>
    <t>Ensuring inclusion of minorities or socially excluded categories through implementation of culture projects</t>
  </si>
  <si>
    <t>Organise in partnership with universities and civil society, workshops and public debates about cultural diversity.</t>
  </si>
  <si>
    <t>Engage civil society in European and regional cooperation projects and networks.</t>
  </si>
  <si>
    <t>JP Outcome 3: Strengthened cultural industries</t>
  </si>
  <si>
    <t>Increased employment and profitability levels within the cultural industries.</t>
  </si>
  <si>
    <t>Improving the economic role of cultural industries</t>
  </si>
  <si>
    <t>Support to the museum sector and cultural institutions in BiH</t>
  </si>
  <si>
    <t>JP Outcome 4: Improved tolerance towards diversity</t>
  </si>
  <si>
    <t>Increased number of positive public discourses on interculturalism.</t>
  </si>
  <si>
    <t>Analyse the degree to which messages in the media are delivered in a culturally-sensitive and gender-sensitive manner and present findings.</t>
  </si>
  <si>
    <t xml:space="preserve">Production of documentaries and feature films on intercultural understanding and support of young talent for cinematography </t>
  </si>
  <si>
    <t>Development of interactive culture mapping and cultural ID forum for BiH</t>
  </si>
  <si>
    <t xml:space="preserve">Media, Core Localities </t>
  </si>
  <si>
    <t>JP Monitoring and Evaluation</t>
  </si>
  <si>
    <t>Agencies</t>
  </si>
  <si>
    <t>Total</t>
  </si>
  <si>
    <t>Complete mapping of the culture sector and related industries using gender-sensitive approach to identify economic and social potentials and complete Culture Portal implementation by line ministries.</t>
  </si>
  <si>
    <t>Run professional courses for culture workers and tourism providers.</t>
  </si>
  <si>
    <t>Assist cultural organisations in targeting local and international markets and obtaining financial sustainability.</t>
  </si>
  <si>
    <t>Development of sustainable cultural tourism products in BiH and branding cultural products in BiH.</t>
  </si>
  <si>
    <t>Supporting building Social Capital through culture and performing arts</t>
  </si>
  <si>
    <t>Provide training for artists on quality standards, labelling, regulatory frameworks and copy-rights.</t>
  </si>
  <si>
    <t>Initiate the restoration of ten (10) monuments - tangible symbols of BiH inteculturalism. Activities on restoration of monuments for culture tourism promotion.</t>
  </si>
  <si>
    <t>f.</t>
  </si>
  <si>
    <t>g.</t>
  </si>
  <si>
    <t>Create a directory of intangible cultural heritage of Bosnia and Herzegovina and provide trainings to relevant stakeholders.</t>
  </si>
  <si>
    <t>Y1</t>
  </si>
  <si>
    <t>Y2</t>
  </si>
  <si>
    <t>Improved policies &amp; legal frameworks in culture and education sectors.</t>
  </si>
  <si>
    <t>Strengthened capacities of State and Entity-level Governments in monitoring and evaluation of cultural development.</t>
  </si>
  <si>
    <t>Annex A:  Work Plan (Year III) - MDG Achievement Fund Culture - Bosnia and Herzegovina</t>
  </si>
  <si>
    <t>Remaining funds from Year II</t>
  </si>
  <si>
    <t>Planned Budget Y III</t>
  </si>
  <si>
    <t xml:space="preserve">Providing trainings for Junior Lectures at pedagogical academies/faculties in the area of intercultural education  </t>
  </si>
  <si>
    <t xml:space="preserve">Conducting workshops for Education WG to develop Code of Ethics  </t>
  </si>
  <si>
    <t xml:space="preserve">Organizing conference for presenting results of the WG from Y1 to Y3 </t>
  </si>
  <si>
    <t xml:space="preserve">Conducting workshops for Education WG to develop plan for monitoring and evaluation of quality assurance in education including list of indicators for intercultural education  </t>
  </si>
  <si>
    <t>Conducting workshops for staff of PI and MoE is involved in monitoing and evaluation</t>
  </si>
  <si>
    <t xml:space="preserve">Carrying out monitoring visits to schools for evaluation of their projects  </t>
  </si>
  <si>
    <t>Provison of grants to NGOs</t>
  </si>
  <si>
    <t xml:space="preserve">Implementation of the NGOs projects </t>
  </si>
  <si>
    <t xml:space="preserve">Public presentation of primary schools projects results   </t>
  </si>
  <si>
    <t>Translation into English and printing of the publication “ABC on culture and tradition of BiH people”</t>
  </si>
  <si>
    <t xml:space="preserve">Printing and distribution of the publication of “Child Friendly School” </t>
  </si>
  <si>
    <t>Printing and distribution of publication “Learning to Live Together”</t>
  </si>
  <si>
    <t>`</t>
  </si>
  <si>
    <t xml:space="preserve">Establishing and interviewing focus group before the campaign </t>
  </si>
  <si>
    <t xml:space="preserve">Interviewing focus group after the campaign </t>
  </si>
  <si>
    <t xml:space="preserve">Carrying out workshops with students, parents, local authorities, media in 10 localities to develop specific messages </t>
  </si>
  <si>
    <t xml:space="preserve">Production and dissemination of materials for the campaign  </t>
  </si>
  <si>
    <t xml:space="preserve">Production and dissemination of web game </t>
  </si>
  <si>
    <t xml:space="preserve">Media Campaign for dissemination of messages         </t>
  </si>
  <si>
    <t xml:space="preserve">•Working groups for statistics uses improved instruments for data collection and reporting on cultural statitstics </t>
  </si>
  <si>
    <t>•Institutional web culture portal funtioning and in use by state and enity level ministries for dissemination of information to citizens and non-governmental sector</t>
  </si>
  <si>
    <t xml:space="preserve">•Data for Compendium (relevant data for culture sector) updated and trends in the sector reported on. </t>
  </si>
  <si>
    <t xml:space="preserve">•Gender trainings in cooperation with Agencies for gender equality prepared for culture workers at all levels of government. </t>
  </si>
  <si>
    <t xml:space="preserve">•Action plan for implementation of culture strategy promoted among cantonal level of government and civil society sector. </t>
  </si>
  <si>
    <r>
      <t xml:space="preserve">•Priorities from the Action plan supported through MDGF Programme </t>
    </r>
    <r>
      <rPr>
        <sz val="10"/>
        <color rgb="FF000000"/>
        <rFont val="Arial Narrow"/>
        <family val="2"/>
      </rPr>
      <t xml:space="preserve">(reccommendations for young talents; analysis of capacities of institutes for cultural heritage) </t>
    </r>
  </si>
  <si>
    <t xml:space="preserve">•Prepation of action plan for strengthening of culture industries </t>
  </si>
  <si>
    <t>•Analysis of culture industries prepared</t>
  </si>
  <si>
    <r>
      <t>•</t>
    </r>
    <r>
      <rPr>
        <sz val="10"/>
        <color rgb="FF000000"/>
        <rFont val="Arial Narrow"/>
        <family val="2"/>
      </rPr>
      <t xml:space="preserve"> Training from protection of author's copyrights for state and entity officials </t>
    </r>
  </si>
  <si>
    <t xml:space="preserve"> 2 day workshops for primary school teacher training  </t>
  </si>
  <si>
    <t xml:space="preserve">Analysis  of the results and dissemination of the information </t>
  </si>
  <si>
    <t xml:space="preserve">•Local partner municipality project fully implemented and sustainability measures secured </t>
  </si>
  <si>
    <t xml:space="preserve">•CSO projects fully implemented addressing intercultural understanding through improved access to culture and Performing Arts for Understanding </t>
  </si>
  <si>
    <r>
      <t xml:space="preserve">• Trainings on Intercularalism (Intercultural navigators) fully implemented in all 10 priority municipalities </t>
    </r>
    <r>
      <rPr>
        <sz val="10"/>
        <color rgb="FF000000"/>
        <rFont val="Arial Narrow"/>
        <family val="2"/>
      </rPr>
      <t xml:space="preserve"> of the programme in cooperation with British Council.</t>
    </r>
  </si>
  <si>
    <t xml:space="preserve">•Priorities in Mostar, Trebinje and Ravno reconstructed and revitalised in cooperation with UNESCO. </t>
  </si>
  <si>
    <t xml:space="preserve">•Selected priorities from technical fund supported for culture heritage rennovation. </t>
  </si>
  <si>
    <r>
      <t>•</t>
    </r>
    <r>
      <rPr>
        <sz val="10"/>
        <color rgb="FF000000"/>
        <rFont val="Arial Narrow"/>
        <family val="2"/>
      </rPr>
      <t>Documentary films prepared and publisized on different film festivals and other filmmaking industry events - promoting filmmaking in Bosnia and Herzegovina and strengthening the concept of interculturalism.</t>
    </r>
  </si>
  <si>
    <r>
      <t>•</t>
    </r>
    <r>
      <rPr>
        <sz val="10"/>
        <color rgb="FF000000"/>
        <rFont val="Arial Narrow"/>
        <family val="2"/>
      </rPr>
      <t xml:space="preserve">Web portal on interculturalism for citizens fully functional </t>
    </r>
  </si>
  <si>
    <t>•Ensure education for media and culture workers through promotion of interculturalism and diversity in media. •Training for journalists fully prepared and implemented in order to measure positive results related to culture sensitivity in media.</t>
  </si>
  <si>
    <t xml:space="preserve">Monitoring of projects implemented in line with Guidelines for joint programme implementation for achieveing MDGs. </t>
  </si>
  <si>
    <r>
      <t>•</t>
    </r>
    <r>
      <rPr>
        <sz val="10"/>
        <color rgb="FF000000"/>
        <rFont val="Arial Narrow"/>
        <family val="2"/>
      </rPr>
      <t xml:space="preserve">Monitoring proces harmonised between ministries at state and entity level and system put into practise. </t>
    </r>
  </si>
  <si>
    <t>•Culture management training for culture workers fully implemented and analysis of best pracitses presented to government partners.</t>
  </si>
  <si>
    <t>•Public private partnership training and best practises analysis prepared and presented to cultural workers and government partners.</t>
  </si>
  <si>
    <t>Further development of system for implementation monitoring of international conventions related to culture to which BiH is a signatory. Support to participation to all UNESCO conferences, round tables etc. related to UNESCOs conventions  linked to 311a</t>
  </si>
  <si>
    <t>Joint action with UNDP / see UNDP component, section 111 a and b</t>
  </si>
  <si>
    <t>Reccommendations for fostering responsivness of institutions dealing with cultural and natural heritage prepared.</t>
  </si>
  <si>
    <t>Guidelines for Directory developed  and the tentative list of Intangible Heritage completed.</t>
  </si>
  <si>
    <t xml:space="preserve">30 participants trained from 10 core localities and additional 13 municipalities, further trained in 2011, </t>
  </si>
  <si>
    <t>Derventa  2, Banja Luka, Jajce, Mostar 2, Tesanj, Foca-Sutjeska, Trebinje, Ravno</t>
  </si>
  <si>
    <t>Restoration of 11 monuments/ sites (identified by MoE with entities MCs and endorsed by PMC) completed as follows:</t>
  </si>
  <si>
    <t>JUSTIFICATION FOR  HARMONISED BUDGET CATEGORY OVER-EXPENDITURE</t>
  </si>
  <si>
    <t>*UNESCO will transfer all unspent amounts from year 2 to the account code 'Contracts'. This will not cause changes to any of the proposed results as originally planned in the project document.</t>
  </si>
  <si>
    <t>Conduct studies and research on curricula and school environment and assist in implementation of recommendations.</t>
  </si>
  <si>
    <t>Facilitate the development of a multi-cultural ethics code for teachers, schools, pupils and parents and engage in exchange of experiences.</t>
  </si>
  <si>
    <t xml:space="preserve">Provide technical support to the development of Action plan based on National Cultural Policy Strategy in BiH  through a participatory process and with inclusion of all relevant institutions.  </t>
  </si>
  <si>
    <t xml:space="preserve">Improvement of management capacities of culture sector institutions in connection with findings from Culture sector review findings. </t>
  </si>
  <si>
    <t>30 participants (local decision makers) from related ministries at all three levels,  selected municipalities and CSOs trained in cultural diversity focusing on intercultural understanding and mediation. The training is to be jointly organized with UNICEf including provison of traning to managment staff from 83 scholls from selected municipalities.</t>
  </si>
  <si>
    <t>Prepare a cultural tourism framework for restoration activities.</t>
  </si>
  <si>
    <t xml:space="preserve">•New activity: Association of blind and poor sighted people based on priorities in both entities assisted with equipment for improved living </t>
  </si>
  <si>
    <t>*Under Activity 211 Agency UNICEF; 1.3 Trainings: -27,206.27 :T he training for schools from selected project locations took place as part of the Agreement that UNICEF signed with the government institution (Pedagogical Institute Bihac). The activity started at the beginning of the school year and is carried forward into 2011 (school year 2010/2011 ends in June 2011)</t>
  </si>
  <si>
    <t>*Under Activity 113 Agency UNICEF; 1.4 Contracts: -10,665.34 : This activity was over expended under this harmonized budget category due to the fact that the actual work on policy support was implemented both by the government institution (Agency for Pre,Primary and Secondary Education) and international consultant (individual) providing technical and expert assistance. Therefore two contracts were signed (one institutional and one individual) for this activity and their total amount is slightly higher from the initially budgeted amount.</t>
  </si>
  <si>
    <t xml:space="preserve">*Under Activity 212 Agency UNICEF; 1.4 Contracts: -3,994.65: This budget category is slightly over expended due to the fact that UNICEF signed one individual and one institutional contract with “Partner MCA” and Mr. Josip Tvrtkovic to conduct a complex behavior study. </t>
  </si>
  <si>
    <t>*Under Activity 221 Agency UNDP; 1.4 Contracts: -197,104.25 : This negative balance is presented due to commitment of overall contract values for CSO projects while tranches for completion of projects will be realised in year 3.. Sufficient funds for these activities are allocated in year 3.</t>
  </si>
  <si>
    <t xml:space="preserve">NOTE: Amounts per agency for the third tranche have been modified as per communication with MDTF secretariat and adjusted request for funds will be sent out. This is due to savings incurred under M&amp;E budget line that was administered under UNDP budget. Amount of US$ 10,606.49 is split among agencies using the % of agency share in the overall JP budget. Allocation between agencies is the following: UNICEF -US$ 2,329.83; UNESCO-US$ 2,442.27;UNDP-US$ 5,834.39
</t>
  </si>
  <si>
    <t>Table 1: Summary of Results Framework - MDG Spain Culture - Bosnia and Herzegovina (BiH)</t>
  </si>
  <si>
    <t xml:space="preserve">Expected BiH UNDAF Outcome 1: </t>
  </si>
  <si>
    <t xml:space="preserve">Outcome 2: </t>
  </si>
  <si>
    <t>Overall JP Outcome</t>
  </si>
  <si>
    <t>Strengthened Cross-cultural Understanding in Bosnia and Herzegovina.</t>
  </si>
  <si>
    <t>JP Outputs</t>
  </si>
  <si>
    <t>SMART Outputs and Responsible</t>
  </si>
  <si>
    <t>Reference to Agency priority or Country Programme</t>
  </si>
  <si>
    <t>Implementing Partner</t>
  </si>
  <si>
    <t>Indicative activities for each Output</t>
  </si>
  <si>
    <t>Resource allocation and indicative time frame</t>
  </si>
  <si>
    <t>UN Organization</t>
  </si>
  <si>
    <t>Y3</t>
  </si>
  <si>
    <t>Joint Programme Outcome</t>
  </si>
  <si>
    <t>1:</t>
  </si>
  <si>
    <t>Comprehensive cultural statistics collected to enable evidence-based analysis, planning and monitoring of Culture sector in BiH.</t>
  </si>
  <si>
    <t>MoCA/ MoCs</t>
  </si>
  <si>
    <t>1.1.1.</t>
  </si>
  <si>
    <t>Providing the evidence-base for strategy implementation in the culture sector.</t>
  </si>
  <si>
    <r>
      <t>Indicator</t>
    </r>
    <r>
      <rPr>
        <sz val="10"/>
        <rFont val="Arial Narrow"/>
        <family val="2"/>
      </rPr>
      <t xml:space="preserve">: Culture Sector mapped, including detailed analysis of culture public sector (legislative, financial, infrastructure and human resources analysis), new classification of cultural industries and comprehensive culture sector research.                                                                                                                </t>
    </r>
    <r>
      <rPr>
        <b/>
        <sz val="10"/>
        <rFont val="Arial Narrow"/>
        <family val="2"/>
        <charset val="238"/>
      </rPr>
      <t>Baseline</t>
    </r>
    <r>
      <rPr>
        <sz val="10"/>
        <rFont val="Arial Narrow"/>
        <family val="2"/>
      </rPr>
      <t xml:space="preserve">: No complete overview of cultural resources in BiH available. </t>
    </r>
  </si>
  <si>
    <t>Map the cultural sector and related industries using gender-sensitive approach to identify economic and social potentials and create Culture Portal.</t>
  </si>
  <si>
    <r>
      <t>Indicator</t>
    </r>
    <r>
      <rPr>
        <sz val="10"/>
        <rFont val="Arial Narrow"/>
        <family val="2"/>
      </rPr>
      <t xml:space="preserve">: Cultural web framework developed following the pre-approval of the conceptual framework.                                                                                                     </t>
    </r>
    <r>
      <rPr>
        <b/>
        <sz val="10"/>
        <rFont val="Arial Narrow"/>
        <family val="2"/>
        <charset val="238"/>
      </rPr>
      <t>Baseline:</t>
    </r>
    <r>
      <rPr>
        <sz val="10"/>
        <rFont val="Arial Narrow"/>
        <family val="2"/>
      </rPr>
      <t xml:space="preserve"> No systematic promotion and communication platform for BiH culture sector (2008) </t>
    </r>
  </si>
  <si>
    <t>Comprehensive and multi-functional BiH culture web framework developed that enables systematic promotion of BiH culture sector and improved communication among BiH's culture institutions and culture sector.</t>
  </si>
  <si>
    <t>Improve culture statistics and align methodology with EUROSTAT with ref. to NACE cultural industries registration.</t>
  </si>
  <si>
    <r>
      <t>Indicator</t>
    </r>
    <r>
      <rPr>
        <sz val="10"/>
        <rFont val="Arial Narrow"/>
        <family val="2"/>
      </rPr>
      <t xml:space="preserve">: BiH Action Plan based on National Cultural Development Strategy developed through a participatory process and agreed by institutional partners and PMC.                                                                                                                           </t>
    </r>
    <r>
      <rPr>
        <b/>
        <sz val="10"/>
        <rFont val="Arial Narrow"/>
        <family val="2"/>
      </rPr>
      <t>Baseline:</t>
    </r>
    <r>
      <rPr>
        <sz val="10"/>
        <rFont val="Arial Narrow"/>
        <family val="2"/>
      </rPr>
      <t xml:space="preserve"> BiH Culture Strategy developed and adopted in Dec 2008. </t>
    </r>
  </si>
  <si>
    <t>Strengthened development, management and planning capacities of culture sector institutions.</t>
  </si>
  <si>
    <t>1.1.2.</t>
  </si>
  <si>
    <t>Assist programme stakeholders in policy development.</t>
  </si>
  <si>
    <r>
      <rPr>
        <b/>
        <sz val="10"/>
        <rFont val="Arial Narrow"/>
        <family val="2"/>
        <charset val="238"/>
      </rPr>
      <t>Indicator:</t>
    </r>
    <r>
      <rPr>
        <sz val="10"/>
        <rFont val="Arial Narrow"/>
        <family val="2"/>
        <charset val="238"/>
      </rPr>
      <t xml:space="preserve"> Cross-cutting issues: Gender, Youth and Social Inclusion in the Culture Sector addressed in the BiH Action Plan based on National Cultural Development Strategy.
</t>
    </r>
    <r>
      <rPr>
        <b/>
        <sz val="10"/>
        <rFont val="Arial Narrow"/>
        <family val="2"/>
        <charset val="238"/>
      </rPr>
      <t xml:space="preserve">Baseline: </t>
    </r>
    <r>
      <rPr>
        <sz val="10"/>
        <rFont val="Arial Narrow"/>
        <family val="2"/>
        <charset val="238"/>
      </rPr>
      <t xml:space="preserve">Cross-cutting priorities identified in the BiH Culture Strategy.
</t>
    </r>
  </si>
  <si>
    <t>Facilitating the production and implementation of the  Action Plan based on National Cultural Development Strategy through a participatory process and with inclusion of all relevant institutions.</t>
  </si>
  <si>
    <r>
      <rPr>
        <b/>
        <sz val="10"/>
        <rFont val="Arial Narrow"/>
        <family val="2"/>
      </rPr>
      <t>Indicator</t>
    </r>
    <r>
      <rPr>
        <sz val="10"/>
        <rFont val="Arial Narrow"/>
        <family val="2"/>
      </rPr>
      <t xml:space="preserve">: Evidence-based research (KAP study) conducted in select municipalities to ensure greater understanding of  perceptions of intercultural understanding and the importance of social inclusion (2009 and 2011)                                            </t>
    </r>
    <r>
      <rPr>
        <b/>
        <sz val="10"/>
        <rFont val="Arial Narrow"/>
        <family val="2"/>
      </rPr>
      <t xml:space="preserve"> Baseline: </t>
    </r>
    <r>
      <rPr>
        <sz val="10"/>
        <rFont val="Arial Narrow"/>
        <family val="2"/>
      </rPr>
      <t>0</t>
    </r>
  </si>
  <si>
    <t>Provide technical assistance to Governmental Working Groups for incorporating cross-cutting issues: gender, youth, social inclusion in the Action plan for implementation of the National Cultural Development Strategy.</t>
  </si>
  <si>
    <t>Hold third-party-led consultations (study visits and exchange programmes) on cultural policy priorities and reporting procedures.</t>
  </si>
  <si>
    <r>
      <t>Indicator:</t>
    </r>
    <r>
      <rPr>
        <sz val="10"/>
        <rFont val="Arial Narrow"/>
        <family val="2"/>
        <charset val="238"/>
      </rPr>
      <t xml:space="preserve"> # of activities/issues identified in the BiH Action Plan based on National Cultural Development Strategy, jointly addressed by institutional partners (2011).                                                                                                            </t>
    </r>
    <r>
      <rPr>
        <b/>
        <sz val="10"/>
        <rFont val="Arial Narrow"/>
        <family val="2"/>
        <charset val="238"/>
      </rPr>
      <t>Baseline:</t>
    </r>
    <r>
      <rPr>
        <sz val="10"/>
        <rFont val="Arial Narrow"/>
        <family val="2"/>
        <charset val="238"/>
      </rPr>
      <t xml:space="preserve"> BiH Culture Strategy developed and adopted in Dec 2008. </t>
    </r>
  </si>
  <si>
    <t>Arrange mini-conferences on specific priorities in the cultural sector identified in the research conducted in activities 1.1.1.</t>
  </si>
  <si>
    <t>Tailored methodological support to policy making.</t>
  </si>
  <si>
    <r>
      <rPr>
        <b/>
        <sz val="10"/>
        <rFont val="Arial Narrow"/>
        <family val="2"/>
      </rPr>
      <t>Indicator:</t>
    </r>
    <r>
      <rPr>
        <sz val="10"/>
        <rFont val="Arial Narrow"/>
        <family val="2"/>
      </rPr>
      <t xml:space="preserve"> # of policy recommendations from the Cultural Mapping included in the Culture Strategy Action Plan (2011)                                   
</t>
    </r>
    <r>
      <rPr>
        <b/>
        <sz val="10"/>
        <rFont val="Arial Narrow"/>
        <family val="2"/>
      </rPr>
      <t>Baseline:</t>
    </r>
    <r>
      <rPr>
        <sz val="10"/>
        <rFont val="Arial Narrow"/>
        <family val="2"/>
      </rPr>
      <t xml:space="preserve"> BiH Culture Sector Mapping findings and Culture Sector Development Plan (2010) </t>
    </r>
  </si>
  <si>
    <t>Provide technical assistance to sectoral Working Groups for developing Cultural Strategy and Culture Portal.</t>
  </si>
  <si>
    <r>
      <rPr>
        <b/>
        <sz val="10"/>
        <rFont val="Arial Narrow"/>
        <family val="2"/>
      </rPr>
      <t xml:space="preserve">Indicator: </t>
    </r>
    <r>
      <rPr>
        <sz val="10"/>
        <rFont val="Arial Narrow"/>
        <family val="2"/>
      </rPr>
      <t xml:space="preserve">Institutional capacities in planning and management for the culture sector improved 
</t>
    </r>
    <r>
      <rPr>
        <b/>
        <sz val="10"/>
        <rFont val="Arial Narrow"/>
        <family val="2"/>
      </rPr>
      <t xml:space="preserve">Baseline: </t>
    </r>
    <r>
      <rPr>
        <sz val="10"/>
        <rFont val="Arial Narrow"/>
        <family val="2"/>
      </rPr>
      <t>Existing institutional practices (2008) and Training Needs Analysis (2009)</t>
    </r>
  </si>
  <si>
    <t>Build capacities of relevant institutions in preperation for the implementation of Culture Strategy.</t>
  </si>
  <si>
    <t>h.</t>
  </si>
  <si>
    <t>Promoting gender-sensitive awareness through tailored trainings with policy makers, local stakeholders and media.</t>
  </si>
  <si>
    <r>
      <t xml:space="preserve">Indicator: </t>
    </r>
    <r>
      <rPr>
        <sz val="10"/>
        <rFont val="Arial Narrow"/>
        <family val="2"/>
        <charset val="238"/>
      </rPr>
      <t xml:space="preserve">Report on existing curricula from the perspecitve of intercultural understanding prepared through the MoE Working Group (2009)
</t>
    </r>
    <r>
      <rPr>
        <b/>
        <sz val="10"/>
        <rFont val="Arial Narrow"/>
        <family val="2"/>
        <charset val="238"/>
      </rPr>
      <t>Baseline:</t>
    </r>
    <r>
      <rPr>
        <sz val="10"/>
        <rFont val="Arial Narrow"/>
        <family val="2"/>
        <charset val="238"/>
      </rPr>
      <t xml:space="preserve"> Lack of systematic analysis of curricula and school practices from an intercultural perspective.
</t>
    </r>
  </si>
  <si>
    <t>Improved policies and legal frameworks in education sector to ensure access to quality multi-cultural education.</t>
  </si>
  <si>
    <t>MoES</t>
  </si>
  <si>
    <t>1.1.3</t>
  </si>
  <si>
    <t>Improving policies and their implementation to ensure access to quality multi-cultural education.</t>
  </si>
  <si>
    <r>
      <rPr>
        <b/>
        <sz val="10"/>
        <rFont val="Arial Narrow"/>
        <family val="2"/>
      </rPr>
      <t>Indicator:</t>
    </r>
    <r>
      <rPr>
        <sz val="10"/>
        <rFont val="Arial Narrow"/>
        <family val="2"/>
      </rPr>
      <t xml:space="preserve"> (Contribution to) positive assessment of education sector of BiH (2011)
</t>
    </r>
    <r>
      <rPr>
        <b/>
        <sz val="10"/>
        <rFont val="Arial Narrow"/>
        <family val="2"/>
      </rPr>
      <t>Baseline:</t>
    </r>
    <r>
      <rPr>
        <sz val="10"/>
        <rFont val="Arial Narrow"/>
        <family val="2"/>
      </rPr>
      <t xml:space="preserve"> Report on existing curricula from an intercultural perspective (2009)</t>
    </r>
  </si>
  <si>
    <r>
      <t>Conduct studies and research on curricula and school environment and</t>
    </r>
    <r>
      <rPr>
        <sz val="10"/>
        <color indexed="10"/>
        <rFont val="Arial Narrow"/>
        <family val="2"/>
        <charset val="238"/>
      </rPr>
      <t xml:space="preserve"> </t>
    </r>
    <r>
      <rPr>
        <sz val="10"/>
        <rFont val="Arial Narrow"/>
        <family val="2"/>
        <charset val="238"/>
      </rPr>
      <t>assist in implementation of recommendations.</t>
    </r>
  </si>
  <si>
    <r>
      <t>Indicator:</t>
    </r>
    <r>
      <rPr>
        <sz val="10"/>
        <rFont val="Arial Narrow"/>
        <family val="2"/>
      </rPr>
      <t xml:space="preserve"> Improved modalities for accessing and enhancing in-service teachers’ competences for intercultural and inclusive education
</t>
    </r>
    <r>
      <rPr>
        <b/>
        <sz val="10"/>
        <rFont val="Arial Narrow"/>
        <family val="2"/>
      </rPr>
      <t>Baseline:</t>
    </r>
    <r>
      <rPr>
        <sz val="10"/>
        <rFont val="Arial Narrow"/>
        <family val="2"/>
      </rPr>
      <t xml:space="preserve"> No analysis on teachers’ competences for intercultural and inclusive education (2008)</t>
    </r>
  </si>
  <si>
    <r>
      <rPr>
        <b/>
        <sz val="10"/>
        <rFont val="Arial Narrow"/>
        <family val="2"/>
        <charset val="238"/>
      </rPr>
      <t xml:space="preserve">Indicator: </t>
    </r>
    <r>
      <rPr>
        <sz val="10"/>
        <rFont val="Arial Narrow"/>
        <family val="2"/>
        <charset val="238"/>
      </rPr>
      <t xml:space="preserve">State law on protection of cultural heritage adopted (2011).                          </t>
    </r>
    <r>
      <rPr>
        <b/>
        <sz val="10"/>
        <rFont val="Arial Narrow"/>
        <family val="2"/>
        <charset val="238"/>
      </rPr>
      <t>Baseline:</t>
    </r>
    <r>
      <rPr>
        <sz val="10"/>
        <rFont val="Arial Narrow"/>
        <family val="2"/>
        <charset val="238"/>
      </rPr>
      <t xml:space="preserve"> No law on cultural heritage.</t>
    </r>
  </si>
  <si>
    <t>Improved legislative framework for culture protection and adherence to UNESCO conventions.</t>
  </si>
  <si>
    <t>1.1.4</t>
  </si>
  <si>
    <t>Supporting the preparation of policy documents, reporting  mechanisms and legal framework (Capacity development).</t>
  </si>
  <si>
    <t>Facilitate the harmonisation of legal frameworks and methods of reporting with existing international conventions.</t>
  </si>
  <si>
    <r>
      <rPr>
        <b/>
        <sz val="10"/>
        <rFont val="Arial Narrow"/>
        <family val="2"/>
        <charset val="238"/>
      </rPr>
      <t xml:space="preserve">Indicator: </t>
    </r>
    <r>
      <rPr>
        <sz val="10"/>
        <rFont val="Arial Narrow"/>
        <family val="2"/>
        <charset val="238"/>
      </rPr>
      <t xml:space="preserve">Publication with all conventions to which BiH is a State Party produced. (2009)                                                                                                                                               </t>
    </r>
    <r>
      <rPr>
        <b/>
        <sz val="10"/>
        <rFont val="Arial Narrow"/>
        <family val="2"/>
        <charset val="238"/>
      </rPr>
      <t>Baseline:</t>
    </r>
    <r>
      <rPr>
        <sz val="10"/>
        <rFont val="Arial Narrow"/>
        <family val="2"/>
        <charset val="238"/>
      </rPr>
      <t xml:space="preserve"> No overview of (translated) systematically presented conventions to which BiH is a State Party.</t>
    </r>
  </si>
  <si>
    <t xml:space="preserve">Provide technical support to the development of Action plan based on Cultural Strategy through a participatory process and with inclusion of all relevant institutions.  </t>
  </si>
  <si>
    <t>Train major stakeholders on cultural diversity, policies and legal framework.</t>
  </si>
  <si>
    <t>Strengthened M&amp;E capacity of the culture sector institutions</t>
  </si>
  <si>
    <t xml:space="preserve">MoCA, MoCs </t>
  </si>
  <si>
    <t>Providing monitoring and evaluation training activities to relevant government agencies.</t>
  </si>
  <si>
    <t>Facilitate the harmonisation of the collection of cultural data and ensure gender-sensitive collection of cultural data.</t>
  </si>
  <si>
    <r>
      <rPr>
        <b/>
        <sz val="10"/>
        <rFont val="Arial Narrow"/>
        <family val="2"/>
      </rPr>
      <t xml:space="preserve">Indicator: </t>
    </r>
    <r>
      <rPr>
        <sz val="10"/>
        <rFont val="Arial Narrow"/>
        <family val="2"/>
      </rPr>
      <t xml:space="preserve">Institutional M&amp;E functions strengthened  and M&amp;E systems introduced  (2011)
</t>
    </r>
    <r>
      <rPr>
        <b/>
        <sz val="10"/>
        <rFont val="Arial Narrow"/>
        <family val="2"/>
      </rPr>
      <t>Baseline:</t>
    </r>
    <r>
      <rPr>
        <sz val="10"/>
        <rFont val="Arial Narrow"/>
        <family val="2"/>
      </rPr>
      <t xml:space="preserve"> No systematic M&amp;E practices in place (2008) </t>
    </r>
  </si>
  <si>
    <r>
      <t>Technical assistance to establishment of functioning Working Groups for improved M</t>
    </r>
    <r>
      <rPr>
        <i/>
        <sz val="10"/>
        <rFont val="Arial Narrow"/>
        <family val="2"/>
      </rPr>
      <t xml:space="preserve">onitoring and Evaluation mechanisms </t>
    </r>
    <r>
      <rPr>
        <sz val="10"/>
        <rFont val="Arial Narrow"/>
        <family val="2"/>
      </rPr>
      <t>in the key government counterpart ministries (state and entity level).</t>
    </r>
  </si>
  <si>
    <r>
      <t>Indicator</t>
    </r>
    <r>
      <rPr>
        <sz val="10"/>
        <rFont val="Arial Narrow"/>
        <family val="2"/>
      </rPr>
      <t xml:space="preserve">: One operational and accessible monitoring system for cultural development indicators for policy development in education (2011).                                                                              </t>
    </r>
    <r>
      <rPr>
        <b/>
        <sz val="10"/>
        <rFont val="Arial Narrow"/>
        <family val="2"/>
      </rPr>
      <t>Baseline</t>
    </r>
    <r>
      <rPr>
        <sz val="10"/>
        <rFont val="Arial Narrow"/>
        <family val="2"/>
      </rPr>
      <t>: No systematic monitoring of education policy in BiH (2008)</t>
    </r>
  </si>
  <si>
    <t>Strengthened capacities and M&amp;E function of the BiH Agency for pre-school, primary and secondary education in monitoring education policy in BiH.</t>
  </si>
  <si>
    <t>SAA</t>
  </si>
  <si>
    <t>Developing a system to monitor the implementation of improved educational policies.</t>
  </si>
  <si>
    <r>
      <t>Provide cultural indicator monitoring assistance to the '</t>
    </r>
    <r>
      <rPr>
        <i/>
        <sz val="10"/>
        <rFont val="Arial Narrow"/>
        <family val="2"/>
      </rPr>
      <t>Agency for Pre-, Primary and General Secondary Education</t>
    </r>
    <r>
      <rPr>
        <sz val="10"/>
        <rFont val="Arial Narrow"/>
        <family val="2"/>
      </rPr>
      <t>' to gauge childhood education performance versus international achievements.</t>
    </r>
  </si>
  <si>
    <t>2:</t>
  </si>
  <si>
    <t>Improved cross-cultural understanding at the community level.</t>
  </si>
  <si>
    <t>Ethnically-based inequalities addressed in primary schools in project target communities by Year III.</t>
  </si>
  <si>
    <t>Education Ministries</t>
  </si>
  <si>
    <t>2.1.1</t>
  </si>
  <si>
    <t>Developing community level educational approaches to address ethnically-based inequalities.</t>
  </si>
  <si>
    <r>
      <rPr>
        <b/>
        <sz val="10"/>
        <rFont val="Arial Narrow"/>
        <family val="2"/>
        <charset val="238"/>
      </rPr>
      <t>Indicator:</t>
    </r>
    <r>
      <rPr>
        <sz val="10"/>
        <rFont val="Arial Narrow"/>
        <family val="2"/>
      </rPr>
      <t xml:space="preserve"> Evidence-based research conducted in select municipalities (KAP Study) to ensure greater understanding of individual perceptions of pupils, parents teachers on cross-cultural understanding and importance of social inclusion (2009 and 2011)                                                                                                                                           </t>
    </r>
    <r>
      <rPr>
        <b/>
        <sz val="10"/>
        <rFont val="Arial Narrow"/>
        <family val="2"/>
        <charset val="238"/>
      </rPr>
      <t xml:space="preserve">Baseline: </t>
    </r>
    <r>
      <rPr>
        <sz val="10"/>
        <rFont val="Arial Narrow"/>
        <family val="2"/>
        <charset val="238"/>
      </rPr>
      <t>0</t>
    </r>
  </si>
  <si>
    <t>Develop educational models for joint interventions promoting social inclusion in formal and non-formal environments.</t>
  </si>
  <si>
    <t>Provide small infrastructure grants to create spaces for multicultural interactions among students.</t>
  </si>
  <si>
    <t>Provide teacher training programmes on interculturalism, equality and social justice.</t>
  </si>
  <si>
    <t>Prepare the consolidated and standardised Child-friendly School "tool kit" to 1,000 schools.</t>
  </si>
  <si>
    <t>Support local civil society organisations for multicultural activities outside traditional school settings.</t>
  </si>
  <si>
    <r>
      <rPr>
        <b/>
        <sz val="10"/>
        <rFont val="Arial Narrow"/>
        <family val="2"/>
        <charset val="238"/>
      </rPr>
      <t>Indicator:</t>
    </r>
    <r>
      <rPr>
        <sz val="10"/>
        <rFont val="Arial Narrow"/>
        <family val="2"/>
        <charset val="238"/>
      </rPr>
      <t xml:space="preserve">Targeted educational interventions for improvement of school practices in setting intercultural  and inclusive attitudes and practices delivered in up to 10 target communities (2011).                                                                                                                                         </t>
    </r>
    <r>
      <rPr>
        <b/>
        <sz val="10"/>
        <rFont val="Arial Narrow"/>
        <family val="2"/>
        <charset val="238"/>
      </rPr>
      <t xml:space="preserve">Baseline: </t>
    </r>
    <r>
      <rPr>
        <sz val="10"/>
        <rFont val="Arial Narrow"/>
        <family val="2"/>
        <charset val="238"/>
      </rPr>
      <t xml:space="preserve">Findings of KAP study (2009)                    </t>
    </r>
  </si>
  <si>
    <t>Improved tolerance in target communities by Year III.</t>
  </si>
  <si>
    <t>Universities</t>
  </si>
  <si>
    <t>2.1.2</t>
  </si>
  <si>
    <t>Analysing and addressing barriers to cross-cultural tolerance.</t>
  </si>
  <si>
    <r>
      <rPr>
        <b/>
        <sz val="10"/>
        <rFont val="Arial Narrow"/>
        <family val="2"/>
        <charset val="238"/>
      </rPr>
      <t xml:space="preserve">Indicator: </t>
    </r>
    <r>
      <rPr>
        <sz val="10"/>
        <rFont val="Arial Narrow"/>
        <family val="2"/>
      </rPr>
      <t># o</t>
    </r>
    <r>
      <rPr>
        <sz val="10"/>
        <rFont val="Arial Narrow"/>
        <family val="2"/>
        <charset val="238"/>
      </rPr>
      <t xml:space="preserve">f recommendations implemented from the Report on existing Curricula from an Intercultural Prespecitve and from the Mapping of Teacher's Competencies for intercultural and inclusive education (2011)                                                                                                                                                </t>
    </r>
    <r>
      <rPr>
        <b/>
        <sz val="10"/>
        <rFont val="Arial Narrow"/>
        <family val="2"/>
      </rPr>
      <t xml:space="preserve">Baseline: </t>
    </r>
    <r>
      <rPr>
        <sz val="10"/>
        <rFont val="Arial Narrow"/>
        <family val="2"/>
      </rPr>
      <t>Report on existing Curricula from an Intercultural Prespecitve and from the Mapping of Teacher's Competencies for intercultural and inclusive education</t>
    </r>
  </si>
  <si>
    <t>Conduct a gender-sensitive KAP (Knowledge, Practices, Attitudes) study on behavioural attitudes about interculturalism.</t>
  </si>
  <si>
    <t>Up to 40 community-based culture projects undertaken, which address barriers to cross-cultural tolerance, by Year III.</t>
  </si>
  <si>
    <t>CSOs, Local Development Agencies, other</t>
  </si>
  <si>
    <t>2.2.1</t>
  </si>
  <si>
    <t>Supporting community-based creative initiatives that improve cross-cultural understanding.</t>
  </si>
  <si>
    <r>
      <t>Indicator</t>
    </r>
    <r>
      <rPr>
        <sz val="10"/>
        <rFont val="Arial Narrow"/>
        <family val="2"/>
      </rPr>
      <t>: # of intercultural projects supported (up to 40) specifically at community level.</t>
    </r>
    <r>
      <rPr>
        <b/>
        <sz val="10"/>
        <rFont val="Arial Narrow"/>
        <family val="2"/>
      </rPr>
      <t xml:space="preserve">                                                                                                                                                          Baseline: </t>
    </r>
    <r>
      <rPr>
        <sz val="10"/>
        <rFont val="Arial Narrow"/>
        <family val="2"/>
      </rPr>
      <t>Situation analysis provided in project proposals (2009)</t>
    </r>
  </si>
  <si>
    <r>
      <rPr>
        <b/>
        <sz val="10"/>
        <rFont val="Arial Narrow"/>
        <family val="2"/>
      </rPr>
      <t xml:space="preserve">Indicator: </t>
    </r>
    <r>
      <rPr>
        <sz val="10"/>
        <rFont val="Arial Narrow"/>
        <family val="2"/>
      </rPr>
      <t xml:space="preserve">Good practice community projects with replicable potential documented and promoted widely, and experiences from the field level provided to policy makers as valuable inputs for policy debate (2011) 
</t>
    </r>
    <r>
      <rPr>
        <b/>
        <sz val="10"/>
        <rFont val="Arial Narrow"/>
        <family val="2"/>
      </rPr>
      <t>Baseline:</t>
    </r>
    <r>
      <rPr>
        <sz val="10"/>
        <rFont val="Arial Narrow"/>
        <family val="2"/>
      </rPr>
      <t xml:space="preserve"> ToRs of selected community projects and KAP study (2009)</t>
    </r>
  </si>
  <si>
    <r>
      <t>Indicator</t>
    </r>
    <r>
      <rPr>
        <sz val="10"/>
        <rFont val="Arial Narrow"/>
        <family val="2"/>
      </rPr>
      <t xml:space="preserve">: # of local decision makers and NGO actors participated in public debates and trainings on promotion of interculturalism (2009-2011).                             </t>
    </r>
    <r>
      <rPr>
        <b/>
        <sz val="10"/>
        <rFont val="Arial Narrow"/>
        <family val="2"/>
      </rPr>
      <t xml:space="preserve">Baseline: </t>
    </r>
    <r>
      <rPr>
        <sz val="10"/>
        <rFont val="Arial Narrow"/>
        <family val="2"/>
      </rPr>
      <t>0</t>
    </r>
  </si>
  <si>
    <t xml:space="preserve">Strengthened local capacities in management of cultural diversity and promotion of interculturalism. </t>
  </si>
  <si>
    <t>Universities &amp; CSOs</t>
  </si>
  <si>
    <t>2.2.2</t>
  </si>
  <si>
    <t>Reinforcing stakeholder capacities in the field of intercuturalism.</t>
  </si>
  <si>
    <t xml:space="preserve">Build capacity of local level decision-makers to manage cultural diversity in their communities focusing on intercultural education and mediation skill using gender sensitive approach. </t>
  </si>
  <si>
    <t>Build capacity of community-based organisations in approaches to cultural sensitivity (focus on intercultural mediation).</t>
  </si>
  <si>
    <t>3:</t>
  </si>
  <si>
    <t>Strengthened cultural industries.</t>
  </si>
  <si>
    <t>Improved  competitiveness of cultural industries sector in selected municipalities in BiH aiming at enhanced income-generation and employment opportunities.</t>
  </si>
  <si>
    <t>Private Sector</t>
  </si>
  <si>
    <t>3.1.1</t>
  </si>
  <si>
    <t>Supporting artistic-entrepreneurs through strategising, marketing and vocational training.</t>
  </si>
  <si>
    <r>
      <rPr>
        <b/>
        <sz val="10"/>
        <rFont val="Arial Narrow"/>
        <family val="2"/>
        <charset val="238"/>
      </rPr>
      <t xml:space="preserve">Indicator: </t>
    </r>
    <r>
      <rPr>
        <sz val="10"/>
        <rFont val="Arial Narrow"/>
        <family val="2"/>
      </rPr>
      <t xml:space="preserve">Tentative List* </t>
    </r>
    <r>
      <rPr>
        <sz val="10"/>
        <rFont val="Arial Narrow"/>
        <family val="2"/>
        <charset val="238"/>
      </rPr>
      <t xml:space="preserve">of  Intangible Cultural Heritage, and inventory of cultural products of BiH prepared and utilised for training purposes in year III.                           * </t>
    </r>
    <r>
      <rPr>
        <i/>
        <sz val="9"/>
        <rFont val="Arial Narrow"/>
        <family val="2"/>
        <charset val="238"/>
      </rPr>
      <t xml:space="preserve">according to the 2003 Convention for the Safeguarding of the Intangible Cultural Heritage                                          </t>
    </r>
    <r>
      <rPr>
        <b/>
        <sz val="9"/>
        <rFont val="Arial Narrow"/>
        <family val="2"/>
      </rPr>
      <t xml:space="preserve"> </t>
    </r>
    <r>
      <rPr>
        <b/>
        <sz val="10"/>
        <rFont val="Arial Narrow"/>
        <family val="2"/>
      </rPr>
      <t xml:space="preserve">Baseline: </t>
    </r>
    <r>
      <rPr>
        <sz val="10"/>
        <rFont val="Arial Narrow"/>
        <family val="2"/>
      </rPr>
      <t xml:space="preserve">Culture Sector Mapping and identification of business skills in demand by artisans </t>
    </r>
    <r>
      <rPr>
        <sz val="9"/>
        <rFont val="Arial Narrow"/>
        <family val="2"/>
      </rPr>
      <t xml:space="preserve">in BiH (2010) </t>
    </r>
  </si>
  <si>
    <t>Create a directory of  intangible cultural heritage of Bosnia and Herzegovina.</t>
  </si>
  <si>
    <r>
      <rPr>
        <b/>
        <sz val="10"/>
        <rFont val="Arial Narrow"/>
        <family val="2"/>
      </rPr>
      <t xml:space="preserve">Indicator: </t>
    </r>
    <r>
      <rPr>
        <sz val="10"/>
        <rFont val="Arial Narrow"/>
        <family val="2"/>
      </rPr>
      <t xml:space="preserve"> At least 80 artisans and culture sector subject trained (2010).                                                            </t>
    </r>
    <r>
      <rPr>
        <b/>
        <sz val="10"/>
        <rFont val="Arial Narrow"/>
        <family val="2"/>
      </rPr>
      <t xml:space="preserve">Baseline:  </t>
    </r>
    <r>
      <rPr>
        <sz val="10"/>
        <rFont val="Arial Narrow"/>
        <family val="2"/>
        <charset val="238"/>
      </rPr>
      <t>Other UNESCO trainings.</t>
    </r>
  </si>
  <si>
    <t>Build capacities of artistic entrepreneurs.</t>
  </si>
  <si>
    <t>Assist the development of wholesaling targeting local and international markets.</t>
  </si>
  <si>
    <r>
      <rPr>
        <b/>
        <sz val="10"/>
        <rFont val="Arial Narrow"/>
        <family val="2"/>
        <charset val="238"/>
      </rPr>
      <t xml:space="preserve">Indicator: </t>
    </r>
    <r>
      <rPr>
        <sz val="10"/>
        <rFont val="Arial Narrow"/>
        <family val="2"/>
        <charset val="238"/>
      </rPr>
      <t xml:space="preserve">Up to 30 local cultural industry, including tourism, projects implemented (2011).                                                                                                </t>
    </r>
    <r>
      <rPr>
        <b/>
        <sz val="10"/>
        <rFont val="Arial Narrow"/>
        <family val="2"/>
      </rPr>
      <t xml:space="preserve">Baseline: </t>
    </r>
    <r>
      <rPr>
        <sz val="10"/>
        <rFont val="Arial Narrow"/>
        <family val="2"/>
      </rPr>
      <t>0</t>
    </r>
  </si>
  <si>
    <t>Increased income-generation and local economic development potentials through culture-industry/culture tourism project implementation in BiH.</t>
  </si>
  <si>
    <t>MoCA/ Local Communities</t>
  </si>
  <si>
    <t>3.1.2</t>
  </si>
  <si>
    <t>Promoting cultural industries and culture tourism.</t>
  </si>
  <si>
    <t>4:</t>
  </si>
  <si>
    <t>Improved tolerance levels towards diversity.</t>
  </si>
  <si>
    <t>Increased cultural sensitivity of the media by Year III</t>
  </si>
  <si>
    <t>Media</t>
  </si>
  <si>
    <t>4.1.1</t>
  </si>
  <si>
    <t>Promoting intercultural awareness and sensitivity through media and stakeholder partnerships.</t>
  </si>
  <si>
    <r>
      <rPr>
        <b/>
        <sz val="10"/>
        <rFont val="Arial Narrow"/>
        <family val="2"/>
      </rPr>
      <t xml:space="preserve">Indicator: </t>
    </r>
    <r>
      <rPr>
        <sz val="10"/>
        <rFont val="Arial Narrow"/>
        <family val="2"/>
      </rPr>
      <t xml:space="preserve">Improved capacity of media professionals in delivering messages in a culturally and gender sensitive manner through trainings                                            </t>
    </r>
    <r>
      <rPr>
        <b/>
        <sz val="10"/>
        <rFont val="Arial Narrow"/>
        <family val="2"/>
      </rPr>
      <t xml:space="preserve">Baseline: </t>
    </r>
    <r>
      <rPr>
        <sz val="10"/>
        <rFont val="Arial Narrow"/>
        <family val="2"/>
      </rPr>
      <t xml:space="preserve">Media analysis (2009) and findings of KAP study (2009)
</t>
    </r>
  </si>
  <si>
    <r>
      <rPr>
        <b/>
        <sz val="10"/>
        <rFont val="Arial Narrow"/>
        <family val="2"/>
      </rPr>
      <t xml:space="preserve">Indicator: </t>
    </r>
    <r>
      <rPr>
        <sz val="10"/>
        <rFont val="Arial Narrow"/>
        <family val="2"/>
      </rPr>
      <t xml:space="preserve">Increased dissemination of positive and affirmative messages that promote cultural understanding and contribute to social cohesion, greater tolerance and appreciation of cultural diversity in BiH (2011)                                            </t>
    </r>
    <r>
      <rPr>
        <b/>
        <sz val="10"/>
        <rFont val="Arial Narrow"/>
        <family val="2"/>
      </rPr>
      <t xml:space="preserve">Baseline: </t>
    </r>
    <r>
      <rPr>
        <sz val="10"/>
        <rFont val="Arial Narrow"/>
        <family val="2"/>
      </rPr>
      <t xml:space="preserve">Media analysis (2009) and findings of KAP study (2009)
</t>
    </r>
  </si>
  <si>
    <r>
      <rPr>
        <b/>
        <sz val="10"/>
        <rFont val="Arial Narrow"/>
        <family val="2"/>
      </rPr>
      <t>Indicator:</t>
    </r>
    <r>
      <rPr>
        <sz val="10"/>
        <rFont val="Arial Narrow"/>
        <family val="2"/>
      </rPr>
      <t xml:space="preserve"> Increased cultural understanding, tolerance and appreciation of cultural diversity in project’s focus communities (2011)                                                              </t>
    </r>
    <r>
      <rPr>
        <b/>
        <sz val="10"/>
        <rFont val="Arial Narrow"/>
        <family val="2"/>
      </rPr>
      <t xml:space="preserve">Baseline: </t>
    </r>
    <r>
      <rPr>
        <sz val="10"/>
        <rFont val="Arial Narrow"/>
        <family val="2"/>
      </rPr>
      <t>findings of KAP study (2009)</t>
    </r>
  </si>
  <si>
    <t>Media company</t>
  </si>
  <si>
    <r>
      <rPr>
        <b/>
        <sz val="10"/>
        <rFont val="Arial Narrow"/>
        <family val="2"/>
        <charset val="238"/>
      </rPr>
      <t>Indicator:</t>
    </r>
    <r>
      <rPr>
        <sz val="10"/>
        <rFont val="Arial Narrow"/>
        <family val="2"/>
        <charset val="238"/>
      </rPr>
      <t xml:space="preserve"> # of Documentary films promoted intercultural understanding.           </t>
    </r>
    <r>
      <rPr>
        <b/>
        <sz val="10"/>
        <rFont val="Arial Narrow"/>
        <family val="2"/>
      </rPr>
      <t>Baseline:</t>
    </r>
    <r>
      <rPr>
        <sz val="10"/>
        <rFont val="Arial Narrow"/>
        <family val="2"/>
        <charset val="238"/>
      </rPr>
      <t xml:space="preserve"> Academy of Film Arts official records (all relevant centers in BiH)</t>
    </r>
  </si>
  <si>
    <t>Communication strategy implemented through targetted interventions by Year III</t>
  </si>
  <si>
    <t>Film artists/screen writers (NGOs)</t>
  </si>
  <si>
    <t>Undertake gender-sensitive  informational campaign and support media production of cultural diversity, tolerance and understanding.</t>
  </si>
  <si>
    <r>
      <t>Indicator</t>
    </r>
    <r>
      <rPr>
        <sz val="10"/>
        <rFont val="Arial Narrow"/>
        <family val="2"/>
        <charset val="238"/>
      </rPr>
      <t xml:space="preserve">: Communications strategy developed and implementated in coordination with media representatives, cultural opinion leaders and stakeholder groups (2010).                                                                                                                                                                                </t>
    </r>
    <r>
      <rPr>
        <b/>
        <sz val="10"/>
        <rFont val="Arial Narrow"/>
        <family val="2"/>
        <charset val="238"/>
      </rPr>
      <t>Baseline:</t>
    </r>
    <r>
      <rPr>
        <sz val="10"/>
        <rFont val="Arial Narrow"/>
        <family val="2"/>
        <charset val="238"/>
      </rPr>
      <t xml:space="preserve"> KAP study (2009)</t>
    </r>
  </si>
  <si>
    <r>
      <rPr>
        <b/>
        <sz val="10"/>
        <rFont val="Arial Narrow"/>
        <family val="2"/>
        <charset val="238"/>
      </rPr>
      <t>Indicator:</t>
    </r>
    <r>
      <rPr>
        <sz val="10"/>
        <rFont val="Arial Narrow"/>
        <family val="2"/>
        <charset val="238"/>
      </rPr>
      <t xml:space="preserve"> Behavioural Change Campaign (BCC) designed (2010) and implemented (2011) in accordance with baseline findings.                                                                              </t>
    </r>
    <r>
      <rPr>
        <b/>
        <sz val="10"/>
        <rFont val="Arial Narrow"/>
        <family val="2"/>
      </rPr>
      <t xml:space="preserve">Baseline: </t>
    </r>
    <r>
      <rPr>
        <sz val="10"/>
        <rFont val="Arial Narrow"/>
        <family val="2"/>
      </rPr>
      <t xml:space="preserve">Report on curricula from an intercultural perspective (2009) and findings of KAP study, section focussing on schools, pupils, parents, and teachers (2009) </t>
    </r>
  </si>
  <si>
    <t>Issues regarding discrimination in education recorded in Year II and addressed in Year III.</t>
  </si>
  <si>
    <t>Schools, Media</t>
  </si>
  <si>
    <t>4.1.2</t>
  </si>
  <si>
    <t>Promoting intercultural sensitivity in the education sphere.</t>
  </si>
  <si>
    <t>Organise a gender-sensitive Behaviour Change Communication (BCC) campaign.</t>
  </si>
  <si>
    <r>
      <rPr>
        <b/>
        <sz val="10"/>
        <rFont val="Arial Narrow"/>
        <family val="2"/>
        <charset val="238"/>
      </rPr>
      <t xml:space="preserve">Indicator: </t>
    </r>
    <r>
      <rPr>
        <sz val="10"/>
        <rFont val="Arial Narrow"/>
        <family val="2"/>
        <charset val="238"/>
      </rPr>
      <t xml:space="preserve"># of recommendations implemented from the Report on existing Curricula from an Intercultural Perspective by 2011.                                                                                                                                                          </t>
    </r>
    <r>
      <rPr>
        <b/>
        <sz val="10"/>
        <rFont val="Arial Narrow"/>
        <family val="2"/>
        <charset val="238"/>
      </rPr>
      <t>Baseline:</t>
    </r>
    <r>
      <rPr>
        <sz val="10"/>
        <rFont val="Arial Narrow"/>
        <family val="2"/>
        <charset val="238"/>
      </rPr>
      <t xml:space="preserve"> Report on existing Curricula from an Intercultural Perspective with recommendations (2009), KAP Study section focused on schools, pupils, parents and teachers and focus groups (2009)</t>
    </r>
  </si>
  <si>
    <t>Develop and disseminate specific messages at community level.</t>
  </si>
  <si>
    <r>
      <rPr>
        <b/>
        <sz val="10"/>
        <rFont val="Arial Narrow"/>
        <family val="2"/>
      </rPr>
      <t xml:space="preserve">Indicator: </t>
    </r>
    <r>
      <rPr>
        <sz val="10"/>
        <rFont val="Arial Narrow"/>
        <family val="2"/>
      </rPr>
      <t xml:space="preserve">Rehabilitation of at least five important symbols/tangible heritage which are common good of BiH.                                                                                                                         </t>
    </r>
    <r>
      <rPr>
        <b/>
        <sz val="10"/>
        <rFont val="Arial Narrow"/>
        <family val="2"/>
      </rPr>
      <t>Baseline:</t>
    </r>
    <r>
      <rPr>
        <sz val="10"/>
        <rFont val="Arial Narrow"/>
        <family val="2"/>
      </rPr>
      <t xml:space="preserve"> 3 symbols/monuments selected by the PMC from the list of 767 national monuments of BiH (2009)</t>
    </r>
  </si>
  <si>
    <t>Increased awareness of BiHs rich interucltural traditions through the restoration and rehabilitation of important symbols</t>
  </si>
  <si>
    <t>4.1.3</t>
  </si>
  <si>
    <t>Rehabilitating and restoring major symbols of interculturalism.</t>
  </si>
  <si>
    <t>Initiate the restoration of five (5) major tangible symbols of BiH interculturalism.</t>
  </si>
  <si>
    <t>Monitoring and Evaluation</t>
  </si>
  <si>
    <t>Strengthened  accountability of the joint programme.</t>
  </si>
  <si>
    <t>UN RC</t>
  </si>
  <si>
    <t>UN Agencies</t>
  </si>
  <si>
    <t>M&amp;E</t>
  </si>
  <si>
    <t>•CSO projects fully implemented addressing innovative craft design and Culture Tourism</t>
  </si>
</sst>
</file>

<file path=xl/styles.xml><?xml version="1.0" encoding="utf-8"?>
<styleSheet xmlns="http://schemas.openxmlformats.org/spreadsheetml/2006/main">
  <numFmts count="2">
    <numFmt numFmtId="43" formatCode="_(* #,##0.00_);_(* \(#,##0.00\);_(* &quot;-&quot;??_);_(@_)"/>
    <numFmt numFmtId="164" formatCode="_(* #,##0_);_(* \(#,##0\);_(* &quot;-&quot;??_);_(@_)"/>
  </numFmts>
  <fonts count="43">
    <font>
      <sz val="10"/>
      <name val="Arial"/>
      <family val="2"/>
      <charset val="238"/>
    </font>
    <font>
      <sz val="10"/>
      <name val="Arial"/>
      <family val="2"/>
      <charset val="238"/>
    </font>
    <font>
      <b/>
      <sz val="9"/>
      <name val="Arial"/>
      <family val="2"/>
    </font>
    <font>
      <sz val="10"/>
      <name val="Arial Narrow"/>
      <family val="2"/>
    </font>
    <font>
      <sz val="8"/>
      <name val="Arial"/>
      <family val="2"/>
      <charset val="238"/>
    </font>
    <font>
      <sz val="10"/>
      <name val="Arial Narrow"/>
      <family val="2"/>
      <charset val="238"/>
    </font>
    <font>
      <b/>
      <sz val="10"/>
      <name val="Arial Narrow"/>
      <family val="2"/>
    </font>
    <font>
      <sz val="9"/>
      <name val="Arial"/>
      <family val="2"/>
    </font>
    <font>
      <i/>
      <sz val="9"/>
      <name val="Arial Narrow"/>
      <family val="2"/>
    </font>
    <font>
      <sz val="9"/>
      <name val="Arial Narrow"/>
      <family val="2"/>
    </font>
    <font>
      <i/>
      <sz val="10"/>
      <name val="Arial Narrow"/>
      <family val="2"/>
    </font>
    <font>
      <sz val="6"/>
      <name val="Arial"/>
      <family val="2"/>
    </font>
    <font>
      <sz val="8"/>
      <name val="Arial"/>
      <family val="2"/>
    </font>
    <font>
      <sz val="12"/>
      <color indexed="8"/>
      <name val="Times New Roman"/>
      <family val="2"/>
    </font>
    <font>
      <sz val="7"/>
      <name val="Arial"/>
      <family val="2"/>
    </font>
    <font>
      <b/>
      <sz val="9"/>
      <name val="Arial Narrow"/>
      <family val="2"/>
      <charset val="238"/>
    </font>
    <font>
      <b/>
      <sz val="10"/>
      <name val="Arial Narrow"/>
      <family val="2"/>
      <charset val="238"/>
    </font>
    <font>
      <i/>
      <sz val="8"/>
      <name val="Arial Narrow"/>
      <family val="2"/>
    </font>
    <font>
      <sz val="10"/>
      <color indexed="8"/>
      <name val="Arial Narrow"/>
      <family val="2"/>
      <charset val="238"/>
    </font>
    <font>
      <sz val="9"/>
      <color rgb="FFFF0000"/>
      <name val="Arial"/>
      <family val="2"/>
    </font>
    <font>
      <sz val="10"/>
      <color rgb="FFFF0000"/>
      <name val="Arial"/>
      <family val="2"/>
    </font>
    <font>
      <b/>
      <sz val="8"/>
      <name val="Calibri"/>
      <family val="2"/>
    </font>
    <font>
      <sz val="8"/>
      <name val="Calibri"/>
      <family val="2"/>
    </font>
    <font>
      <sz val="8"/>
      <color rgb="FF00B0F0"/>
      <name val="Arial"/>
      <family val="2"/>
      <charset val="238"/>
    </font>
    <font>
      <sz val="10"/>
      <color rgb="FF00B0F0"/>
      <name val="Arial"/>
      <family val="2"/>
      <charset val="238"/>
    </font>
    <font>
      <sz val="9"/>
      <name val="Arial"/>
      <family val="2"/>
      <charset val="238"/>
    </font>
    <font>
      <sz val="10"/>
      <color rgb="FF000000"/>
      <name val="Arial Narrow"/>
      <family val="2"/>
    </font>
    <font>
      <b/>
      <sz val="9"/>
      <name val="Arial Narrow"/>
      <family val="2"/>
    </font>
    <font>
      <i/>
      <sz val="8"/>
      <name val="Arial"/>
      <family val="2"/>
    </font>
    <font>
      <i/>
      <sz val="9"/>
      <name val="Arial Narrow"/>
      <family val="2"/>
      <charset val="238"/>
    </font>
    <font>
      <sz val="6"/>
      <name val="Arial"/>
      <family val="2"/>
      <charset val="238"/>
    </font>
    <font>
      <i/>
      <sz val="10"/>
      <name val="Arial Narrow"/>
      <family val="2"/>
      <charset val="238"/>
    </font>
    <font>
      <b/>
      <sz val="12"/>
      <name val="Calibri"/>
      <family val="2"/>
    </font>
    <font>
      <sz val="11"/>
      <color rgb="FF9C6500"/>
      <name val="Calibri"/>
      <family val="2"/>
      <scheme val="minor"/>
    </font>
    <font>
      <sz val="10"/>
      <name val="Arial"/>
      <family val="2"/>
    </font>
    <font>
      <b/>
      <sz val="12"/>
      <name val="Arial Narrow"/>
      <family val="2"/>
    </font>
    <font>
      <sz val="12"/>
      <name val="Arial Narrow"/>
      <family val="2"/>
    </font>
    <font>
      <b/>
      <i/>
      <sz val="10"/>
      <name val="Arial Narrow"/>
      <family val="2"/>
    </font>
    <font>
      <sz val="10"/>
      <color indexed="10"/>
      <name val="Arial Narrow"/>
      <family val="2"/>
    </font>
    <font>
      <sz val="10"/>
      <color indexed="30"/>
      <name val="Arial Narrow"/>
      <family val="2"/>
    </font>
    <font>
      <sz val="10"/>
      <color indexed="10"/>
      <name val="Arial Narrow"/>
      <family val="2"/>
      <charset val="238"/>
    </font>
    <font>
      <b/>
      <sz val="10"/>
      <color indexed="10"/>
      <name val="Arial Narrow"/>
      <family val="2"/>
      <charset val="238"/>
    </font>
    <font>
      <sz val="11"/>
      <name val="Calibri"/>
      <family val="2"/>
    </font>
  </fonts>
  <fills count="13">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rgb="FFFFEB9C"/>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13" fillId="0" borderId="0"/>
    <xf numFmtId="0" fontId="33" fillId="8" borderId="0" applyNumberFormat="0" applyBorder="0" applyAlignment="0" applyProtection="0"/>
    <xf numFmtId="0" fontId="34" fillId="0" borderId="0"/>
    <xf numFmtId="43" fontId="34" fillId="0" borderId="0" applyFont="0" applyFill="0" applyBorder="0" applyAlignment="0" applyProtection="0"/>
  </cellStyleXfs>
  <cellXfs count="756">
    <xf numFmtId="0" fontId="0" fillId="0" borderId="0" xfId="0"/>
    <xf numFmtId="0" fontId="3" fillId="2" borderId="1" xfId="0" applyFont="1" applyFill="1" applyBorder="1" applyAlignment="1">
      <alignment horizontal="left" vertical="top"/>
    </xf>
    <xf numFmtId="0" fontId="4" fillId="2" borderId="2" xfId="0" applyFont="1" applyFill="1" applyBorder="1" applyAlignment="1">
      <alignment horizontal="center" vertical="top"/>
    </xf>
    <xf numFmtId="0" fontId="4" fillId="2" borderId="2" xfId="0" applyFont="1" applyFill="1" applyBorder="1" applyAlignment="1">
      <alignment vertical="top"/>
    </xf>
    <xf numFmtId="0" fontId="3" fillId="2" borderId="2" xfId="0" applyFont="1" applyFill="1" applyBorder="1" applyAlignment="1">
      <alignment horizontal="right" vertical="top"/>
    </xf>
    <xf numFmtId="0" fontId="3" fillId="3" borderId="2" xfId="0" applyFont="1" applyFill="1" applyBorder="1" applyAlignment="1">
      <alignment horizontal="left" vertical="top"/>
    </xf>
    <xf numFmtId="0" fontId="3" fillId="3" borderId="2" xfId="0" applyFont="1" applyFill="1" applyBorder="1" applyAlignment="1">
      <alignment horizontal="center" vertical="top" wrapText="1"/>
    </xf>
    <xf numFmtId="0" fontId="3" fillId="3" borderId="2" xfId="0" applyFont="1" applyFill="1" applyBorder="1" applyAlignment="1">
      <alignment vertical="top" wrapText="1"/>
    </xf>
    <xf numFmtId="0" fontId="3" fillId="2" borderId="2" xfId="0" applyFont="1" applyFill="1" applyBorder="1" applyAlignment="1">
      <alignment horizontal="center" vertical="top" wrapText="1"/>
    </xf>
    <xf numFmtId="0" fontId="3" fillId="2" borderId="2" xfId="0" applyFont="1" applyFill="1" applyBorder="1" applyAlignment="1">
      <alignment horizontal="left" vertical="top" wrapText="1"/>
    </xf>
    <xf numFmtId="0" fontId="3" fillId="2" borderId="2" xfId="0" applyFont="1" applyFill="1" applyBorder="1" applyAlignment="1">
      <alignment horizontal="left" vertical="top"/>
    </xf>
    <xf numFmtId="3" fontId="5" fillId="2" borderId="3" xfId="1" applyNumberFormat="1" applyFont="1" applyFill="1" applyBorder="1" applyAlignment="1">
      <alignment horizontal="right" vertical="top" wrapText="1"/>
    </xf>
    <xf numFmtId="3" fontId="5" fillId="2" borderId="4" xfId="1" applyNumberFormat="1" applyFont="1" applyFill="1" applyBorder="1" applyAlignment="1">
      <alignment horizontal="right" vertical="top" wrapText="1"/>
    </xf>
    <xf numFmtId="0" fontId="0" fillId="0" borderId="0" xfId="0" applyBorder="1"/>
    <xf numFmtId="0" fontId="2" fillId="3" borderId="14"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7" fillId="5" borderId="9" xfId="0" applyFont="1" applyFill="1" applyBorder="1" applyAlignment="1">
      <alignment wrapText="1"/>
    </xf>
    <xf numFmtId="0" fontId="7" fillId="5" borderId="9" xfId="0" applyFont="1" applyFill="1" applyBorder="1" applyAlignment="1">
      <alignment horizontal="center" wrapText="1"/>
    </xf>
    <xf numFmtId="3" fontId="5" fillId="5" borderId="14" xfId="0" applyNumberFormat="1" applyFont="1" applyFill="1" applyBorder="1" applyAlignment="1">
      <alignment horizontal="right" wrapText="1"/>
    </xf>
    <xf numFmtId="0" fontId="6" fillId="0" borderId="5" xfId="0" applyFont="1" applyBorder="1" applyAlignment="1">
      <alignment horizontal="right" vertical="top" wrapText="1"/>
    </xf>
    <xf numFmtId="0" fontId="7" fillId="0" borderId="7" xfId="0" applyFont="1" applyBorder="1" applyAlignment="1">
      <alignment horizontal="center"/>
    </xf>
    <xf numFmtId="49" fontId="3" fillId="0" borderId="6" xfId="0" applyNumberFormat="1" applyFont="1" applyBorder="1" applyAlignment="1">
      <alignment horizontal="left" wrapText="1"/>
    </xf>
    <xf numFmtId="0" fontId="3" fillId="0" borderId="5" xfId="0" applyNumberFormat="1" applyFont="1" applyBorder="1" applyAlignment="1">
      <alignment horizontal="left" wrapText="1"/>
    </xf>
    <xf numFmtId="0" fontId="3" fillId="0" borderId="11" xfId="0" applyFont="1" applyBorder="1" applyAlignment="1">
      <alignment horizontal="center"/>
    </xf>
    <xf numFmtId="0" fontId="3" fillId="0" borderId="0" xfId="0" applyFont="1" applyBorder="1" applyAlignment="1">
      <alignment horizontal="right" vertical="top" wrapText="1"/>
    </xf>
    <xf numFmtId="0" fontId="7" fillId="0" borderId="13" xfId="0" applyFont="1" applyBorder="1" applyAlignment="1">
      <alignment horizontal="center"/>
    </xf>
    <xf numFmtId="49" fontId="3" fillId="0" borderId="11" xfId="0" applyNumberFormat="1" applyFont="1" applyBorder="1" applyAlignment="1">
      <alignment horizontal="left" wrapText="1"/>
    </xf>
    <xf numFmtId="0" fontId="3" fillId="0" borderId="0" xfId="0" applyNumberFormat="1" applyFont="1" applyBorder="1" applyAlignment="1">
      <alignment horizontal="left" wrapText="1"/>
    </xf>
    <xf numFmtId="3" fontId="5" fillId="0" borderId="13" xfId="1" applyNumberFormat="1" applyFont="1" applyBorder="1" applyAlignment="1">
      <alignment horizontal="right" wrapText="1"/>
    </xf>
    <xf numFmtId="3" fontId="3" fillId="0" borderId="11" xfId="0" applyNumberFormat="1" applyFont="1" applyBorder="1" applyAlignment="1">
      <alignment horizontal="center"/>
    </xf>
    <xf numFmtId="0" fontId="8" fillId="0" borderId="0" xfId="0" applyFont="1" applyBorder="1" applyAlignment="1">
      <alignment horizontal="right" vertical="top" wrapText="1"/>
    </xf>
    <xf numFmtId="0" fontId="7" fillId="0" borderId="12" xfId="0" applyFont="1" applyBorder="1" applyAlignment="1">
      <alignment horizontal="center"/>
    </xf>
    <xf numFmtId="3" fontId="5" fillId="0" borderId="13" xfId="1" applyNumberFormat="1" applyFont="1" applyBorder="1" applyAlignment="1">
      <alignment horizontal="right"/>
    </xf>
    <xf numFmtId="0" fontId="3" fillId="0" borderId="8" xfId="0" applyFont="1" applyBorder="1" applyAlignment="1">
      <alignment horizontal="center"/>
    </xf>
    <xf numFmtId="0" fontId="3" fillId="0" borderId="11" xfId="0" applyFont="1" applyBorder="1" applyAlignment="1">
      <alignment horizontal="left" wrapText="1"/>
    </xf>
    <xf numFmtId="0" fontId="3" fillId="0" borderId="0" xfId="0" applyFont="1" applyBorder="1" applyAlignment="1">
      <alignment horizontal="left"/>
    </xf>
    <xf numFmtId="3" fontId="5" fillId="0" borderId="15" xfId="1" applyNumberFormat="1" applyFont="1" applyBorder="1" applyAlignment="1">
      <alignment horizontal="right" wrapText="1"/>
    </xf>
    <xf numFmtId="0" fontId="8" fillId="0" borderId="6" xfId="0" applyFont="1" applyBorder="1" applyAlignment="1">
      <alignment horizontal="right" vertical="top" wrapText="1"/>
    </xf>
    <xf numFmtId="0" fontId="7" fillId="0" borderId="13" xfId="0" applyFont="1" applyFill="1" applyBorder="1" applyAlignment="1">
      <alignment horizontal="center" vertical="center"/>
    </xf>
    <xf numFmtId="0" fontId="8" fillId="0" borderId="11" xfId="0" applyFont="1" applyBorder="1" applyAlignment="1">
      <alignment horizontal="right" vertical="top" wrapText="1"/>
    </xf>
    <xf numFmtId="0" fontId="7" fillId="0" borderId="15" xfId="0" applyFont="1" applyFill="1" applyBorder="1" applyAlignment="1">
      <alignment horizontal="center" vertical="center"/>
    </xf>
    <xf numFmtId="0" fontId="9" fillId="0" borderId="0" xfId="0" applyFont="1" applyBorder="1" applyAlignment="1">
      <alignment horizontal="right" vertical="top" wrapText="1"/>
    </xf>
    <xf numFmtId="0" fontId="3" fillId="0" borderId="6" xfId="0" applyFont="1" applyBorder="1" applyAlignment="1">
      <alignment horizontal="center"/>
    </xf>
    <xf numFmtId="0" fontId="4" fillId="0" borderId="5" xfId="0" applyFont="1" applyBorder="1" applyAlignment="1">
      <alignment wrapText="1"/>
    </xf>
    <xf numFmtId="0" fontId="4" fillId="0" borderId="4" xfId="0" applyFont="1" applyBorder="1" applyAlignment="1">
      <alignment wrapText="1"/>
    </xf>
    <xf numFmtId="0" fontId="6" fillId="0" borderId="6" xfId="0" applyFont="1" applyBorder="1" applyAlignment="1">
      <alignment horizontal="right"/>
    </xf>
    <xf numFmtId="0" fontId="7" fillId="0" borderId="7" xfId="0" applyFont="1" applyFill="1" applyBorder="1" applyAlignment="1">
      <alignment vertical="center"/>
    </xf>
    <xf numFmtId="0" fontId="7" fillId="0" borderId="6" xfId="0" applyFont="1" applyBorder="1" applyAlignment="1">
      <alignment horizontal="center"/>
    </xf>
    <xf numFmtId="0" fontId="7" fillId="0" borderId="7" xfId="0" applyFont="1" applyBorder="1" applyAlignment="1">
      <alignment horizontal="center" wrapText="1"/>
    </xf>
    <xf numFmtId="0" fontId="7" fillId="0" borderId="4" xfId="0" applyFont="1" applyBorder="1" applyAlignment="1">
      <alignment horizontal="center"/>
    </xf>
    <xf numFmtId="0" fontId="8" fillId="0" borderId="0" xfId="0" applyFont="1" applyBorder="1" applyAlignment="1">
      <alignment horizontal="right"/>
    </xf>
    <xf numFmtId="0" fontId="7" fillId="0" borderId="11" xfId="0" applyFont="1" applyBorder="1" applyAlignment="1">
      <alignment horizontal="center"/>
    </xf>
    <xf numFmtId="3" fontId="5" fillId="0" borderId="13" xfId="1" applyNumberFormat="1" applyFont="1" applyBorder="1" applyAlignment="1">
      <alignment horizontal="right" vertical="top"/>
    </xf>
    <xf numFmtId="0" fontId="4" fillId="0" borderId="12" xfId="0" quotePrefix="1" applyFont="1" applyBorder="1" applyAlignment="1">
      <alignment horizontal="left" vertical="top" wrapText="1"/>
    </xf>
    <xf numFmtId="0" fontId="8" fillId="0" borderId="6" xfId="0" applyFont="1" applyBorder="1" applyAlignment="1">
      <alignment horizontal="right"/>
    </xf>
    <xf numFmtId="0" fontId="8" fillId="0" borderId="11" xfId="0" applyFont="1" applyBorder="1" applyAlignment="1">
      <alignment horizontal="right"/>
    </xf>
    <xf numFmtId="0" fontId="4" fillId="0" borderId="12" xfId="0" applyFont="1" applyBorder="1" applyAlignment="1">
      <alignment wrapText="1"/>
    </xf>
    <xf numFmtId="0" fontId="8" fillId="0" borderId="8" xfId="0" applyFont="1" applyBorder="1" applyAlignment="1">
      <alignment horizontal="right"/>
    </xf>
    <xf numFmtId="0" fontId="7" fillId="0" borderId="15" xfId="0" applyFont="1" applyBorder="1" applyAlignment="1">
      <alignment horizontal="center"/>
    </xf>
    <xf numFmtId="0" fontId="7" fillId="0" borderId="10" xfId="0" applyFont="1" applyBorder="1" applyAlignment="1">
      <alignment horizontal="center"/>
    </xf>
    <xf numFmtId="49" fontId="3" fillId="0" borderId="8" xfId="0" applyNumberFormat="1" applyFont="1" applyBorder="1" applyAlignment="1">
      <alignment horizontal="left" wrapText="1"/>
    </xf>
    <xf numFmtId="0" fontId="3" fillId="0" borderId="10" xfId="0" applyNumberFormat="1" applyFont="1" applyBorder="1" applyAlignment="1">
      <alignment horizontal="left" wrapText="1"/>
    </xf>
    <xf numFmtId="3" fontId="5" fillId="0" borderId="15" xfId="1" applyNumberFormat="1" applyFont="1" applyBorder="1" applyAlignment="1">
      <alignment horizontal="right" vertical="top"/>
    </xf>
    <xf numFmtId="0" fontId="3" fillId="0" borderId="12" xfId="0" applyNumberFormat="1" applyFont="1" applyBorder="1" applyAlignment="1">
      <alignment horizontal="left" wrapText="1"/>
    </xf>
    <xf numFmtId="0" fontId="7" fillId="0" borderId="0" xfId="0" applyFont="1" applyBorder="1" applyAlignment="1">
      <alignment horizontal="center"/>
    </xf>
    <xf numFmtId="0" fontId="4" fillId="0" borderId="0" xfId="0" applyFont="1" applyFill="1" applyBorder="1" applyAlignment="1">
      <alignment horizontal="center"/>
    </xf>
    <xf numFmtId="0" fontId="7" fillId="0" borderId="13" xfId="0" applyFont="1" applyBorder="1" applyAlignment="1">
      <alignment horizontal="center" wrapText="1"/>
    </xf>
    <xf numFmtId="0" fontId="7" fillId="0" borderId="8" xfId="0" applyFont="1" applyBorder="1" applyAlignment="1">
      <alignment horizontal="center"/>
    </xf>
    <xf numFmtId="0" fontId="3" fillId="0" borderId="9" xfId="0" applyNumberFormat="1" applyFont="1" applyBorder="1" applyAlignment="1">
      <alignment horizontal="left" wrapText="1"/>
    </xf>
    <xf numFmtId="49" fontId="10" fillId="0" borderId="6" xfId="0" applyNumberFormat="1" applyFont="1" applyBorder="1" applyAlignment="1">
      <alignment horizontal="right"/>
    </xf>
    <xf numFmtId="0" fontId="3" fillId="0" borderId="11" xfId="0" applyFont="1" applyBorder="1" applyAlignment="1">
      <alignment horizontal="right"/>
    </xf>
    <xf numFmtId="0" fontId="7"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3" fillId="0" borderId="0" xfId="0" applyFont="1" applyBorder="1" applyAlignment="1">
      <alignment horizontal="right"/>
    </xf>
    <xf numFmtId="0" fontId="4" fillId="0" borderId="0" xfId="0" applyFont="1" applyBorder="1" applyAlignment="1">
      <alignment horizontal="center"/>
    </xf>
    <xf numFmtId="0" fontId="4" fillId="0" borderId="12" xfId="0" applyFont="1" applyBorder="1"/>
    <xf numFmtId="0" fontId="3" fillId="0" borderId="8" xfId="0" applyFont="1" applyBorder="1" applyAlignment="1">
      <alignment horizontal="right"/>
    </xf>
    <xf numFmtId="0" fontId="3" fillId="0" borderId="0" xfId="0" applyFont="1" applyBorder="1" applyAlignment="1">
      <alignment horizontal="center"/>
    </xf>
    <xf numFmtId="49" fontId="3" fillId="0" borderId="0" xfId="0" applyNumberFormat="1" applyFont="1" applyBorder="1" applyAlignment="1">
      <alignment horizontal="left" wrapText="1"/>
    </xf>
    <xf numFmtId="0" fontId="4" fillId="0" borderId="0" xfId="0" applyFont="1" applyFill="1" applyBorder="1" applyAlignment="1">
      <alignment horizontal="center" wrapText="1"/>
    </xf>
    <xf numFmtId="0" fontId="4" fillId="0" borderId="0" xfId="0" quotePrefix="1" applyFont="1" applyBorder="1" applyAlignment="1">
      <alignment horizontal="left" vertical="top" wrapText="1"/>
    </xf>
    <xf numFmtId="0" fontId="4" fillId="0" borderId="5" xfId="0" applyFont="1" applyBorder="1" applyAlignment="1">
      <alignment horizontal="center"/>
    </xf>
    <xf numFmtId="0" fontId="4" fillId="0" borderId="4" xfId="0" applyFont="1" applyBorder="1"/>
    <xf numFmtId="0" fontId="6" fillId="0" borderId="5" xfId="0" applyFont="1" applyBorder="1" applyAlignment="1">
      <alignment horizontal="right"/>
    </xf>
    <xf numFmtId="0" fontId="6" fillId="0" borderId="0" xfId="0" applyFont="1" applyBorder="1" applyAlignment="1">
      <alignment horizontal="right"/>
    </xf>
    <xf numFmtId="3" fontId="3" fillId="0" borderId="8" xfId="0" applyNumberFormat="1" applyFont="1" applyBorder="1" applyAlignment="1">
      <alignment horizontal="center"/>
    </xf>
    <xf numFmtId="0" fontId="3" fillId="0" borderId="4" xfId="0" applyNumberFormat="1" applyFont="1" applyBorder="1" applyAlignment="1">
      <alignment horizontal="left" wrapText="1"/>
    </xf>
    <xf numFmtId="0" fontId="3" fillId="0" borderId="11" xfId="0" applyFont="1" applyBorder="1" applyAlignment="1">
      <alignment horizontal="center" vertical="top" wrapText="1"/>
    </xf>
    <xf numFmtId="0" fontId="4" fillId="0" borderId="0" xfId="0" applyFont="1" applyAlignment="1">
      <alignment horizontal="center"/>
    </xf>
    <xf numFmtId="0" fontId="9" fillId="0" borderId="11" xfId="0" applyFont="1" applyBorder="1" applyAlignment="1">
      <alignment horizontal="right"/>
    </xf>
    <xf numFmtId="0" fontId="11" fillId="0" borderId="13" xfId="0" applyFont="1" applyBorder="1" applyAlignment="1">
      <alignment vertical="center" wrapText="1"/>
    </xf>
    <xf numFmtId="0" fontId="9" fillId="0" borderId="8" xfId="0" applyFont="1" applyBorder="1" applyAlignment="1">
      <alignment horizontal="right"/>
    </xf>
    <xf numFmtId="0" fontId="9" fillId="0" borderId="9" xfId="0" applyFont="1" applyBorder="1" applyAlignment="1">
      <alignment horizontal="right"/>
    </xf>
    <xf numFmtId="0" fontId="14" fillId="0" borderId="0" xfId="0" applyFont="1" applyBorder="1" applyAlignment="1">
      <alignment horizontal="center"/>
    </xf>
    <xf numFmtId="0" fontId="9" fillId="0" borderId="0" xfId="0" applyFont="1" applyBorder="1" applyAlignment="1">
      <alignment horizontal="right"/>
    </xf>
    <xf numFmtId="0" fontId="4" fillId="0" borderId="0" xfId="0" applyFont="1" applyBorder="1" applyAlignment="1">
      <alignment vertical="top" wrapText="1"/>
    </xf>
    <xf numFmtId="0" fontId="4" fillId="0" borderId="12" xfId="0" applyFont="1" applyBorder="1" applyAlignment="1">
      <alignment vertical="top" wrapText="1"/>
    </xf>
    <xf numFmtId="0" fontId="7" fillId="0" borderId="13" xfId="0" applyFont="1" applyFill="1" applyBorder="1" applyAlignment="1">
      <alignment horizontal="center"/>
    </xf>
    <xf numFmtId="0" fontId="2" fillId="5" borderId="2" xfId="0" applyNumberFormat="1" applyFont="1" applyFill="1" applyBorder="1" applyAlignment="1">
      <alignment horizontal="center" vertical="center" wrapText="1"/>
    </xf>
    <xf numFmtId="3" fontId="5" fillId="5" borderId="14" xfId="1" applyNumberFormat="1" applyFont="1" applyFill="1" applyBorder="1" applyAlignment="1">
      <alignment horizontal="right"/>
    </xf>
    <xf numFmtId="0" fontId="6" fillId="0" borderId="11" xfId="0" applyFont="1" applyBorder="1" applyAlignment="1">
      <alignment horizontal="right" vertical="top"/>
    </xf>
    <xf numFmtId="0" fontId="7" fillId="0" borderId="13" xfId="0" applyFont="1" applyFill="1" applyBorder="1" applyAlignment="1">
      <alignment vertical="center"/>
    </xf>
    <xf numFmtId="3" fontId="3" fillId="0" borderId="11" xfId="0" applyNumberFormat="1" applyFont="1" applyFill="1" applyBorder="1" applyAlignment="1">
      <alignment horizontal="center"/>
    </xf>
    <xf numFmtId="0" fontId="9" fillId="0" borderId="11" xfId="0" applyFont="1" applyBorder="1" applyAlignment="1">
      <alignment horizontal="right" vertical="top"/>
    </xf>
    <xf numFmtId="0" fontId="4" fillId="0" borderId="0" xfId="0" applyFont="1" applyBorder="1" applyAlignment="1">
      <alignment vertical="center" wrapText="1"/>
    </xf>
    <xf numFmtId="0" fontId="4" fillId="0" borderId="12" xfId="0" applyFont="1" applyBorder="1" applyAlignment="1">
      <alignment vertical="center" wrapText="1"/>
    </xf>
    <xf numFmtId="0" fontId="9" fillId="0" borderId="11" xfId="0" applyFont="1" applyBorder="1" applyAlignment="1">
      <alignment vertical="top"/>
    </xf>
    <xf numFmtId="0" fontId="4" fillId="0" borderId="12" xfId="0" applyFont="1" applyBorder="1" applyAlignment="1">
      <alignment horizontal="left" vertical="center" wrapText="1"/>
    </xf>
    <xf numFmtId="0" fontId="9" fillId="0" borderId="6" xfId="0" applyFont="1" applyBorder="1" applyAlignment="1">
      <alignment horizontal="right" vertical="top"/>
    </xf>
    <xf numFmtId="0" fontId="15" fillId="0" borderId="6" xfId="0" applyFont="1" applyBorder="1" applyAlignment="1">
      <alignment horizontal="right" vertical="top"/>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center" vertical="top"/>
    </xf>
    <xf numFmtId="0" fontId="15" fillId="6" borderId="11" xfId="0" applyFont="1" applyFill="1" applyBorder="1" applyAlignment="1">
      <alignment horizontal="right" vertical="top"/>
    </xf>
    <xf numFmtId="0" fontId="7" fillId="0" borderId="12" xfId="0" applyFont="1" applyFill="1" applyBorder="1" applyAlignment="1">
      <alignment horizontal="center" vertical="center"/>
    </xf>
    <xf numFmtId="0" fontId="7" fillId="0" borderId="13" xfId="0" applyFont="1" applyFill="1" applyBorder="1" applyAlignment="1">
      <alignment horizontal="center" vertical="top"/>
    </xf>
    <xf numFmtId="0" fontId="7" fillId="0" borderId="12" xfId="0" applyFont="1" applyFill="1" applyBorder="1" applyAlignment="1">
      <alignment horizontal="center" vertical="top"/>
    </xf>
    <xf numFmtId="0" fontId="15" fillId="6" borderId="8" xfId="0" applyFont="1" applyFill="1" applyBorder="1" applyAlignment="1">
      <alignment horizontal="right" vertical="top"/>
    </xf>
    <xf numFmtId="0" fontId="7" fillId="0" borderId="10" xfId="0" applyFont="1" applyFill="1" applyBorder="1" applyAlignment="1">
      <alignment horizontal="center" vertical="center"/>
    </xf>
    <xf numFmtId="0" fontId="7" fillId="0" borderId="15" xfId="0" applyFont="1" applyFill="1" applyBorder="1" applyAlignment="1">
      <alignment horizontal="center" vertical="top"/>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3" fontId="5" fillId="0" borderId="15" xfId="0" applyNumberFormat="1" applyFont="1" applyFill="1" applyBorder="1" applyAlignment="1">
      <alignment horizontal="right" vertical="center"/>
    </xf>
    <xf numFmtId="0" fontId="2" fillId="3"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3" fontId="5" fillId="5" borderId="7" xfId="1" applyNumberFormat="1" applyFont="1" applyFill="1" applyBorder="1" applyAlignment="1">
      <alignment horizontal="right" vertical="center" wrapText="1"/>
    </xf>
    <xf numFmtId="0" fontId="6" fillId="0" borderId="11" xfId="0" applyFont="1" applyBorder="1" applyAlignment="1">
      <alignment horizontal="center"/>
    </xf>
    <xf numFmtId="0" fontId="17" fillId="0" borderId="11" xfId="0" applyFont="1" applyBorder="1" applyAlignment="1">
      <alignment horizontal="right"/>
    </xf>
    <xf numFmtId="0" fontId="17" fillId="0" borderId="8" xfId="0" applyFont="1" applyBorder="1" applyAlignment="1">
      <alignment horizontal="right"/>
    </xf>
    <xf numFmtId="0" fontId="7" fillId="0" borderId="13" xfId="0" applyFont="1" applyBorder="1" applyAlignment="1">
      <alignment wrapText="1"/>
    </xf>
    <xf numFmtId="0" fontId="7" fillId="0" borderId="15" xfId="0" applyFont="1" applyBorder="1" applyAlignment="1">
      <alignment wrapText="1"/>
    </xf>
    <xf numFmtId="0" fontId="4" fillId="0" borderId="0" xfId="0" applyFont="1" applyFill="1" applyBorder="1" applyAlignment="1">
      <alignment horizontal="left"/>
    </xf>
    <xf numFmtId="3" fontId="5" fillId="0" borderId="13" xfId="1" applyNumberFormat="1" applyFont="1" applyFill="1" applyBorder="1" applyAlignment="1">
      <alignment horizontal="right" vertical="top"/>
    </xf>
    <xf numFmtId="0" fontId="6" fillId="0" borderId="0" xfId="0" applyFont="1" applyBorder="1" applyAlignment="1">
      <alignment horizontal="right" vertical="top" wrapText="1"/>
    </xf>
    <xf numFmtId="0" fontId="7" fillId="0" borderId="13" xfId="0" applyFont="1" applyBorder="1" applyAlignment="1">
      <alignment horizontal="center" vertical="top"/>
    </xf>
    <xf numFmtId="0" fontId="7" fillId="0" borderId="13" xfId="0" applyFont="1" applyBorder="1" applyAlignment="1">
      <alignment horizontal="center" vertical="top" wrapText="1"/>
    </xf>
    <xf numFmtId="3" fontId="4" fillId="0" borderId="12" xfId="0" applyNumberFormat="1" applyFont="1" applyFill="1" applyBorder="1" applyAlignment="1">
      <alignment horizontal="left"/>
    </xf>
    <xf numFmtId="0" fontId="10" fillId="0" borderId="0" xfId="0" applyFont="1" applyBorder="1" applyAlignment="1">
      <alignment horizontal="right"/>
    </xf>
    <xf numFmtId="0" fontId="4" fillId="0" borderId="12" xfId="0" applyFont="1" applyFill="1" applyBorder="1"/>
    <xf numFmtId="0" fontId="12" fillId="0" borderId="13" xfId="0" applyFont="1" applyBorder="1" applyAlignment="1">
      <alignment horizontal="center"/>
    </xf>
    <xf numFmtId="0" fontId="4" fillId="0" borderId="9" xfId="0" applyFont="1" applyFill="1" applyBorder="1" applyAlignment="1">
      <alignment horizontal="left" vertical="center"/>
    </xf>
    <xf numFmtId="0" fontId="4" fillId="0" borderId="10" xfId="0" applyFont="1" applyFill="1" applyBorder="1"/>
    <xf numFmtId="0" fontId="7" fillId="0" borderId="15" xfId="0" applyFont="1" applyBorder="1" applyAlignment="1">
      <alignment horizontal="center" wrapText="1"/>
    </xf>
    <xf numFmtId="0" fontId="2" fillId="5" borderId="1" xfId="0" applyFont="1" applyFill="1" applyBorder="1" applyAlignment="1">
      <alignment horizontal="center" vertical="center"/>
    </xf>
    <xf numFmtId="3" fontId="5" fillId="5" borderId="14" xfId="1" applyNumberFormat="1" applyFont="1" applyFill="1" applyBorder="1" applyAlignment="1">
      <alignment horizontal="right" vertical="top"/>
    </xf>
    <xf numFmtId="0" fontId="6" fillId="0" borderId="11" xfId="0" applyFont="1" applyBorder="1" applyAlignment="1">
      <alignment horizontal="right"/>
    </xf>
    <xf numFmtId="0" fontId="8" fillId="0" borderId="11" xfId="0" applyFont="1" applyBorder="1" applyAlignment="1">
      <alignment horizontal="right" vertical="top"/>
    </xf>
    <xf numFmtId="49" fontId="10" fillId="0" borderId="11" xfId="0" applyNumberFormat="1" applyFont="1" applyBorder="1" applyAlignment="1">
      <alignment horizontal="right"/>
    </xf>
    <xf numFmtId="0" fontId="10" fillId="0" borderId="11" xfId="0" applyFont="1" applyBorder="1" applyAlignment="1">
      <alignment horizontal="right"/>
    </xf>
    <xf numFmtId="0" fontId="10" fillId="0" borderId="8" xfId="0" applyFont="1" applyBorder="1" applyAlignment="1">
      <alignment horizontal="right"/>
    </xf>
    <xf numFmtId="49" fontId="10" fillId="0" borderId="0" xfId="0" applyNumberFormat="1" applyFont="1" applyBorder="1" applyAlignment="1">
      <alignment horizontal="right"/>
    </xf>
    <xf numFmtId="49" fontId="10" fillId="0" borderId="8" xfId="0" applyNumberFormat="1" applyFont="1" applyBorder="1" applyAlignment="1">
      <alignment horizontal="right"/>
    </xf>
    <xf numFmtId="0" fontId="8" fillId="0" borderId="0" xfId="0" applyFont="1" applyFill="1" applyBorder="1" applyAlignment="1">
      <alignment horizontal="right" vertical="top"/>
    </xf>
    <xf numFmtId="49" fontId="3" fillId="0" borderId="11" xfId="0" applyNumberFormat="1" applyFont="1" applyBorder="1" applyAlignment="1">
      <alignment horizontal="left" vertical="top" wrapText="1"/>
    </xf>
    <xf numFmtId="0" fontId="3" fillId="0" borderId="12" xfId="0" applyNumberFormat="1" applyFont="1" applyBorder="1" applyAlignment="1">
      <alignment horizontal="left" vertical="top" wrapText="1"/>
    </xf>
    <xf numFmtId="3" fontId="5" fillId="5" borderId="14" xfId="1" applyNumberFormat="1" applyFont="1" applyFill="1" applyBorder="1" applyAlignment="1">
      <alignment horizontal="right" vertical="center" wrapText="1"/>
    </xf>
    <xf numFmtId="0" fontId="0" fillId="0" borderId="12" xfId="0" applyBorder="1" applyAlignment="1"/>
    <xf numFmtId="0" fontId="6" fillId="0" borderId="8" xfId="0" applyFont="1" applyBorder="1" applyAlignment="1">
      <alignment horizontal="right"/>
    </xf>
    <xf numFmtId="0" fontId="14" fillId="0" borderId="13" xfId="0" applyFont="1" applyBorder="1" applyAlignment="1">
      <alignment horizontal="center"/>
    </xf>
    <xf numFmtId="0" fontId="4" fillId="0" borderId="9" xfId="0" applyFont="1" applyFill="1" applyBorder="1" applyAlignment="1">
      <alignment horizontal="center"/>
    </xf>
    <xf numFmtId="0" fontId="6" fillId="0" borderId="0" xfId="0" applyFont="1" applyBorder="1" applyAlignment="1">
      <alignment horizontal="right" vertical="top"/>
    </xf>
    <xf numFmtId="0" fontId="7" fillId="0" borderId="13" xfId="0" applyFont="1" applyBorder="1" applyAlignment="1">
      <alignment vertical="center" wrapText="1"/>
    </xf>
    <xf numFmtId="0" fontId="3" fillId="0" borderId="9" xfId="0" applyFont="1" applyBorder="1" applyAlignment="1">
      <alignment horizontal="right"/>
    </xf>
    <xf numFmtId="0" fontId="7" fillId="0" borderId="11" xfId="0" applyFont="1" applyBorder="1" applyAlignment="1">
      <alignment horizontal="center" wrapText="1"/>
    </xf>
    <xf numFmtId="0" fontId="10" fillId="0" borderId="5" xfId="0" applyFont="1" applyBorder="1" applyAlignment="1">
      <alignment horizontal="right" vertical="top"/>
    </xf>
    <xf numFmtId="0" fontId="3" fillId="0" borderId="5" xfId="0" applyFont="1" applyBorder="1" applyAlignment="1">
      <alignment horizontal="right"/>
    </xf>
    <xf numFmtId="3" fontId="5" fillId="0" borderId="15" xfId="1" applyNumberFormat="1" applyFont="1" applyFill="1" applyBorder="1" applyAlignment="1">
      <alignment horizontal="right" vertical="top"/>
    </xf>
    <xf numFmtId="0" fontId="8" fillId="0" borderId="8" xfId="0" applyFont="1" applyBorder="1" applyAlignment="1">
      <alignment horizontal="right" vertical="top" wrapText="1"/>
    </xf>
    <xf numFmtId="0" fontId="3" fillId="0" borderId="5" xfId="0" applyFont="1" applyBorder="1" applyAlignment="1">
      <alignment horizontal="center"/>
    </xf>
    <xf numFmtId="3" fontId="4" fillId="0" borderId="9" xfId="0" applyNumberFormat="1" applyFont="1" applyBorder="1" applyAlignment="1">
      <alignment horizontal="center"/>
    </xf>
    <xf numFmtId="3" fontId="4" fillId="0" borderId="10" xfId="0" applyNumberFormat="1" applyFont="1" applyBorder="1" applyAlignment="1">
      <alignment horizontal="left"/>
    </xf>
    <xf numFmtId="0" fontId="7" fillId="0" borderId="11" xfId="0" applyFont="1" applyBorder="1" applyAlignment="1">
      <alignment wrapText="1"/>
    </xf>
    <xf numFmtId="0" fontId="7" fillId="0" borderId="0" xfId="0" applyFont="1" applyBorder="1" applyAlignment="1"/>
    <xf numFmtId="3" fontId="16" fillId="7" borderId="17" xfId="1" applyNumberFormat="1" applyFont="1" applyFill="1" applyBorder="1" applyAlignment="1">
      <alignment horizontal="right" vertical="top" wrapText="1"/>
    </xf>
    <xf numFmtId="3" fontId="5" fillId="0" borderId="0" xfId="0" applyNumberFormat="1" applyFont="1" applyAlignment="1">
      <alignment horizontal="right"/>
    </xf>
    <xf numFmtId="0" fontId="8" fillId="6" borderId="6" xfId="0" applyFont="1" applyFill="1" applyBorder="1" applyAlignment="1">
      <alignment horizontal="right" vertical="top"/>
    </xf>
    <xf numFmtId="0" fontId="9" fillId="6" borderId="0" xfId="0" applyFont="1" applyFill="1" applyBorder="1" applyAlignment="1">
      <alignment horizontal="right"/>
    </xf>
    <xf numFmtId="0" fontId="9" fillId="6" borderId="9" xfId="0" applyFont="1" applyFill="1" applyBorder="1" applyAlignment="1">
      <alignment horizontal="right"/>
    </xf>
    <xf numFmtId="0" fontId="0" fillId="0" borderId="0" xfId="0" applyAlignment="1"/>
    <xf numFmtId="0" fontId="2" fillId="5" borderId="3" xfId="0" applyFont="1" applyFill="1" applyBorder="1" applyAlignment="1">
      <alignment horizontal="left" vertical="center" wrapText="1"/>
    </xf>
    <xf numFmtId="0" fontId="2" fillId="5" borderId="3" xfId="0" applyFont="1" applyFill="1" applyBorder="1" applyAlignment="1">
      <alignment horizontal="left" vertical="center"/>
    </xf>
    <xf numFmtId="0" fontId="6" fillId="2" borderId="4" xfId="0" applyFont="1" applyFill="1" applyBorder="1" applyAlignment="1">
      <alignment horizontal="left" vertical="center" wrapText="1"/>
    </xf>
    <xf numFmtId="0" fontId="6" fillId="2" borderId="12" xfId="0" applyFont="1" applyFill="1" applyBorder="1" applyAlignment="1">
      <alignment horizontal="left" vertical="center" wrapText="1"/>
    </xf>
    <xf numFmtId="3" fontId="2" fillId="5" borderId="3" xfId="0" applyNumberFormat="1" applyFont="1" applyFill="1" applyBorder="1" applyAlignment="1">
      <alignment horizontal="left" vertical="center"/>
    </xf>
    <xf numFmtId="0" fontId="3" fillId="2" borderId="5" xfId="0" applyFont="1" applyFill="1" applyBorder="1" applyAlignment="1">
      <alignment horizontal="left" vertical="top"/>
    </xf>
    <xf numFmtId="0" fontId="2" fillId="5"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3" fillId="0" borderId="13" xfId="0" applyNumberFormat="1" applyFont="1" applyBorder="1" applyAlignment="1">
      <alignment horizontal="left" wrapText="1"/>
    </xf>
    <xf numFmtId="0" fontId="3" fillId="0" borderId="15" xfId="0" applyFont="1" applyBorder="1" applyAlignment="1">
      <alignment horizontal="left"/>
    </xf>
    <xf numFmtId="0" fontId="3" fillId="0" borderId="15" xfId="0" applyNumberFormat="1" applyFont="1" applyBorder="1" applyAlignment="1">
      <alignment horizontal="left" wrapText="1"/>
    </xf>
    <xf numFmtId="0" fontId="3" fillId="0" borderId="7" xfId="0" applyNumberFormat="1" applyFont="1" applyBorder="1" applyAlignment="1">
      <alignment horizontal="left" vertical="top" wrapText="1"/>
    </xf>
    <xf numFmtId="0" fontId="3" fillId="0" borderId="15" xfId="0" applyNumberFormat="1" applyFont="1" applyBorder="1" applyAlignment="1">
      <alignment horizontal="left" vertical="top" wrapText="1"/>
    </xf>
    <xf numFmtId="0" fontId="7" fillId="0" borderId="15" xfId="0" applyFont="1" applyBorder="1" applyAlignment="1"/>
    <xf numFmtId="3" fontId="5" fillId="4" borderId="18" xfId="0" applyNumberFormat="1" applyFont="1" applyFill="1" applyBorder="1" applyAlignment="1">
      <alignment horizontal="right" vertical="top"/>
    </xf>
    <xf numFmtId="4" fontId="0" fillId="0" borderId="0" xfId="0" applyNumberFormat="1"/>
    <xf numFmtId="49" fontId="6" fillId="4" borderId="2" xfId="0" applyNumberFormat="1" applyFont="1" applyFill="1" applyBorder="1" applyAlignment="1">
      <alignment horizontal="left" vertical="center"/>
    </xf>
    <xf numFmtId="3" fontId="5" fillId="4" borderId="3" xfId="0" applyNumberFormat="1" applyFont="1" applyFill="1" applyBorder="1" applyAlignment="1">
      <alignment horizontal="right" vertical="top"/>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3" xfId="0" applyFont="1" applyBorder="1" applyAlignment="1">
      <alignment horizontal="center" wrapText="1"/>
    </xf>
    <xf numFmtId="0" fontId="2" fillId="2" borderId="10" xfId="0" applyFont="1" applyFill="1" applyBorder="1" applyAlignment="1">
      <alignment horizontal="center" vertical="center" wrapText="1"/>
    </xf>
    <xf numFmtId="0" fontId="4" fillId="6" borderId="0"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6" fillId="0" borderId="9" xfId="0" applyFont="1" applyBorder="1" applyAlignment="1">
      <alignment horizontal="right"/>
    </xf>
    <xf numFmtId="0" fontId="8" fillId="0" borderId="13" xfId="0" applyFont="1" applyFill="1" applyBorder="1" applyAlignment="1">
      <alignment horizontal="left" vertical="top"/>
    </xf>
    <xf numFmtId="0" fontId="8" fillId="0" borderId="12" xfId="0" applyFont="1" applyFill="1" applyBorder="1" applyAlignment="1">
      <alignment horizontal="left" vertical="top"/>
    </xf>
    <xf numFmtId="3" fontId="5" fillId="0" borderId="15" xfId="1" applyNumberFormat="1" applyFont="1" applyFill="1" applyBorder="1" applyAlignment="1">
      <alignment horizontal="right" wrapText="1"/>
    </xf>
    <xf numFmtId="0" fontId="7" fillId="0" borderId="15" xfId="0" applyFont="1" applyBorder="1" applyAlignment="1">
      <alignment horizontal="center" vertical="top" wrapText="1"/>
    </xf>
    <xf numFmtId="0" fontId="0" fillId="0" borderId="12" xfId="0" applyBorder="1" applyAlignment="1"/>
    <xf numFmtId="0" fontId="0" fillId="0" borderId="0" xfId="0" applyAlignment="1"/>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5" xfId="0" applyFont="1" applyFill="1" applyBorder="1" applyAlignment="1">
      <alignment horizontal="center" vertical="center"/>
    </xf>
    <xf numFmtId="0" fontId="3" fillId="0" borderId="11" xfId="0" applyFont="1" applyBorder="1" applyAlignment="1">
      <alignment horizontal="center" vertical="center"/>
    </xf>
    <xf numFmtId="3" fontId="3" fillId="0" borderId="11" xfId="0" applyNumberFormat="1" applyFont="1" applyBorder="1" applyAlignment="1">
      <alignment horizontal="center" vertical="center"/>
    </xf>
    <xf numFmtId="3" fontId="9" fillId="0" borderId="11" xfId="0" applyNumberFormat="1"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readingOrder="1"/>
    </xf>
    <xf numFmtId="0" fontId="3" fillId="0" borderId="0" xfId="0" applyFont="1" applyBorder="1" applyAlignment="1">
      <alignment vertical="top" wrapText="1"/>
    </xf>
    <xf numFmtId="0" fontId="3" fillId="0" borderId="12" xfId="0" quotePrefix="1" applyFont="1" applyBorder="1" applyAlignment="1">
      <alignment vertical="top" wrapText="1"/>
    </xf>
    <xf numFmtId="0" fontId="3" fillId="0" borderId="4" xfId="0" applyFont="1" applyBorder="1" applyAlignment="1">
      <alignment horizontal="center"/>
    </xf>
    <xf numFmtId="0" fontId="0" fillId="0" borderId="12" xfId="0" applyFont="1" applyBorder="1" applyAlignment="1">
      <alignment vertical="top" wrapText="1"/>
    </xf>
    <xf numFmtId="0" fontId="6" fillId="0" borderId="4" xfId="0" applyFont="1" applyBorder="1" applyAlignment="1">
      <alignment horizontal="left" vertical="top" wrapText="1"/>
    </xf>
    <xf numFmtId="0" fontId="8" fillId="0" borderId="12" xfId="0" applyFont="1" applyBorder="1" applyAlignment="1">
      <alignment vertical="top" wrapText="1"/>
    </xf>
    <xf numFmtId="0" fontId="3" fillId="0" borderId="12" xfId="0" applyFont="1" applyBorder="1" applyAlignment="1"/>
    <xf numFmtId="0" fontId="16" fillId="6" borderId="12" xfId="0" applyFont="1" applyFill="1" applyBorder="1" applyAlignment="1">
      <alignment horizontal="left" vertical="top"/>
    </xf>
    <xf numFmtId="0" fontId="16" fillId="6" borderId="10" xfId="0" applyFont="1" applyFill="1" applyBorder="1" applyAlignment="1">
      <alignment horizontal="left" vertical="top"/>
    </xf>
    <xf numFmtId="0" fontId="17" fillId="0" borderId="12" xfId="0" applyFont="1" applyBorder="1" applyAlignment="1">
      <alignment horizontal="left" vertical="top" wrapText="1"/>
    </xf>
    <xf numFmtId="0" fontId="17" fillId="0" borderId="10" xfId="0" applyFont="1" applyBorder="1" applyAlignment="1">
      <alignment horizontal="left" vertical="top" wrapText="1"/>
    </xf>
    <xf numFmtId="0" fontId="6" fillId="0" borderId="12" xfId="0" applyFont="1" applyBorder="1" applyAlignment="1">
      <alignment horizontal="left" wrapText="1"/>
    </xf>
    <xf numFmtId="0" fontId="8" fillId="0" borderId="10" xfId="0" applyFont="1" applyBorder="1" applyAlignment="1">
      <alignment vertical="top" wrapText="1"/>
    </xf>
    <xf numFmtId="0" fontId="3" fillId="0" borderId="12" xfId="0" applyFont="1" applyBorder="1" applyAlignment="1">
      <alignment horizontal="center"/>
    </xf>
    <xf numFmtId="0" fontId="0" fillId="0" borderId="0" xfId="0" applyFont="1"/>
    <xf numFmtId="0" fontId="21" fillId="0" borderId="0" xfId="0" applyFont="1"/>
    <xf numFmtId="0" fontId="22" fillId="0" borderId="0" xfId="0" applyFont="1"/>
    <xf numFmtId="0" fontId="30" fillId="0" borderId="0" xfId="0" applyFont="1"/>
    <xf numFmtId="0" fontId="3" fillId="0" borderId="11" xfId="0" applyFont="1" applyBorder="1" applyAlignment="1">
      <alignment horizontal="left" wrapText="1"/>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3" xfId="0" applyFont="1" applyBorder="1" applyAlignment="1">
      <alignment horizontal="center" wrapText="1"/>
    </xf>
    <xf numFmtId="0" fontId="4" fillId="0" borderId="9" xfId="0" applyFont="1" applyBorder="1" applyAlignment="1">
      <alignment wrapText="1"/>
    </xf>
    <xf numFmtId="0" fontId="4" fillId="0" borderId="10" xfId="0" applyFont="1" applyBorder="1" applyAlignment="1">
      <alignment wrapText="1"/>
    </xf>
    <xf numFmtId="0" fontId="12" fillId="0" borderId="15" xfId="0" applyFont="1" applyBorder="1" applyAlignment="1">
      <alignment horizontal="center" vertical="top" wrapText="1"/>
    </xf>
    <xf numFmtId="0" fontId="7" fillId="0" borderId="13" xfId="0" applyFont="1" applyBorder="1" applyAlignment="1">
      <alignment horizontal="center" vertical="center" wrapText="1"/>
    </xf>
    <xf numFmtId="4" fontId="3" fillId="0" borderId="7" xfId="0" applyNumberFormat="1" applyFont="1" applyFill="1" applyBorder="1" applyAlignment="1">
      <alignment horizontal="left" wrapText="1"/>
    </xf>
    <xf numFmtId="4" fontId="3" fillId="0" borderId="7" xfId="0" applyNumberFormat="1" applyFont="1" applyFill="1" applyBorder="1"/>
    <xf numFmtId="4" fontId="3" fillId="0" borderId="13" xfId="0" applyNumberFormat="1" applyFont="1" applyFill="1" applyBorder="1" applyAlignment="1">
      <alignment horizontal="left" wrapText="1"/>
    </xf>
    <xf numFmtId="4" fontId="3" fillId="0" borderId="13" xfId="0" applyNumberFormat="1" applyFont="1" applyFill="1" applyBorder="1"/>
    <xf numFmtId="4" fontId="3" fillId="0" borderId="13" xfId="0" applyNumberFormat="1" applyFont="1" applyFill="1" applyBorder="1" applyAlignment="1">
      <alignment horizontal="right" wrapText="1"/>
    </xf>
    <xf numFmtId="4" fontId="3" fillId="0" borderId="7" xfId="1" applyNumberFormat="1" applyFont="1" applyFill="1" applyBorder="1" applyAlignment="1">
      <alignment horizontal="right"/>
    </xf>
    <xf numFmtId="4" fontId="3" fillId="0" borderId="13" xfId="1" applyNumberFormat="1" applyFont="1" applyFill="1" applyBorder="1" applyAlignment="1">
      <alignment horizontal="right"/>
    </xf>
    <xf numFmtId="4" fontId="5" fillId="0" borderId="13" xfId="1" applyNumberFormat="1" applyFont="1" applyFill="1" applyBorder="1" applyAlignment="1">
      <alignment horizontal="right"/>
    </xf>
    <xf numFmtId="4" fontId="3" fillId="0" borderId="6" xfId="0" applyNumberFormat="1" applyFont="1" applyFill="1" applyBorder="1" applyAlignment="1">
      <alignment horizontal="left" wrapText="1"/>
    </xf>
    <xf numFmtId="4" fontId="5" fillId="0" borderId="7" xfId="1" applyNumberFormat="1" applyFont="1" applyFill="1" applyBorder="1" applyAlignment="1">
      <alignment horizontal="right"/>
    </xf>
    <xf numFmtId="4" fontId="3" fillId="0" borderId="11" xfId="0" applyNumberFormat="1" applyFont="1" applyFill="1" applyBorder="1" applyAlignment="1">
      <alignment horizontal="left" wrapText="1"/>
    </xf>
    <xf numFmtId="4" fontId="3" fillId="0" borderId="11" xfId="0" applyNumberFormat="1" applyFont="1" applyFill="1" applyBorder="1" applyAlignment="1">
      <alignment horizontal="right" wrapText="1"/>
    </xf>
    <xf numFmtId="49" fontId="8" fillId="0" borderId="8" xfId="0" applyNumberFormat="1" applyFont="1" applyBorder="1" applyAlignment="1">
      <alignment horizontal="right"/>
    </xf>
    <xf numFmtId="49" fontId="8" fillId="0" borderId="6" xfId="0" applyNumberFormat="1" applyFont="1" applyBorder="1" applyAlignment="1">
      <alignment horizontal="right"/>
    </xf>
    <xf numFmtId="0" fontId="3" fillId="0" borderId="12" xfId="0" applyFont="1" applyBorder="1" applyAlignment="1">
      <alignment horizontal="left" wrapText="1"/>
    </xf>
    <xf numFmtId="0" fontId="8" fillId="0" borderId="11" xfId="0" applyFont="1" applyFill="1" applyBorder="1" applyAlignment="1">
      <alignment horizontal="right" vertical="top"/>
    </xf>
    <xf numFmtId="0" fontId="31" fillId="0" borderId="0" xfId="0" applyFont="1" applyBorder="1" applyAlignment="1">
      <alignment horizontal="right"/>
    </xf>
    <xf numFmtId="0" fontId="5" fillId="0" borderId="11" xfId="0" applyFont="1" applyBorder="1" applyAlignment="1">
      <alignment horizontal="right"/>
    </xf>
    <xf numFmtId="49" fontId="31" fillId="0" borderId="6" xfId="0" applyNumberFormat="1" applyFont="1" applyBorder="1" applyAlignment="1">
      <alignment horizontal="right"/>
    </xf>
    <xf numFmtId="0" fontId="5" fillId="0" borderId="0" xfId="0" applyFont="1" applyBorder="1" applyAlignment="1">
      <alignment horizontal="right"/>
    </xf>
    <xf numFmtId="4" fontId="3" fillId="0" borderId="7" xfId="0" applyNumberFormat="1" applyFont="1" applyFill="1" applyBorder="1" applyAlignment="1">
      <alignment wrapText="1"/>
    </xf>
    <xf numFmtId="4" fontId="3" fillId="0" borderId="13" xfId="0" applyNumberFormat="1" applyFont="1" applyFill="1" applyBorder="1" applyAlignment="1">
      <alignment wrapText="1"/>
    </xf>
    <xf numFmtId="0" fontId="7" fillId="3" borderId="13" xfId="0" applyFont="1" applyFill="1" applyBorder="1" applyAlignment="1">
      <alignment vertical="center"/>
    </xf>
    <xf numFmtId="0" fontId="7" fillId="3" borderId="7" xfId="0" applyFont="1" applyFill="1" applyBorder="1" applyAlignment="1">
      <alignment vertical="center"/>
    </xf>
    <xf numFmtId="0" fontId="1" fillId="3" borderId="13" xfId="0" applyFont="1" applyFill="1" applyBorder="1" applyAlignment="1">
      <alignment vertical="center"/>
    </xf>
    <xf numFmtId="0" fontId="7" fillId="3" borderId="15" xfId="0" applyFont="1" applyFill="1" applyBorder="1" applyAlignment="1">
      <alignment horizontal="center" vertical="center"/>
    </xf>
    <xf numFmtId="0" fontId="7" fillId="3" borderId="13" xfId="0" applyFont="1" applyFill="1" applyBorder="1" applyAlignment="1">
      <alignment horizontal="center" vertical="center"/>
    </xf>
    <xf numFmtId="0" fontId="32" fillId="0" borderId="0" xfId="0" applyFont="1"/>
    <xf numFmtId="0" fontId="7" fillId="0" borderId="13" xfId="0" applyFont="1" applyBorder="1" applyAlignment="1">
      <alignment horizontal="center" wrapText="1"/>
    </xf>
    <xf numFmtId="0" fontId="3" fillId="0" borderId="13" xfId="0" applyNumberFormat="1" applyFont="1" applyFill="1" applyBorder="1" applyAlignment="1">
      <alignment horizontal="left" wrapText="1"/>
    </xf>
    <xf numFmtId="4" fontId="3" fillId="0" borderId="12" xfId="0" applyNumberFormat="1" applyFont="1" applyFill="1" applyBorder="1" applyAlignment="1">
      <alignment horizontal="right" wrapText="1"/>
    </xf>
    <xf numFmtId="4" fontId="3" fillId="0" borderId="7" xfId="1" applyNumberFormat="1" applyFont="1" applyFill="1" applyBorder="1" applyAlignment="1">
      <alignment horizontal="right" wrapText="1"/>
    </xf>
    <xf numFmtId="4" fontId="3" fillId="0" borderId="13" xfId="1" applyNumberFormat="1" applyFont="1" applyFill="1" applyBorder="1" applyAlignment="1">
      <alignment horizontal="right" wrapText="1"/>
    </xf>
    <xf numFmtId="0" fontId="0" fillId="0" borderId="7" xfId="0" applyFill="1" applyBorder="1"/>
    <xf numFmtId="4" fontId="18" fillId="0" borderId="7" xfId="2" applyNumberFormat="1" applyFont="1" applyFill="1" applyBorder="1"/>
    <xf numFmtId="4" fontId="18" fillId="0" borderId="13" xfId="2" applyNumberFormat="1" applyFont="1" applyFill="1" applyBorder="1"/>
    <xf numFmtId="0" fontId="3" fillId="0" borderId="15" xfId="0" applyNumberFormat="1" applyFont="1" applyFill="1" applyBorder="1" applyAlignment="1">
      <alignment horizontal="left" wrapText="1"/>
    </xf>
    <xf numFmtId="3" fontId="5" fillId="0" borderId="15" xfId="1" applyNumberFormat="1" applyFont="1" applyFill="1" applyBorder="1" applyAlignment="1">
      <alignment horizontal="right"/>
    </xf>
    <xf numFmtId="0" fontId="3" fillId="0" borderId="0" xfId="0" applyNumberFormat="1" applyFont="1" applyFill="1" applyBorder="1" applyAlignment="1">
      <alignment horizontal="left" wrapText="1"/>
    </xf>
    <xf numFmtId="3" fontId="5" fillId="0" borderId="13" xfId="1" applyNumberFormat="1" applyFont="1" applyFill="1" applyBorder="1" applyAlignment="1">
      <alignment horizontal="right" wrapText="1"/>
    </xf>
    <xf numFmtId="4" fontId="5" fillId="0" borderId="7" xfId="1" applyNumberFormat="1" applyFont="1" applyFill="1" applyBorder="1" applyAlignment="1">
      <alignment horizontal="right" wrapText="1"/>
    </xf>
    <xf numFmtId="4" fontId="5" fillId="0" borderId="13" xfId="1" applyNumberFormat="1" applyFont="1" applyFill="1" applyBorder="1" applyAlignment="1">
      <alignment horizontal="right" wrapText="1"/>
    </xf>
    <xf numFmtId="0" fontId="35" fillId="2" borderId="1" xfId="4" applyFont="1" applyFill="1" applyBorder="1" applyAlignment="1">
      <alignment horizontal="left" vertical="top"/>
    </xf>
    <xf numFmtId="0" fontId="35" fillId="2" borderId="2" xfId="4" applyFont="1" applyFill="1" applyBorder="1" applyAlignment="1">
      <alignment vertical="top" wrapText="1"/>
    </xf>
    <xf numFmtId="0" fontId="35" fillId="2" borderId="2" xfId="4" applyFont="1" applyFill="1" applyBorder="1" applyAlignment="1">
      <alignment horizontal="center" vertical="top" wrapText="1"/>
    </xf>
    <xf numFmtId="0" fontId="35" fillId="2" borderId="2" xfId="4" applyFont="1" applyFill="1" applyBorder="1" applyAlignment="1">
      <alignment horizontal="left" vertical="top" wrapText="1"/>
    </xf>
    <xf numFmtId="164" fontId="35" fillId="2" borderId="2" xfId="5" applyNumberFormat="1" applyFont="1" applyFill="1" applyBorder="1" applyAlignment="1">
      <alignment vertical="top" wrapText="1"/>
    </xf>
    <xf numFmtId="164" fontId="35" fillId="2" borderId="3" xfId="5" applyNumberFormat="1" applyFont="1" applyFill="1" applyBorder="1" applyAlignment="1">
      <alignment vertical="top" wrapText="1"/>
    </xf>
    <xf numFmtId="0" fontId="3" fillId="0" borderId="0" xfId="4" applyFont="1" applyAlignment="1">
      <alignment vertical="top"/>
    </xf>
    <xf numFmtId="0" fontId="36" fillId="2" borderId="1" xfId="4" applyFont="1" applyFill="1" applyBorder="1" applyAlignment="1">
      <alignment horizontal="left" vertical="top"/>
    </xf>
    <xf numFmtId="0" fontId="36" fillId="2" borderId="2" xfId="4" applyFont="1" applyFill="1" applyBorder="1" applyAlignment="1">
      <alignment horizontal="right" vertical="top"/>
    </xf>
    <xf numFmtId="0" fontId="36" fillId="2" borderId="2" xfId="4" applyFont="1" applyFill="1" applyBorder="1" applyAlignment="1">
      <alignment horizontal="left" vertical="top"/>
    </xf>
    <xf numFmtId="0" fontId="36" fillId="2" borderId="2" xfId="4" applyFont="1" applyFill="1" applyBorder="1" applyAlignment="1">
      <alignment vertical="top" wrapText="1"/>
    </xf>
    <xf numFmtId="0" fontId="36" fillId="2" borderId="2" xfId="4" applyFont="1" applyFill="1" applyBorder="1" applyAlignment="1">
      <alignment horizontal="center" vertical="top" wrapText="1"/>
    </xf>
    <xf numFmtId="0" fontId="36" fillId="2" borderId="2" xfId="4" applyFont="1" applyFill="1" applyBorder="1" applyAlignment="1">
      <alignment horizontal="left" vertical="top" wrapText="1"/>
    </xf>
    <xf numFmtId="164" fontId="36" fillId="2" borderId="2" xfId="5" applyNumberFormat="1" applyFont="1" applyFill="1" applyBorder="1" applyAlignment="1">
      <alignment vertical="top" wrapText="1"/>
    </xf>
    <xf numFmtId="164" fontId="36" fillId="2" borderId="3" xfId="5" applyNumberFormat="1" applyFont="1" applyFill="1" applyBorder="1" applyAlignment="1">
      <alignment vertical="top" wrapText="1"/>
    </xf>
    <xf numFmtId="0" fontId="36" fillId="9" borderId="1" xfId="4" applyFont="1" applyFill="1" applyBorder="1" applyAlignment="1">
      <alignment horizontal="left" vertical="top"/>
    </xf>
    <xf numFmtId="0" fontId="35" fillId="9" borderId="2" xfId="4" applyFont="1" applyFill="1" applyBorder="1" applyAlignment="1">
      <alignment horizontal="right" vertical="top"/>
    </xf>
    <xf numFmtId="0" fontId="35" fillId="9" borderId="2" xfId="4" applyFont="1" applyFill="1" applyBorder="1" applyAlignment="1">
      <alignment horizontal="left" vertical="top"/>
    </xf>
    <xf numFmtId="0" fontId="35" fillId="9" borderId="2" xfId="4" applyFont="1" applyFill="1" applyBorder="1" applyAlignment="1">
      <alignment vertical="top"/>
    </xf>
    <xf numFmtId="0" fontId="35" fillId="9" borderId="2" xfId="4" applyFont="1" applyFill="1" applyBorder="1" applyAlignment="1">
      <alignment vertical="top" wrapText="1"/>
    </xf>
    <xf numFmtId="0" fontId="36" fillId="9" borderId="2" xfId="4" applyFont="1" applyFill="1" applyBorder="1" applyAlignment="1">
      <alignment horizontal="center" vertical="top" wrapText="1"/>
    </xf>
    <xf numFmtId="0" fontId="36" fillId="9" borderId="2" xfId="4" applyFont="1" applyFill="1" applyBorder="1" applyAlignment="1">
      <alignment vertical="top" wrapText="1"/>
    </xf>
    <xf numFmtId="0" fontId="36" fillId="9" borderId="2" xfId="4" applyFont="1" applyFill="1" applyBorder="1" applyAlignment="1">
      <alignment horizontal="left" vertical="top" wrapText="1"/>
    </xf>
    <xf numFmtId="164" fontId="36" fillId="9" borderId="2" xfId="5" applyNumberFormat="1" applyFont="1" applyFill="1" applyBorder="1" applyAlignment="1">
      <alignment vertical="top" wrapText="1"/>
    </xf>
    <xf numFmtId="164" fontId="6" fillId="9" borderId="3" xfId="5" applyNumberFormat="1" applyFont="1" applyFill="1" applyBorder="1" applyAlignment="1">
      <alignment vertical="top" wrapText="1"/>
    </xf>
    <xf numFmtId="164" fontId="6" fillId="2" borderId="4" xfId="5" applyNumberFormat="1" applyFont="1" applyFill="1" applyBorder="1" applyAlignment="1">
      <alignment horizontal="center" vertical="top" wrapText="1"/>
    </xf>
    <xf numFmtId="164" fontId="6" fillId="2" borderId="7" xfId="5" applyNumberFormat="1" applyFont="1" applyFill="1" applyBorder="1" applyAlignment="1">
      <alignment horizontal="center" vertical="top" wrapText="1"/>
    </xf>
    <xf numFmtId="0" fontId="3" fillId="10" borderId="1" xfId="4" applyFont="1" applyFill="1" applyBorder="1" applyAlignment="1">
      <alignment vertical="top"/>
    </xf>
    <xf numFmtId="0" fontId="3" fillId="10" borderId="5" xfId="4" applyFont="1" applyFill="1" applyBorder="1" applyAlignment="1">
      <alignment horizontal="right" vertical="top"/>
    </xf>
    <xf numFmtId="49" fontId="3" fillId="10" borderId="5" xfId="4" applyNumberFormat="1" applyFont="1" applyFill="1" applyBorder="1" applyAlignment="1">
      <alignment horizontal="center" vertical="top"/>
    </xf>
    <xf numFmtId="49" fontId="3" fillId="10" borderId="5" xfId="4" applyNumberFormat="1" applyFont="1" applyFill="1" applyBorder="1" applyAlignment="1">
      <alignment vertical="top"/>
    </xf>
    <xf numFmtId="0" fontId="6" fillId="10" borderId="2" xfId="4" applyFont="1" applyFill="1" applyBorder="1" applyAlignment="1">
      <alignment horizontal="center" vertical="top" textRotation="90" wrapText="1"/>
    </xf>
    <xf numFmtId="0" fontId="3" fillId="10" borderId="2" xfId="4" applyFont="1" applyFill="1" applyBorder="1" applyAlignment="1">
      <alignment horizontal="center" vertical="top" wrapText="1"/>
    </xf>
    <xf numFmtId="0" fontId="6" fillId="10" borderId="2" xfId="4" applyFont="1" applyFill="1" applyBorder="1" applyAlignment="1">
      <alignment horizontal="center" vertical="top" wrapText="1"/>
    </xf>
    <xf numFmtId="0" fontId="6" fillId="10" borderId="2" xfId="4" applyFont="1" applyFill="1" applyBorder="1" applyAlignment="1">
      <alignment horizontal="left" vertical="top" wrapText="1"/>
    </xf>
    <xf numFmtId="164" fontId="6" fillId="10" borderId="2" xfId="5" applyNumberFormat="1" applyFont="1" applyFill="1" applyBorder="1" applyAlignment="1">
      <alignment horizontal="center" vertical="top" wrapText="1"/>
    </xf>
    <xf numFmtId="164" fontId="3" fillId="10" borderId="3" xfId="5" applyNumberFormat="1" applyFont="1" applyFill="1" applyBorder="1" applyAlignment="1">
      <alignment horizontal="center" vertical="top" wrapText="1"/>
    </xf>
    <xf numFmtId="0" fontId="3" fillId="0" borderId="0" xfId="4" applyFont="1" applyFill="1" applyBorder="1" applyAlignment="1">
      <alignment vertical="top"/>
    </xf>
    <xf numFmtId="0" fontId="6" fillId="0" borderId="6" xfId="4" applyFont="1" applyFill="1" applyBorder="1" applyAlignment="1">
      <alignment horizontal="center" vertical="top" wrapText="1"/>
    </xf>
    <xf numFmtId="49" fontId="6" fillId="0" borderId="4" xfId="4" applyNumberFormat="1" applyFont="1" applyFill="1" applyBorder="1" applyAlignment="1">
      <alignment vertical="top" wrapText="1"/>
    </xf>
    <xf numFmtId="0" fontId="6" fillId="0" borderId="5" xfId="4" applyFont="1" applyFill="1" applyBorder="1" applyAlignment="1">
      <alignment horizontal="center" vertical="top" wrapText="1"/>
    </xf>
    <xf numFmtId="49" fontId="3" fillId="0" borderId="0" xfId="4" applyNumberFormat="1" applyFont="1" applyFill="1" applyBorder="1" applyAlignment="1">
      <alignment vertical="top"/>
    </xf>
    <xf numFmtId="49" fontId="37" fillId="0" borderId="0" xfId="4" applyNumberFormat="1" applyFont="1" applyFill="1" applyBorder="1" applyAlignment="1">
      <alignment horizontal="left" vertical="top" wrapText="1"/>
    </xf>
    <xf numFmtId="0" fontId="3" fillId="0" borderId="11" xfId="4" applyFont="1" applyFill="1" applyBorder="1" applyAlignment="1">
      <alignment horizontal="center" vertical="top" wrapText="1"/>
    </xf>
    <xf numFmtId="0" fontId="6" fillId="0" borderId="12" xfId="4" applyFont="1" applyFill="1" applyBorder="1" applyAlignment="1">
      <alignment vertical="top" wrapText="1"/>
    </xf>
    <xf numFmtId="0" fontId="6" fillId="0" borderId="0" xfId="4" applyFont="1" applyFill="1" applyBorder="1" applyAlignment="1">
      <alignment horizontal="center" vertical="top" wrapText="1"/>
    </xf>
    <xf numFmtId="0" fontId="3" fillId="0" borderId="0" xfId="4" applyFont="1" applyBorder="1" applyAlignment="1">
      <alignment horizontal="left" vertical="top" wrapText="1"/>
    </xf>
    <xf numFmtId="0" fontId="6" fillId="0" borderId="10" xfId="4" applyFont="1" applyFill="1" applyBorder="1" applyAlignment="1">
      <alignment vertical="top" wrapText="1"/>
    </xf>
    <xf numFmtId="0" fontId="6" fillId="0" borderId="8" xfId="4" applyFont="1" applyFill="1" applyBorder="1" applyAlignment="1">
      <alignment horizontal="center" vertical="top" wrapText="1"/>
    </xf>
    <xf numFmtId="0" fontId="5" fillId="0" borderId="10" xfId="4" applyFont="1" applyFill="1" applyBorder="1" applyAlignment="1">
      <alignment wrapText="1"/>
    </xf>
    <xf numFmtId="49" fontId="3" fillId="0" borderId="8" xfId="4" applyNumberFormat="1" applyFont="1" applyFill="1" applyBorder="1" applyAlignment="1">
      <alignment vertical="top"/>
    </xf>
    <xf numFmtId="0" fontId="3" fillId="0" borderId="10" xfId="4" applyFont="1" applyBorder="1" applyAlignment="1">
      <alignment horizontal="left" vertical="top" wrapText="1"/>
    </xf>
    <xf numFmtId="0" fontId="3" fillId="0" borderId="11" xfId="4" applyFont="1" applyFill="1" applyBorder="1" applyAlignment="1">
      <alignment vertical="top"/>
    </xf>
    <xf numFmtId="0" fontId="3" fillId="12" borderId="12" xfId="4" applyFont="1" applyFill="1" applyBorder="1" applyAlignment="1">
      <alignment vertical="top" wrapText="1"/>
    </xf>
    <xf numFmtId="164" fontId="3" fillId="0" borderId="14" xfId="5" applyNumberFormat="1" applyFont="1" applyFill="1" applyBorder="1" applyAlignment="1">
      <alignment horizontal="center" vertical="top" wrapText="1"/>
    </xf>
    <xf numFmtId="164" fontId="6" fillId="11" borderId="14" xfId="5" applyNumberFormat="1" applyFont="1" applyFill="1" applyBorder="1" applyAlignment="1">
      <alignment horizontal="center" vertical="top" wrapText="1"/>
    </xf>
    <xf numFmtId="0" fontId="5" fillId="0" borderId="12" xfId="4" applyFont="1" applyFill="1" applyBorder="1" applyAlignment="1">
      <alignment vertical="top" wrapText="1"/>
    </xf>
    <xf numFmtId="0" fontId="3" fillId="0" borderId="12" xfId="4" applyFont="1" applyFill="1" applyBorder="1" applyAlignment="1">
      <alignment vertical="top" wrapText="1"/>
    </xf>
    <xf numFmtId="0" fontId="3" fillId="0" borderId="0" xfId="4" applyFont="1" applyFill="1" applyBorder="1" applyAlignment="1">
      <alignment horizontal="left" vertical="top" wrapText="1"/>
    </xf>
    <xf numFmtId="164" fontId="3" fillId="0" borderId="7" xfId="5" applyNumberFormat="1" applyFont="1" applyFill="1" applyBorder="1" applyAlignment="1">
      <alignment horizontal="center" vertical="top" wrapText="1"/>
    </xf>
    <xf numFmtId="164" fontId="6" fillId="11" borderId="7" xfId="5" applyNumberFormat="1" applyFont="1" applyFill="1" applyBorder="1" applyAlignment="1">
      <alignment horizontal="center" vertical="top" wrapText="1"/>
    </xf>
    <xf numFmtId="0" fontId="16" fillId="0" borderId="12" xfId="4" applyFont="1" applyFill="1" applyBorder="1" applyAlignment="1">
      <alignment vertical="top" wrapText="1"/>
    </xf>
    <xf numFmtId="164" fontId="3" fillId="0" borderId="13" xfId="5" applyNumberFormat="1" applyFont="1" applyFill="1" applyBorder="1" applyAlignment="1">
      <alignment horizontal="center" vertical="top" wrapText="1"/>
    </xf>
    <xf numFmtId="164" fontId="6" fillId="11" borderId="13" xfId="5" applyNumberFormat="1" applyFont="1" applyFill="1" applyBorder="1" applyAlignment="1">
      <alignment horizontal="center" vertical="top" wrapText="1"/>
    </xf>
    <xf numFmtId="164" fontId="3" fillId="0" borderId="15" xfId="5" applyNumberFormat="1" applyFont="1" applyFill="1" applyBorder="1" applyAlignment="1">
      <alignment horizontal="center" vertical="top" wrapText="1"/>
    </xf>
    <xf numFmtId="164" fontId="6" fillId="11" borderId="15" xfId="5" applyNumberFormat="1" applyFont="1" applyFill="1" applyBorder="1" applyAlignment="1">
      <alignment horizontal="center" vertical="top" wrapText="1"/>
    </xf>
    <xf numFmtId="0" fontId="3" fillId="0" borderId="8" xfId="4" applyFont="1" applyFill="1" applyBorder="1" applyAlignment="1">
      <alignment vertical="top"/>
    </xf>
    <xf numFmtId="0" fontId="38" fillId="0" borderId="12" xfId="4" applyFont="1" applyFill="1" applyBorder="1" applyAlignment="1">
      <alignment vertical="top" wrapText="1"/>
    </xf>
    <xf numFmtId="0" fontId="5" fillId="0" borderId="0" xfId="4" applyFont="1" applyFill="1" applyBorder="1" applyAlignment="1">
      <alignment horizontal="left" vertical="top" wrapText="1"/>
    </xf>
    <xf numFmtId="0" fontId="16" fillId="0" borderId="4" xfId="4" applyFont="1" applyFill="1" applyBorder="1" applyAlignment="1">
      <alignment vertical="top" wrapText="1"/>
    </xf>
    <xf numFmtId="0" fontId="3" fillId="0" borderId="4" xfId="4" applyFont="1" applyFill="1" applyBorder="1" applyAlignment="1">
      <alignment vertical="top" wrapText="1"/>
    </xf>
    <xf numFmtId="0" fontId="37" fillId="0" borderId="7" xfId="4" applyFont="1" applyFill="1" applyBorder="1" applyAlignment="1">
      <alignment horizontal="left" vertical="top" wrapText="1"/>
    </xf>
    <xf numFmtId="3" fontId="3" fillId="0" borderId="0" xfId="4" applyNumberFormat="1" applyFont="1" applyFill="1" applyBorder="1" applyAlignment="1">
      <alignment vertical="top"/>
    </xf>
    <xf numFmtId="0" fontId="3" fillId="0" borderId="12" xfId="4" applyFont="1" applyFill="1" applyBorder="1" applyAlignment="1">
      <alignment horizontal="left" vertical="top" wrapText="1"/>
    </xf>
    <xf numFmtId="0" fontId="6" fillId="0" borderId="11" xfId="4" applyFont="1" applyFill="1" applyBorder="1" applyAlignment="1">
      <alignment horizontal="center" vertical="top" wrapText="1"/>
    </xf>
    <xf numFmtId="0" fontId="39" fillId="0" borderId="12" xfId="4" applyFont="1" applyFill="1" applyBorder="1" applyAlignment="1">
      <alignment vertical="top" wrapText="1"/>
    </xf>
    <xf numFmtId="49" fontId="3" fillId="0" borderId="0" xfId="4" applyNumberFormat="1" applyFont="1" applyFill="1" applyBorder="1" applyAlignment="1">
      <alignment horizontal="left" vertical="top" wrapText="1" shrinkToFit="1"/>
    </xf>
    <xf numFmtId="0" fontId="41" fillId="0" borderId="6" xfId="4" applyFont="1" applyFill="1" applyBorder="1" applyAlignment="1">
      <alignment horizontal="center" vertical="top" wrapText="1"/>
    </xf>
    <xf numFmtId="0" fontId="5" fillId="0" borderId="4" xfId="4" applyFont="1" applyFill="1" applyBorder="1" applyAlignment="1">
      <alignment vertical="top" wrapText="1"/>
    </xf>
    <xf numFmtId="0" fontId="5" fillId="0" borderId="12" xfId="4" applyFont="1" applyFill="1" applyBorder="1" applyAlignment="1">
      <alignment horizontal="left" vertical="top" wrapText="1"/>
    </xf>
    <xf numFmtId="0" fontId="3" fillId="0" borderId="12" xfId="4" applyFont="1" applyFill="1" applyBorder="1" applyAlignment="1">
      <alignment vertical="top"/>
    </xf>
    <xf numFmtId="0" fontId="6" fillId="0" borderId="4" xfId="4" applyFont="1" applyFill="1" applyBorder="1" applyAlignment="1">
      <alignment vertical="top" wrapText="1"/>
    </xf>
    <xf numFmtId="0" fontId="3" fillId="0" borderId="5" xfId="4" applyFont="1" applyFill="1" applyBorder="1" applyAlignment="1">
      <alignment horizontal="center" vertical="top"/>
    </xf>
    <xf numFmtId="0" fontId="3" fillId="0" borderId="0" xfId="4" applyFont="1" applyFill="1" applyBorder="1" applyAlignment="1">
      <alignment horizontal="center" vertical="top"/>
    </xf>
    <xf numFmtId="0" fontId="3" fillId="0" borderId="11" xfId="3" applyFont="1" applyFill="1" applyBorder="1" applyAlignment="1">
      <alignment horizontal="center" vertical="top" wrapText="1"/>
    </xf>
    <xf numFmtId="0" fontId="3" fillId="0" borderId="12" xfId="3" applyFont="1" applyFill="1" applyBorder="1" applyAlignment="1">
      <alignment vertical="top" wrapText="1"/>
    </xf>
    <xf numFmtId="0" fontId="3" fillId="0" borderId="11" xfId="3" applyFont="1" applyFill="1" applyBorder="1" applyAlignment="1">
      <alignment horizontal="center" vertical="top"/>
    </xf>
    <xf numFmtId="0" fontId="3" fillId="0" borderId="0" xfId="4" applyFont="1" applyFill="1" applyBorder="1" applyAlignment="1">
      <alignment wrapText="1"/>
    </xf>
    <xf numFmtId="0" fontId="3" fillId="0" borderId="0" xfId="3" applyFont="1" applyFill="1" applyBorder="1" applyAlignment="1">
      <alignment vertical="top"/>
    </xf>
    <xf numFmtId="0" fontId="6" fillId="0" borderId="4" xfId="4" applyFont="1" applyFill="1" applyBorder="1" applyAlignment="1">
      <alignment horizontal="left" vertical="top" wrapText="1"/>
    </xf>
    <xf numFmtId="0" fontId="3" fillId="0" borderId="6" xfId="4" applyFont="1" applyFill="1" applyBorder="1" applyAlignment="1">
      <alignment horizontal="center" vertical="top"/>
    </xf>
    <xf numFmtId="0" fontId="3" fillId="0" borderId="7" xfId="4" applyFont="1" applyFill="1" applyBorder="1" applyAlignment="1">
      <alignment horizontal="center" vertical="top" wrapText="1"/>
    </xf>
    <xf numFmtId="0" fontId="37" fillId="0" borderId="14" xfId="4" applyFont="1" applyFill="1" applyBorder="1" applyAlignment="1">
      <alignment horizontal="left" vertical="top" wrapText="1"/>
    </xf>
    <xf numFmtId="0" fontId="3" fillId="0" borderId="8" xfId="3" applyFont="1" applyFill="1" applyBorder="1" applyAlignment="1">
      <alignment horizontal="center" vertical="top" wrapText="1"/>
    </xf>
    <xf numFmtId="0" fontId="3" fillId="0" borderId="8" xfId="3" applyFont="1" applyFill="1" applyBorder="1" applyAlignment="1">
      <alignment horizontal="center" vertical="top"/>
    </xf>
    <xf numFmtId="0" fontId="3" fillId="0" borderId="10" xfId="3" applyFont="1" applyFill="1" applyBorder="1" applyAlignment="1">
      <alignment vertical="top" wrapText="1"/>
    </xf>
    <xf numFmtId="0" fontId="3" fillId="0" borderId="15" xfId="4" applyFont="1" applyFill="1" applyBorder="1" applyAlignment="1">
      <alignment horizontal="center" vertical="top" wrapText="1"/>
    </xf>
    <xf numFmtId="49" fontId="3" fillId="0" borderId="0" xfId="4" applyNumberFormat="1" applyFont="1" applyFill="1" applyBorder="1" applyAlignment="1">
      <alignment horizontal="left" vertical="center" wrapText="1" shrinkToFit="1"/>
    </xf>
    <xf numFmtId="0" fontId="6" fillId="10" borderId="1" xfId="4" applyFont="1" applyFill="1" applyBorder="1" applyAlignment="1">
      <alignment horizontal="center" vertical="top" wrapText="1"/>
    </xf>
    <xf numFmtId="0" fontId="3" fillId="10" borderId="2" xfId="4" applyFont="1" applyFill="1" applyBorder="1" applyAlignment="1">
      <alignment horizontal="right" vertical="top" wrapText="1"/>
    </xf>
    <xf numFmtId="0" fontId="3" fillId="10" borderId="2" xfId="4" applyFont="1" applyFill="1" applyBorder="1" applyAlignment="1">
      <alignment horizontal="center" vertical="top"/>
    </xf>
    <xf numFmtId="49" fontId="3" fillId="10" borderId="2" xfId="4" applyNumberFormat="1" applyFont="1" applyFill="1" applyBorder="1" applyAlignment="1">
      <alignment horizontal="left" vertical="top"/>
    </xf>
    <xf numFmtId="0" fontId="3" fillId="10" borderId="2" xfId="4" applyFont="1" applyFill="1" applyBorder="1" applyAlignment="1">
      <alignment horizontal="left" vertical="top" wrapText="1"/>
    </xf>
    <xf numFmtId="164" fontId="3" fillId="10" borderId="2" xfId="5" applyNumberFormat="1" applyFont="1" applyFill="1" applyBorder="1" applyAlignment="1">
      <alignment horizontal="center" vertical="top" wrapText="1"/>
    </xf>
    <xf numFmtId="0" fontId="3" fillId="0" borderId="11" xfId="4" applyFont="1" applyFill="1" applyBorder="1" applyAlignment="1">
      <alignment horizontal="center" vertical="top"/>
    </xf>
    <xf numFmtId="0" fontId="3" fillId="0" borderId="12" xfId="4" applyFont="1" applyFill="1" applyBorder="1" applyAlignment="1">
      <alignment horizontal="center" vertical="top" wrapText="1"/>
    </xf>
    <xf numFmtId="0" fontId="3" fillId="0" borderId="13" xfId="4" applyFont="1" applyFill="1" applyBorder="1" applyAlignment="1">
      <alignment horizontal="center" vertical="top" wrapText="1"/>
    </xf>
    <xf numFmtId="49" fontId="6" fillId="0" borderId="12" xfId="4" applyNumberFormat="1" applyFont="1" applyFill="1" applyBorder="1" applyAlignment="1">
      <alignment vertical="top" wrapText="1"/>
    </xf>
    <xf numFmtId="0" fontId="3" fillId="0" borderId="8" xfId="4" applyFont="1" applyFill="1" applyBorder="1" applyAlignment="1">
      <alignment horizontal="center" vertical="top" wrapText="1"/>
    </xf>
    <xf numFmtId="49" fontId="6" fillId="0" borderId="12" xfId="4" applyNumberFormat="1" applyFont="1" applyFill="1" applyBorder="1" applyAlignment="1">
      <alignment horizontal="left" vertical="top" wrapText="1"/>
    </xf>
    <xf numFmtId="0" fontId="3" fillId="0" borderId="8" xfId="4" applyFont="1" applyFill="1" applyBorder="1" applyAlignment="1">
      <alignment horizontal="center" vertical="top"/>
    </xf>
    <xf numFmtId="0" fontId="3" fillId="0" borderId="10" xfId="4" applyFont="1" applyFill="1" applyBorder="1" applyAlignment="1">
      <alignment vertical="top" wrapText="1"/>
    </xf>
    <xf numFmtId="0" fontId="3" fillId="0" borderId="10" xfId="4" applyFont="1" applyFill="1" applyBorder="1" applyAlignment="1">
      <alignment horizontal="center" vertical="top" wrapText="1"/>
    </xf>
    <xf numFmtId="164" fontId="3" fillId="0" borderId="15" xfId="5" applyNumberFormat="1" applyFont="1" applyFill="1" applyBorder="1" applyAlignment="1">
      <alignment horizontal="center" vertical="top"/>
    </xf>
    <xf numFmtId="0" fontId="5" fillId="0" borderId="4" xfId="4" applyNumberFormat="1" applyFont="1" applyFill="1" applyBorder="1" applyAlignment="1">
      <alignment horizontal="left" vertical="top" wrapText="1"/>
    </xf>
    <xf numFmtId="164" fontId="3" fillId="0" borderId="7" xfId="5" applyNumberFormat="1" applyFont="1" applyFill="1" applyBorder="1" applyAlignment="1">
      <alignment horizontal="center" vertical="top"/>
    </xf>
    <xf numFmtId="0" fontId="3" fillId="0" borderId="0" xfId="4" applyFont="1" applyBorder="1" applyAlignment="1">
      <alignment horizontal="left" vertical="center" wrapText="1" shrinkToFit="1"/>
    </xf>
    <xf numFmtId="0" fontId="3" fillId="0" borderId="6" xfId="4" applyFont="1" applyFill="1" applyBorder="1" applyAlignment="1">
      <alignment vertical="top" wrapText="1"/>
    </xf>
    <xf numFmtId="0" fontId="6" fillId="0" borderId="12" xfId="4" applyNumberFormat="1" applyFont="1" applyFill="1" applyBorder="1" applyAlignment="1">
      <alignment horizontal="left" vertical="top" wrapText="1"/>
    </xf>
    <xf numFmtId="0" fontId="3" fillId="0" borderId="11" xfId="4" applyFont="1" applyFill="1" applyBorder="1" applyAlignment="1">
      <alignment vertical="top" wrapText="1"/>
    </xf>
    <xf numFmtId="0" fontId="3" fillId="0" borderId="13" xfId="4" applyFont="1" applyFill="1" applyBorder="1" applyAlignment="1">
      <alignment horizontal="left" vertical="top" wrapText="1"/>
    </xf>
    <xf numFmtId="0" fontId="42" fillId="0" borderId="9" xfId="3" applyFont="1" applyFill="1" applyBorder="1" applyAlignment="1">
      <alignment horizontal="center" vertical="top" wrapText="1"/>
    </xf>
    <xf numFmtId="0" fontId="3" fillId="0" borderId="10" xfId="3" applyNumberFormat="1" applyFont="1" applyFill="1" applyBorder="1" applyAlignment="1">
      <alignment horizontal="left" vertical="top" wrapText="1"/>
    </xf>
    <xf numFmtId="0" fontId="42" fillId="0" borderId="8" xfId="3" applyFont="1" applyFill="1" applyBorder="1" applyAlignment="1">
      <alignment horizontal="center" vertical="top"/>
    </xf>
    <xf numFmtId="0" fontId="42" fillId="0" borderId="10" xfId="3" applyFont="1" applyFill="1" applyBorder="1" applyAlignment="1">
      <alignment vertical="top" wrapText="1"/>
    </xf>
    <xf numFmtId="0" fontId="3" fillId="0" borderId="8" xfId="4" applyFont="1" applyFill="1" applyBorder="1" applyAlignment="1">
      <alignment vertical="top" wrapText="1"/>
    </xf>
    <xf numFmtId="0" fontId="42" fillId="0" borderId="15" xfId="3" applyFont="1" applyFill="1" applyBorder="1" applyAlignment="1">
      <alignment horizontal="left" vertical="top" wrapText="1"/>
    </xf>
    <xf numFmtId="0" fontId="42" fillId="0" borderId="0" xfId="3" applyFont="1" applyFill="1" applyBorder="1" applyAlignment="1">
      <alignment vertical="top"/>
    </xf>
    <xf numFmtId="0" fontId="3" fillId="0" borderId="0" xfId="4" applyFont="1" applyFill="1" applyBorder="1" applyAlignment="1">
      <alignment horizontal="center" vertical="top" wrapText="1"/>
    </xf>
    <xf numFmtId="0" fontId="37" fillId="0" borderId="4" xfId="4" applyFont="1" applyFill="1" applyBorder="1" applyAlignment="1">
      <alignment horizontal="left" vertical="top" wrapText="1"/>
    </xf>
    <xf numFmtId="3" fontId="3" fillId="0" borderId="4" xfId="4" applyNumberFormat="1" applyFont="1" applyFill="1" applyBorder="1" applyAlignment="1">
      <alignment vertical="top" wrapText="1"/>
    </xf>
    <xf numFmtId="3" fontId="3" fillId="0" borderId="7" xfId="4" applyNumberFormat="1" applyFont="1" applyFill="1" applyBorder="1" applyAlignment="1">
      <alignment vertical="top" wrapText="1"/>
    </xf>
    <xf numFmtId="164" fontId="6" fillId="11" borderId="4" xfId="5" applyNumberFormat="1" applyFont="1" applyFill="1" applyBorder="1" applyAlignment="1">
      <alignment horizontal="center" vertical="top" wrapText="1"/>
    </xf>
    <xf numFmtId="0" fontId="3" fillId="0" borderId="12" xfId="4" applyFont="1" applyFill="1" applyBorder="1" applyAlignment="1">
      <alignment horizontal="left" vertical="center" wrapText="1"/>
    </xf>
    <xf numFmtId="3" fontId="3" fillId="0" borderId="13" xfId="4" applyNumberFormat="1" applyFont="1" applyFill="1" applyBorder="1" applyAlignment="1">
      <alignment vertical="top" wrapText="1"/>
    </xf>
    <xf numFmtId="164" fontId="6" fillId="11" borderId="12" xfId="5" applyNumberFormat="1" applyFont="1" applyFill="1" applyBorder="1" applyAlignment="1">
      <alignment horizontal="center" vertical="top" wrapText="1"/>
    </xf>
    <xf numFmtId="0" fontId="3" fillId="0" borderId="9" xfId="4" applyFont="1" applyFill="1" applyBorder="1" applyAlignment="1">
      <alignment horizontal="center" vertical="top" wrapText="1"/>
    </xf>
    <xf numFmtId="49" fontId="6" fillId="0" borderId="10" xfId="4" applyNumberFormat="1" applyFont="1" applyFill="1" applyBorder="1" applyAlignment="1">
      <alignment horizontal="left" vertical="top" wrapText="1"/>
    </xf>
    <xf numFmtId="0" fontId="3" fillId="0" borderId="10" xfId="4" applyFont="1" applyFill="1" applyBorder="1" applyAlignment="1">
      <alignment horizontal="left" vertical="center" wrapText="1"/>
    </xf>
    <xf numFmtId="3" fontId="3" fillId="0" borderId="15" xfId="4" applyNumberFormat="1" applyFont="1" applyFill="1" applyBorder="1" applyAlignment="1">
      <alignment vertical="top" wrapText="1"/>
    </xf>
    <xf numFmtId="0" fontId="6" fillId="10" borderId="8" xfId="4" applyFont="1" applyFill="1" applyBorder="1" applyAlignment="1">
      <alignment horizontal="center" vertical="top" wrapText="1"/>
    </xf>
    <xf numFmtId="0" fontId="3" fillId="10" borderId="9" xfId="4" applyFont="1" applyFill="1" applyBorder="1" applyAlignment="1">
      <alignment horizontal="right" vertical="top" wrapText="1"/>
    </xf>
    <xf numFmtId="49" fontId="3" fillId="10" borderId="2" xfId="4" applyNumberFormat="1" applyFont="1" applyFill="1" applyBorder="1" applyAlignment="1">
      <alignment vertical="top"/>
    </xf>
    <xf numFmtId="0" fontId="6" fillId="10" borderId="6" xfId="4" applyFont="1" applyFill="1" applyBorder="1" applyAlignment="1">
      <alignment horizontal="center" vertical="top" wrapText="1"/>
    </xf>
    <xf numFmtId="0" fontId="3" fillId="10" borderId="5" xfId="4" applyFont="1" applyFill="1" applyBorder="1" applyAlignment="1">
      <alignment horizontal="right" vertical="top" wrapText="1"/>
    </xf>
    <xf numFmtId="0" fontId="3" fillId="10" borderId="5" xfId="4" applyFont="1" applyFill="1" applyBorder="1" applyAlignment="1">
      <alignment horizontal="center" vertical="top"/>
    </xf>
    <xf numFmtId="0" fontId="3" fillId="10" borderId="5" xfId="4" applyFont="1" applyFill="1" applyBorder="1" applyAlignment="1">
      <alignment horizontal="center" vertical="top" wrapText="1"/>
    </xf>
    <xf numFmtId="0" fontId="3" fillId="10" borderId="5" xfId="4" applyFont="1" applyFill="1" applyBorder="1" applyAlignment="1">
      <alignment horizontal="left" vertical="top" wrapText="1"/>
    </xf>
    <xf numFmtId="164" fontId="3" fillId="10" borderId="5" xfId="5" applyNumberFormat="1" applyFont="1" applyFill="1" applyBorder="1" applyAlignment="1">
      <alignment horizontal="center" vertical="top" wrapText="1"/>
    </xf>
    <xf numFmtId="164" fontId="3" fillId="10" borderId="12" xfId="5" applyNumberFormat="1" applyFont="1" applyFill="1" applyBorder="1" applyAlignment="1">
      <alignment horizontal="center" vertical="top" wrapText="1"/>
    </xf>
    <xf numFmtId="49" fontId="3" fillId="12" borderId="12" xfId="4" applyNumberFormat="1" applyFont="1" applyFill="1" applyBorder="1" applyAlignment="1">
      <alignment horizontal="left" vertical="top" wrapText="1"/>
    </xf>
    <xf numFmtId="0" fontId="3" fillId="0" borderId="12" xfId="4" applyFont="1" applyBorder="1" applyAlignment="1">
      <alignment horizontal="left" vertical="top" wrapText="1"/>
    </xf>
    <xf numFmtId="49" fontId="3" fillId="12" borderId="0" xfId="4" applyNumberFormat="1" applyFont="1" applyFill="1" applyBorder="1" applyAlignment="1">
      <alignment horizontal="left" vertical="center" wrapText="1"/>
    </xf>
    <xf numFmtId="49" fontId="3" fillId="0" borderId="0" xfId="4" applyNumberFormat="1" applyFont="1" applyFill="1" applyBorder="1" applyAlignment="1">
      <alignment horizontal="left" vertical="center" wrapText="1"/>
    </xf>
    <xf numFmtId="49" fontId="3" fillId="12" borderId="10" xfId="4" applyNumberFormat="1" applyFont="1" applyFill="1" applyBorder="1" applyAlignment="1">
      <alignment horizontal="left" vertical="top" wrapText="1"/>
    </xf>
    <xf numFmtId="49" fontId="3" fillId="0" borderId="15" xfId="4" applyNumberFormat="1" applyFont="1" applyFill="1" applyBorder="1" applyAlignment="1">
      <alignment horizontal="left" vertical="center" wrapText="1"/>
    </xf>
    <xf numFmtId="49" fontId="5" fillId="12" borderId="10" xfId="4" applyNumberFormat="1" applyFont="1" applyFill="1" applyBorder="1" applyAlignment="1">
      <alignment horizontal="left" vertical="top" wrapText="1"/>
    </xf>
    <xf numFmtId="0" fontId="3" fillId="0" borderId="9" xfId="4" applyFont="1" applyFill="1" applyBorder="1" applyAlignment="1">
      <alignment horizontal="left" vertical="top" wrapText="1"/>
    </xf>
    <xf numFmtId="0" fontId="3" fillId="0" borderId="10" xfId="4" applyFont="1" applyFill="1" applyBorder="1" applyAlignment="1">
      <alignment horizontal="left" vertical="top" wrapText="1"/>
    </xf>
    <xf numFmtId="0" fontId="37" fillId="0" borderId="15" xfId="4" applyFont="1" applyFill="1" applyBorder="1" applyAlignment="1">
      <alignment horizontal="left" vertical="top" wrapText="1"/>
    </xf>
    <xf numFmtId="49" fontId="6" fillId="0" borderId="0" xfId="4" applyNumberFormat="1" applyFont="1" applyFill="1" applyBorder="1" applyAlignment="1">
      <alignment vertical="top" wrapText="1"/>
    </xf>
    <xf numFmtId="0" fontId="3" fillId="0" borderId="0" xfId="3" applyNumberFormat="1" applyFont="1" applyFill="1" applyBorder="1" applyAlignment="1">
      <alignment vertical="top" wrapText="1"/>
    </xf>
    <xf numFmtId="0" fontId="3" fillId="0" borderId="0" xfId="3" applyFont="1" applyFill="1" applyAlignment="1">
      <alignment vertical="top"/>
    </xf>
    <xf numFmtId="49" fontId="3" fillId="0" borderId="13" xfId="4" applyNumberFormat="1" applyFont="1" applyFill="1" applyBorder="1" applyAlignment="1">
      <alignment horizontal="left" vertical="top" wrapText="1"/>
    </xf>
    <xf numFmtId="49" fontId="5" fillId="0" borderId="0" xfId="4" applyNumberFormat="1" applyFont="1" applyFill="1" applyBorder="1" applyAlignment="1">
      <alignment horizontal="left" vertical="top" wrapText="1"/>
    </xf>
    <xf numFmtId="0" fontId="16" fillId="0" borderId="11" xfId="4" applyFont="1" applyFill="1" applyBorder="1" applyAlignment="1">
      <alignment horizontal="center" vertical="top" wrapText="1"/>
    </xf>
    <xf numFmtId="0" fontId="16" fillId="0" borderId="10" xfId="4" applyNumberFormat="1" applyFont="1" applyFill="1" applyBorder="1" applyAlignment="1">
      <alignment horizontal="left" vertical="top" wrapText="1"/>
    </xf>
    <xf numFmtId="0" fontId="16" fillId="0" borderId="8" xfId="4" applyFont="1" applyFill="1" applyBorder="1" applyAlignment="1">
      <alignment horizontal="center" vertical="top" wrapText="1"/>
    </xf>
    <xf numFmtId="164" fontId="3" fillId="0" borderId="12" xfId="5" applyNumberFormat="1" applyFont="1" applyFill="1" applyBorder="1" applyAlignment="1">
      <alignment horizontal="center" vertical="top" wrapText="1"/>
    </xf>
    <xf numFmtId="0" fontId="37" fillId="0" borderId="12" xfId="4" applyFont="1" applyFill="1" applyBorder="1" applyAlignment="1">
      <alignment horizontal="left" vertical="top" wrapText="1"/>
    </xf>
    <xf numFmtId="164" fontId="3" fillId="0" borderId="4" xfId="5" applyNumberFormat="1" applyFont="1" applyFill="1" applyBorder="1" applyAlignment="1">
      <alignment horizontal="center" vertical="top" wrapText="1"/>
    </xf>
    <xf numFmtId="49" fontId="3" fillId="0" borderId="13" xfId="4" applyNumberFormat="1" applyFont="1" applyFill="1" applyBorder="1" applyAlignment="1">
      <alignment horizontal="left" vertical="center" wrapText="1" shrinkToFit="1"/>
    </xf>
    <xf numFmtId="0" fontId="5" fillId="0" borderId="10" xfId="3" applyFont="1" applyFill="1" applyBorder="1" applyAlignment="1">
      <alignment vertical="top" wrapText="1"/>
    </xf>
    <xf numFmtId="49" fontId="3" fillId="0" borderId="0" xfId="4" applyNumberFormat="1" applyFont="1" applyBorder="1" applyAlignment="1">
      <alignment horizontal="left" vertical="center" wrapText="1" shrinkToFit="1"/>
    </xf>
    <xf numFmtId="0" fontId="3" fillId="0" borderId="4" xfId="3" applyNumberFormat="1" applyFont="1" applyFill="1" applyBorder="1" applyAlignment="1">
      <alignment horizontal="left" vertical="top" wrapText="1"/>
    </xf>
    <xf numFmtId="0" fontId="3" fillId="0" borderId="4" xfId="3" applyFont="1" applyFill="1" applyBorder="1" applyAlignment="1">
      <alignment vertical="top" wrapText="1"/>
    </xf>
    <xf numFmtId="0" fontId="3" fillId="0" borderId="6" xfId="4" applyFont="1" applyFill="1" applyBorder="1" applyAlignment="1">
      <alignment horizontal="center" vertical="top" wrapText="1"/>
    </xf>
    <xf numFmtId="49" fontId="3" fillId="0" borderId="12" xfId="3" applyNumberFormat="1" applyFont="1" applyFill="1" applyBorder="1" applyAlignment="1">
      <alignment horizontal="left" vertical="top" wrapText="1"/>
    </xf>
    <xf numFmtId="0" fontId="3" fillId="0" borderId="0" xfId="4" applyFont="1" applyBorder="1" applyAlignment="1">
      <alignment horizontal="left" vertical="center" wrapText="1"/>
    </xf>
    <xf numFmtId="0" fontId="5" fillId="0" borderId="12" xfId="3" applyFont="1" applyFill="1" applyBorder="1" applyAlignment="1">
      <alignment vertical="top" wrapText="1"/>
    </xf>
    <xf numFmtId="0" fontId="3" fillId="10" borderId="5" xfId="4" applyNumberFormat="1" applyFont="1" applyFill="1" applyBorder="1" applyAlignment="1">
      <alignment horizontal="left" vertical="top"/>
    </xf>
    <xf numFmtId="164" fontId="3" fillId="10" borderId="4" xfId="5" applyNumberFormat="1" applyFont="1" applyFill="1" applyBorder="1" applyAlignment="1">
      <alignment horizontal="center" vertical="top" wrapText="1"/>
    </xf>
    <xf numFmtId="0" fontId="3" fillId="0" borderId="1" xfId="4" applyFont="1" applyFill="1" applyBorder="1" applyAlignment="1">
      <alignment vertical="top"/>
    </xf>
    <xf numFmtId="49" fontId="3" fillId="0" borderId="2" xfId="4" applyNumberFormat="1" applyFont="1" applyFill="1" applyBorder="1" applyAlignment="1">
      <alignment vertical="top" wrapText="1"/>
    </xf>
    <xf numFmtId="0" fontId="6" fillId="0" borderId="1" xfId="4" applyFont="1" applyFill="1" applyBorder="1" applyAlignment="1">
      <alignment horizontal="center" vertical="top" wrapText="1"/>
    </xf>
    <xf numFmtId="0" fontId="3" fillId="0" borderId="3" xfId="4" applyFont="1" applyFill="1" applyBorder="1" applyAlignment="1">
      <alignment vertical="top" wrapText="1"/>
    </xf>
    <xf numFmtId="0" fontId="3" fillId="0" borderId="14" xfId="4" applyFont="1" applyFill="1" applyBorder="1" applyAlignment="1">
      <alignment horizontal="center" vertical="top" wrapText="1"/>
    </xf>
    <xf numFmtId="0" fontId="3" fillId="0" borderId="14" xfId="4" applyFont="1" applyBorder="1" applyAlignment="1">
      <alignment horizontal="center" vertical="top" wrapText="1"/>
    </xf>
    <xf numFmtId="0" fontId="3" fillId="0" borderId="14" xfId="4" applyFont="1" applyFill="1" applyBorder="1" applyAlignment="1">
      <alignment horizontal="left" vertical="top" wrapText="1"/>
    </xf>
    <xf numFmtId="0" fontId="3" fillId="11" borderId="2" xfId="4" applyFont="1" applyFill="1" applyBorder="1" applyAlignment="1">
      <alignment horizontal="center" vertical="top"/>
    </xf>
    <xf numFmtId="0" fontId="3" fillId="11" borderId="2" xfId="4" applyFont="1" applyFill="1" applyBorder="1" applyAlignment="1">
      <alignment vertical="top"/>
    </xf>
    <xf numFmtId="0" fontId="3" fillId="11" borderId="2" xfId="4" applyFont="1" applyFill="1" applyBorder="1" applyAlignment="1">
      <alignment horizontal="center" vertical="top" wrapText="1"/>
    </xf>
    <xf numFmtId="0" fontId="3" fillId="11" borderId="3" xfId="4" applyFont="1" applyFill="1" applyBorder="1" applyAlignment="1">
      <alignment horizontal="left" vertical="top"/>
    </xf>
    <xf numFmtId="164" fontId="6" fillId="11" borderId="15" xfId="5" applyNumberFormat="1" applyFont="1" applyFill="1" applyBorder="1" applyAlignment="1">
      <alignment vertical="top"/>
    </xf>
    <xf numFmtId="164" fontId="6" fillId="0" borderId="15" xfId="5" applyNumberFormat="1" applyFont="1" applyFill="1" applyBorder="1" applyAlignment="1">
      <alignment vertical="top"/>
    </xf>
    <xf numFmtId="0" fontId="3" fillId="0" borderId="0" xfId="4" applyFont="1" applyAlignment="1">
      <alignment horizontal="center" vertical="top"/>
    </xf>
    <xf numFmtId="0" fontId="3" fillId="0" borderId="0" xfId="4" applyFont="1" applyAlignment="1">
      <alignment horizontal="center" vertical="top" wrapText="1"/>
    </xf>
    <xf numFmtId="0" fontId="3" fillId="0" borderId="0" xfId="4" applyFont="1" applyAlignment="1">
      <alignment horizontal="left" vertical="top"/>
    </xf>
    <xf numFmtId="164" fontId="3" fillId="0" borderId="0" xfId="5" applyNumberFormat="1" applyFont="1" applyAlignment="1">
      <alignment vertical="top"/>
    </xf>
    <xf numFmtId="164" fontId="3" fillId="0" borderId="0" xfId="4" applyNumberFormat="1" applyFont="1" applyAlignment="1">
      <alignment horizontal="center" vertical="top" wrapText="1"/>
    </xf>
    <xf numFmtId="0" fontId="3" fillId="0" borderId="0" xfId="4" applyFont="1" applyFill="1" applyBorder="1" applyAlignment="1">
      <alignment horizontal="left" vertical="top"/>
    </xf>
    <xf numFmtId="164" fontId="3" fillId="0" borderId="0" xfId="4" applyNumberFormat="1" applyFont="1" applyAlignment="1">
      <alignment vertical="top"/>
    </xf>
    <xf numFmtId="0" fontId="3" fillId="0" borderId="0" xfId="4" applyFont="1" applyBorder="1" applyAlignment="1">
      <alignment horizontal="left" vertical="top"/>
    </xf>
    <xf numFmtId="164" fontId="6" fillId="0" borderId="0" xfId="5" applyNumberFormat="1" applyFont="1" applyAlignment="1">
      <alignment vertical="top"/>
    </xf>
    <xf numFmtId="0" fontId="6" fillId="0" borderId="0" xfId="4" applyFont="1" applyAlignment="1">
      <alignment horizontal="center" vertical="top" wrapText="1"/>
    </xf>
    <xf numFmtId="0" fontId="21" fillId="0" borderId="0" xfId="0" applyFont="1" applyAlignment="1">
      <alignment horizontal="left" wrapText="1"/>
    </xf>
    <xf numFmtId="0" fontId="21" fillId="0" borderId="0" xfId="0" applyFont="1" applyAlignment="1">
      <alignment horizontal="left" vertical="top" wrapText="1"/>
    </xf>
    <xf numFmtId="0" fontId="4" fillId="0" borderId="0" xfId="0" applyFont="1" applyBorder="1" applyAlignment="1">
      <alignment vertical="top" wrapText="1"/>
    </xf>
    <xf numFmtId="0" fontId="0" fillId="0" borderId="12" xfId="0" applyBorder="1" applyAlignment="1">
      <alignment vertical="top" wrapText="1"/>
    </xf>
    <xf numFmtId="0" fontId="0" fillId="0" borderId="0" xfId="0" applyAlignment="1">
      <alignment vertical="top" wrapText="1"/>
    </xf>
    <xf numFmtId="0" fontId="8" fillId="0" borderId="12" xfId="0" applyFont="1" applyBorder="1" applyAlignment="1">
      <alignment horizontal="left" vertical="top" wrapText="1"/>
    </xf>
    <xf numFmtId="0" fontId="8" fillId="0" borderId="10" xfId="0" applyFont="1" applyBorder="1" applyAlignment="1">
      <alignment horizontal="left" vertical="top" wrapText="1"/>
    </xf>
    <xf numFmtId="0" fontId="4" fillId="0" borderId="0" xfId="0" applyFont="1" applyFill="1" applyBorder="1" applyAlignment="1">
      <alignment horizontal="left" wrapText="1"/>
    </xf>
    <xf numFmtId="0" fontId="4" fillId="0" borderId="12" xfId="0" applyFont="1" applyFill="1" applyBorder="1" applyAlignment="1">
      <alignment horizontal="left" wrapText="1"/>
    </xf>
    <xf numFmtId="0" fontId="8" fillId="0" borderId="4" xfId="0" applyFont="1" applyBorder="1" applyAlignment="1">
      <alignment horizontal="left" vertical="top" wrapText="1"/>
    </xf>
    <xf numFmtId="0" fontId="4" fillId="0" borderId="0" xfId="0" applyFont="1" applyFill="1"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3" fillId="0" borderId="0" xfId="0" applyFont="1" applyAlignment="1">
      <alignment horizontal="left" vertical="center" wrapText="1" readingOrder="1"/>
    </xf>
    <xf numFmtId="0" fontId="3" fillId="0" borderId="12" xfId="0" applyFont="1" applyBorder="1" applyAlignment="1">
      <alignment horizontal="left" vertical="center" wrapText="1" readingOrder="1"/>
    </xf>
    <xf numFmtId="0" fontId="7" fillId="3" borderId="13" xfId="0" applyFont="1" applyFill="1" applyBorder="1" applyAlignment="1">
      <alignment horizontal="center" vertical="center"/>
    </xf>
    <xf numFmtId="0" fontId="3" fillId="0" borderId="0" xfId="0" applyFont="1" applyAlignment="1">
      <alignment wrapText="1" readingOrder="1"/>
    </xf>
    <xf numFmtId="0" fontId="3" fillId="0" borderId="12" xfId="0" applyFont="1" applyBorder="1" applyAlignment="1">
      <alignment wrapText="1" readingOrder="1"/>
    </xf>
    <xf numFmtId="0" fontId="3" fillId="0" borderId="0" xfId="0" applyFont="1" applyAlignment="1">
      <alignment horizontal="left" wrapText="1" readingOrder="1"/>
    </xf>
    <xf numFmtId="0" fontId="3" fillId="0" borderId="12" xfId="0" applyFont="1" applyBorder="1" applyAlignment="1">
      <alignment horizontal="left" wrapText="1" readingOrder="1"/>
    </xf>
    <xf numFmtId="0" fontId="6" fillId="0" borderId="12" xfId="0" applyFont="1" applyBorder="1" applyAlignment="1">
      <alignment horizontal="left" vertical="top" wrapText="1"/>
    </xf>
    <xf numFmtId="0" fontId="0" fillId="0" borderId="12" xfId="0" applyFont="1" applyBorder="1" applyAlignment="1">
      <alignment vertical="top" wrapText="1"/>
    </xf>
    <xf numFmtId="0" fontId="4" fillId="0" borderId="5" xfId="0" applyFont="1" applyFill="1" applyBorder="1" applyAlignment="1">
      <alignment horizontal="left" vertical="top" wrapText="1"/>
    </xf>
    <xf numFmtId="0" fontId="4"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2" xfId="0" applyFont="1" applyFill="1" applyBorder="1" applyAlignment="1">
      <alignment horizontal="left" vertical="top" wrapText="1"/>
    </xf>
    <xf numFmtId="0" fontId="6" fillId="0" borderId="4" xfId="0" applyFont="1" applyBorder="1" applyAlignment="1">
      <alignment horizontal="left" vertical="top" wrapText="1"/>
    </xf>
    <xf numFmtId="0" fontId="28" fillId="0" borderId="4" xfId="0" applyFont="1" applyBorder="1" applyAlignment="1">
      <alignment horizontal="left" vertical="top" wrapText="1"/>
    </xf>
    <xf numFmtId="0" fontId="28" fillId="0" borderId="10" xfId="0" applyFont="1" applyBorder="1" applyAlignment="1">
      <alignment horizontal="left" vertical="top" wrapText="1"/>
    </xf>
    <xf numFmtId="0" fontId="0" fillId="0" borderId="12" xfId="0" applyFont="1" applyFill="1" applyBorder="1" applyAlignment="1">
      <alignment horizontal="left" vertical="top" wrapText="1"/>
    </xf>
    <xf numFmtId="0" fontId="2" fillId="2" borderId="6" xfId="0" applyFont="1" applyFill="1" applyBorder="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center" wrapText="1"/>
    </xf>
    <xf numFmtId="0" fontId="2" fillId="2" borderId="11" xfId="0" applyFont="1" applyFill="1" applyBorder="1" applyAlignment="1">
      <alignment horizontal="center" wrapText="1"/>
    </xf>
    <xf numFmtId="0" fontId="2" fillId="2" borderId="0" xfId="0" applyFont="1" applyFill="1" applyBorder="1" applyAlignment="1">
      <alignment horizontal="center" wrapText="1"/>
    </xf>
    <xf numFmtId="0" fontId="2" fillId="2" borderId="12"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0" borderId="0" xfId="0" applyFont="1" applyBorder="1" applyAlignment="1">
      <alignment horizontal="left" vertical="top" wrapText="1"/>
    </xf>
    <xf numFmtId="0" fontId="0" fillId="0" borderId="12" xfId="0" applyBorder="1" applyAlignment="1"/>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0" fillId="0" borderId="10" xfId="0" applyBorder="1" applyAlignment="1"/>
    <xf numFmtId="0" fontId="17" fillId="0" borderId="12" xfId="0" applyFont="1" applyBorder="1" applyAlignment="1">
      <alignment horizontal="left" vertical="top" wrapText="1"/>
    </xf>
    <xf numFmtId="3" fontId="5" fillId="2" borderId="7" xfId="1" applyNumberFormat="1" applyFont="1" applyFill="1" applyBorder="1" applyAlignment="1">
      <alignment horizontal="center" vertical="center" wrapText="1"/>
    </xf>
    <xf numFmtId="3" fontId="5" fillId="2" borderId="15" xfId="1" applyNumberFormat="1" applyFont="1" applyFill="1" applyBorder="1" applyAlignment="1">
      <alignment horizontal="center" vertical="center" wrapText="1"/>
    </xf>
    <xf numFmtId="0" fontId="7" fillId="2" borderId="11" xfId="0" applyFont="1" applyFill="1" applyBorder="1" applyAlignment="1">
      <alignment horizontal="center" wrapText="1"/>
    </xf>
    <xf numFmtId="0" fontId="7" fillId="2" borderId="0" xfId="0" applyFont="1" applyFill="1" applyBorder="1" applyAlignment="1">
      <alignment horizontal="center" wrapText="1"/>
    </xf>
    <xf numFmtId="0" fontId="7" fillId="2" borderId="12" xfId="0" applyFont="1" applyFill="1" applyBorder="1" applyAlignment="1">
      <alignment horizont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0" fillId="0" borderId="12" xfId="0" applyFont="1" applyBorder="1" applyAlignment="1">
      <alignment horizontal="left" vertical="top" wrapText="1"/>
    </xf>
    <xf numFmtId="0" fontId="3" fillId="0" borderId="11" xfId="0" applyFont="1" applyBorder="1" applyAlignment="1">
      <alignment horizontal="left" wrapText="1"/>
    </xf>
    <xf numFmtId="0" fontId="0" fillId="0" borderId="0" xfId="0" applyAlignment="1">
      <alignment horizontal="left" wrapText="1"/>
    </xf>
    <xf numFmtId="0" fontId="0" fillId="0" borderId="12" xfId="0" applyBorder="1" applyAlignment="1">
      <alignment horizontal="left" wrapText="1"/>
    </xf>
    <xf numFmtId="0" fontId="3" fillId="0" borderId="13" xfId="0" applyFont="1" applyBorder="1" applyAlignment="1">
      <alignment horizontal="center" wrapText="1"/>
    </xf>
    <xf numFmtId="0" fontId="0" fillId="0" borderId="13" xfId="0" applyBorder="1" applyAlignment="1">
      <alignment horizontal="center" wrapText="1"/>
    </xf>
    <xf numFmtId="0" fontId="4" fillId="0" borderId="9" xfId="0" applyFont="1" applyFill="1" applyBorder="1" applyAlignment="1">
      <alignment horizontal="left" wrapText="1"/>
    </xf>
    <xf numFmtId="0" fontId="4" fillId="0" borderId="10" xfId="0" applyFont="1" applyFill="1" applyBorder="1" applyAlignment="1">
      <alignment horizontal="left" wrapText="1"/>
    </xf>
    <xf numFmtId="0" fontId="4" fillId="0" borderId="0" xfId="0" applyFont="1" applyFill="1" applyBorder="1" applyAlignment="1">
      <alignment wrapText="1"/>
    </xf>
    <xf numFmtId="0" fontId="0" fillId="0" borderId="12" xfId="0" applyBorder="1" applyAlignment="1">
      <alignment wrapText="1"/>
    </xf>
    <xf numFmtId="0" fontId="17" fillId="0" borderId="4" xfId="0" applyFont="1" applyBorder="1" applyAlignment="1">
      <alignment horizontal="left" vertical="top" wrapText="1"/>
    </xf>
    <xf numFmtId="0" fontId="4" fillId="0" borderId="0" xfId="0" applyFont="1" applyFill="1" applyBorder="1" applyAlignment="1">
      <alignment vertical="top" wrapText="1"/>
    </xf>
    <xf numFmtId="0" fontId="0" fillId="0" borderId="12" xfId="0" applyFill="1" applyBorder="1" applyAlignment="1">
      <alignment vertical="top" wrapText="1"/>
    </xf>
    <xf numFmtId="0" fontId="4" fillId="0" borderId="0" xfId="0" applyFont="1" applyBorder="1" applyAlignment="1">
      <alignment horizontal="left" vertical="top" wrapText="1"/>
    </xf>
    <xf numFmtId="0" fontId="6" fillId="7" borderId="1" xfId="0" applyNumberFormat="1" applyFont="1" applyFill="1" applyBorder="1" applyAlignment="1">
      <alignment horizontal="left" vertical="center"/>
    </xf>
    <xf numFmtId="0" fontId="6" fillId="7" borderId="2" xfId="0" applyNumberFormat="1" applyFont="1" applyFill="1" applyBorder="1" applyAlignment="1">
      <alignment horizontal="left" vertical="center"/>
    </xf>
    <xf numFmtId="0" fontId="7" fillId="2" borderId="8" xfId="0" applyFont="1" applyFill="1" applyBorder="1" applyAlignment="1">
      <alignment horizontal="center" wrapText="1"/>
    </xf>
    <xf numFmtId="0" fontId="7" fillId="5" borderId="9" xfId="0" applyFont="1" applyFill="1" applyBorder="1" applyAlignment="1">
      <alignment horizontal="center" wrapText="1"/>
    </xf>
    <xf numFmtId="0" fontId="7" fillId="2" borderId="10" xfId="0" applyFont="1" applyFill="1" applyBorder="1" applyAlignment="1">
      <alignment horizontal="center" wrapText="1"/>
    </xf>
    <xf numFmtId="0" fontId="7" fillId="3" borderId="7" xfId="0" applyFont="1" applyFill="1" applyBorder="1" applyAlignment="1">
      <alignment horizontal="center" vertical="center"/>
    </xf>
    <xf numFmtId="0" fontId="7" fillId="3" borderId="15" xfId="0" applyFont="1" applyFill="1" applyBorder="1" applyAlignment="1">
      <alignment horizontal="center" vertical="center"/>
    </xf>
    <xf numFmtId="0" fontId="4" fillId="0" borderId="12" xfId="0" applyFont="1" applyBorder="1" applyAlignment="1">
      <alignment vertical="top" wrapText="1"/>
    </xf>
    <xf numFmtId="0" fontId="4" fillId="0" borderId="0" xfId="0" applyFont="1" applyAlignment="1">
      <alignment vertical="top" wrapText="1"/>
    </xf>
    <xf numFmtId="0" fontId="6" fillId="7" borderId="6" xfId="0" applyNumberFormat="1" applyFont="1" applyFill="1" applyBorder="1" applyAlignment="1">
      <alignment horizontal="left" vertical="center"/>
    </xf>
    <xf numFmtId="0" fontId="6" fillId="7" borderId="5" xfId="0" applyNumberFormat="1" applyFont="1" applyFill="1" applyBorder="1" applyAlignment="1">
      <alignment horizontal="left" vertical="center"/>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4" xfId="0" applyFont="1" applyFill="1" applyBorder="1" applyAlignment="1">
      <alignment horizontal="center" vertical="center"/>
    </xf>
    <xf numFmtId="0" fontId="2" fillId="2" borderId="14" xfId="0" applyFont="1" applyFill="1" applyBorder="1" applyAlignment="1">
      <alignment horizontal="center" vertical="center" textRotation="90" wrapText="1"/>
    </xf>
    <xf numFmtId="0" fontId="6" fillId="2" borderId="14" xfId="0" applyFont="1" applyFill="1" applyBorder="1" applyAlignment="1">
      <alignment horizontal="left" vertical="center" wrapText="1"/>
    </xf>
    <xf numFmtId="0" fontId="7" fillId="0" borderId="13" xfId="0" applyFont="1" applyBorder="1" applyAlignment="1">
      <alignment horizont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7" fillId="0" borderId="13" xfId="0" applyFont="1" applyBorder="1" applyAlignment="1">
      <alignment horizontal="center" vertical="top" wrapText="1"/>
    </xf>
    <xf numFmtId="0" fontId="7" fillId="0" borderId="15" xfId="0" applyFont="1" applyBorder="1" applyAlignment="1">
      <alignment horizontal="center" vertical="top" wrapText="1"/>
    </xf>
    <xf numFmtId="0" fontId="4" fillId="0" borderId="12" xfId="0" applyFont="1" applyFill="1" applyBorder="1" applyAlignment="1">
      <alignment horizontal="left" vertical="top" wrapText="1"/>
    </xf>
    <xf numFmtId="0" fontId="7" fillId="3" borderId="12" xfId="0" applyFont="1" applyFill="1" applyBorder="1" applyAlignment="1">
      <alignment horizontal="center" vertical="center"/>
    </xf>
    <xf numFmtId="0" fontId="29" fillId="0" borderId="12" xfId="0" applyFont="1" applyBorder="1" applyAlignment="1">
      <alignment horizontal="left" vertical="top" wrapText="1"/>
    </xf>
    <xf numFmtId="0" fontId="0" fillId="0" borderId="10" xfId="0" applyFont="1" applyBorder="1" applyAlignment="1">
      <alignment horizontal="left" vertical="top" wrapText="1"/>
    </xf>
    <xf numFmtId="0" fontId="2" fillId="2" borderId="15" xfId="0" applyFont="1" applyFill="1" applyBorder="1" applyAlignment="1">
      <alignment horizontal="center" vertical="center" wrapText="1"/>
    </xf>
    <xf numFmtId="0" fontId="3" fillId="0" borderId="5" xfId="0" applyFont="1" applyBorder="1" applyAlignment="1">
      <alignment horizontal="left" wrapText="1" readingOrder="1"/>
    </xf>
    <xf numFmtId="0" fontId="3" fillId="0" borderId="4" xfId="0" applyFont="1" applyBorder="1" applyAlignment="1">
      <alignment horizontal="left" wrapText="1" readingOrder="1"/>
    </xf>
    <xf numFmtId="0" fontId="3" fillId="0" borderId="0" xfId="0" applyFont="1" applyBorder="1" applyAlignment="1">
      <alignment horizontal="left" wrapText="1" readingOrder="1"/>
    </xf>
    <xf numFmtId="0" fontId="4" fillId="0" borderId="12" xfId="0" applyFont="1" applyBorder="1" applyAlignment="1">
      <alignment wrapText="1"/>
    </xf>
    <xf numFmtId="0" fontId="8" fillId="0" borderId="10" xfId="0" applyFont="1" applyFill="1" applyBorder="1" applyAlignment="1">
      <alignment horizontal="left" vertical="top" wrapText="1"/>
    </xf>
    <xf numFmtId="0" fontId="4" fillId="0" borderId="5" xfId="0" applyFont="1" applyFill="1" applyBorder="1" applyAlignment="1">
      <alignment wrapText="1"/>
    </xf>
    <xf numFmtId="0" fontId="0" fillId="0" borderId="4" xfId="0" applyBorder="1" applyAlignment="1">
      <alignment wrapText="1"/>
    </xf>
    <xf numFmtId="0" fontId="8" fillId="6" borderId="4" xfId="0" applyFont="1" applyFill="1" applyBorder="1" applyAlignment="1">
      <alignment horizontal="left" vertical="top" wrapText="1"/>
    </xf>
    <xf numFmtId="0" fontId="8" fillId="6" borderId="12" xfId="0" applyFont="1" applyFill="1" applyBorder="1" applyAlignment="1">
      <alignment horizontal="left" vertical="top" wrapText="1"/>
    </xf>
    <xf numFmtId="0" fontId="8" fillId="6" borderId="10" xfId="0" applyFont="1" applyFill="1" applyBorder="1" applyAlignment="1">
      <alignment horizontal="left" vertical="top" wrapText="1"/>
    </xf>
    <xf numFmtId="0" fontId="4" fillId="0" borderId="0" xfId="0" applyFont="1" applyFill="1"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12" xfId="0" applyFont="1" applyBorder="1" applyAlignment="1">
      <alignment vertical="center" wrapText="1"/>
    </xf>
    <xf numFmtId="0" fontId="1" fillId="3" borderId="13" xfId="0" applyFont="1" applyFill="1" applyBorder="1" applyAlignment="1">
      <alignment horizontal="center" vertical="center"/>
    </xf>
    <xf numFmtId="0" fontId="6" fillId="4" borderId="1" xfId="0" applyNumberFormat="1" applyFont="1" applyFill="1" applyBorder="1" applyAlignment="1">
      <alignment horizontal="left" vertical="center"/>
    </xf>
    <xf numFmtId="0" fontId="6" fillId="4" borderId="2" xfId="0" applyNumberFormat="1" applyFont="1" applyFill="1" applyBorder="1" applyAlignment="1">
      <alignment horizontal="left" vertical="center"/>
    </xf>
    <xf numFmtId="0" fontId="6" fillId="4" borderId="16"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3" fillId="0" borderId="0" xfId="0" applyFont="1" applyBorder="1" applyAlignment="1">
      <alignment horizontal="left" vertical="center" wrapText="1" readingOrder="1"/>
    </xf>
    <xf numFmtId="0" fontId="3" fillId="0" borderId="9" xfId="0" applyFont="1" applyBorder="1" applyAlignment="1">
      <alignment horizontal="left" vertical="center" wrapText="1" readingOrder="1"/>
    </xf>
    <xf numFmtId="0" fontId="3" fillId="0" borderId="10" xfId="0" applyFont="1" applyBorder="1" applyAlignment="1">
      <alignment horizontal="left" vertical="center" wrapText="1" readingOrder="1"/>
    </xf>
    <xf numFmtId="0" fontId="0" fillId="0" borderId="10" xfId="0" applyFont="1" applyBorder="1" applyAlignment="1">
      <alignment wrapText="1"/>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7" fillId="0" borderId="7" xfId="0" applyFont="1" applyBorder="1" applyAlignment="1">
      <alignment horizontal="center" wrapText="1"/>
    </xf>
    <xf numFmtId="0" fontId="1" fillId="0" borderId="13" xfId="0" applyFont="1" applyBorder="1" applyAlignment="1">
      <alignment horizontal="center" wrapText="1"/>
    </xf>
    <xf numFmtId="0" fontId="4" fillId="0" borderId="5" xfId="0" quotePrefix="1" applyFont="1" applyBorder="1" applyAlignment="1">
      <alignment vertical="center" wrapText="1"/>
    </xf>
    <xf numFmtId="0" fontId="4" fillId="0" borderId="4" xfId="0" applyFont="1" applyBorder="1" applyAlignment="1">
      <alignment vertical="center" wrapText="1"/>
    </xf>
    <xf numFmtId="0" fontId="0" fillId="0" borderId="0" xfId="0" applyBorder="1" applyAlignment="1">
      <alignment vertical="center" wrapText="1"/>
    </xf>
    <xf numFmtId="0" fontId="16" fillId="0" borderId="4" xfId="0" applyFont="1" applyBorder="1" applyAlignment="1">
      <alignment horizontal="left" vertical="top" wrapText="1"/>
    </xf>
    <xf numFmtId="0" fontId="9" fillId="0" borderId="0" xfId="0" applyFont="1" applyBorder="1" applyAlignment="1">
      <alignment horizontal="left" vertical="top" wrapText="1"/>
    </xf>
    <xf numFmtId="0" fontId="25" fillId="0" borderId="12" xfId="0" applyFont="1" applyBorder="1" applyAlignment="1"/>
    <xf numFmtId="0" fontId="8" fillId="0" borderId="0" xfId="0" applyFont="1" applyBorder="1" applyAlignment="1">
      <alignment horizontal="left" vertical="top" wrapText="1"/>
    </xf>
    <xf numFmtId="0" fontId="0" fillId="0" borderId="0" xfId="0" applyFont="1" applyAlignment="1">
      <alignment horizontal="left" vertical="top"/>
    </xf>
    <xf numFmtId="0" fontId="4" fillId="0" borderId="0" xfId="0" quotePrefix="1" applyFont="1" applyBorder="1" applyAlignment="1">
      <alignment vertical="top" wrapText="1"/>
    </xf>
    <xf numFmtId="0" fontId="4" fillId="0" borderId="9" xfId="0" quotePrefix="1" applyFont="1" applyBorder="1" applyAlignment="1">
      <alignment vertical="top" wrapText="1"/>
    </xf>
    <xf numFmtId="0" fontId="4" fillId="0" borderId="10" xfId="0" applyFont="1" applyBorder="1" applyAlignment="1">
      <alignment vertical="top" wrapText="1"/>
    </xf>
    <xf numFmtId="0" fontId="19" fillId="0" borderId="7" xfId="0" applyFont="1" applyBorder="1" applyAlignment="1">
      <alignment horizontal="center" wrapText="1"/>
    </xf>
    <xf numFmtId="0" fontId="20" fillId="0" borderId="13" xfId="0" applyFont="1" applyBorder="1" applyAlignment="1">
      <alignment horizont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7"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2" fillId="5"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3" fontId="2" fillId="5" borderId="2" xfId="0" applyNumberFormat="1" applyFont="1" applyFill="1" applyBorder="1" applyAlignment="1">
      <alignment horizontal="left" vertical="center"/>
    </xf>
    <xf numFmtId="3" fontId="2" fillId="5" borderId="3" xfId="0" applyNumberFormat="1" applyFont="1" applyFill="1" applyBorder="1" applyAlignment="1">
      <alignment horizontal="left" vertical="center"/>
    </xf>
    <xf numFmtId="0" fontId="6" fillId="0" borderId="4" xfId="0" applyNumberFormat="1" applyFont="1" applyFill="1" applyBorder="1" applyAlignment="1">
      <alignment horizontal="left" vertical="top" wrapText="1"/>
    </xf>
    <xf numFmtId="0" fontId="7" fillId="0" borderId="13" xfId="0" applyFont="1" applyFill="1" applyBorder="1" applyAlignment="1">
      <alignment horizontal="center" vertical="center"/>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7" fillId="0" borderId="15" xfId="0" applyFont="1" applyFill="1" applyBorder="1" applyAlignment="1">
      <alignment horizontal="center" vertical="center"/>
    </xf>
    <xf numFmtId="0" fontId="4" fillId="0" borderId="0" xfId="0" applyFont="1" applyFill="1" applyAlignment="1">
      <alignment vertical="top" wrapText="1"/>
    </xf>
    <xf numFmtId="0" fontId="4" fillId="0" borderId="12" xfId="0" applyFont="1" applyFill="1" applyBorder="1" applyAlignment="1">
      <alignment vertical="top" wrapText="1"/>
    </xf>
    <xf numFmtId="3" fontId="23" fillId="0" borderId="0" xfId="0" applyNumberFormat="1" applyFont="1" applyFill="1" applyBorder="1" applyAlignment="1">
      <alignment horizontal="left" wrapText="1"/>
    </xf>
    <xf numFmtId="0" fontId="24" fillId="0" borderId="12" xfId="0" applyFont="1" applyBorder="1" applyAlignment="1">
      <alignment horizontal="left" wrapText="1"/>
    </xf>
    <xf numFmtId="0" fontId="12" fillId="0" borderId="7" xfId="0" applyFont="1" applyBorder="1" applyAlignment="1">
      <alignment horizontal="center" vertical="top" wrapText="1"/>
    </xf>
    <xf numFmtId="0" fontId="12" fillId="0" borderId="13" xfId="0" applyFont="1" applyBorder="1" applyAlignment="1">
      <alignment horizontal="center" vertical="top" wrapText="1"/>
    </xf>
    <xf numFmtId="0" fontId="4" fillId="0" borderId="12" xfId="0" quotePrefix="1" applyFont="1" applyBorder="1" applyAlignment="1">
      <alignment horizontal="left" vertical="center" wrapText="1"/>
    </xf>
    <xf numFmtId="0" fontId="29" fillId="0" borderId="4" xfId="0" applyFont="1" applyBorder="1" applyAlignment="1">
      <alignment horizontal="left" vertical="top" wrapText="1"/>
    </xf>
    <xf numFmtId="0" fontId="0" fillId="0" borderId="12" xfId="0" applyBorder="1" applyAlignment="1">
      <alignment horizontal="left" vertical="center" wrapText="1"/>
    </xf>
    <xf numFmtId="0" fontId="4" fillId="0" borderId="0" xfId="0" applyFont="1" applyAlignment="1">
      <alignment wrapText="1"/>
    </xf>
    <xf numFmtId="0" fontId="29" fillId="0" borderId="4" xfId="0" applyNumberFormat="1" applyFont="1" applyBorder="1" applyAlignment="1">
      <alignment horizontal="left" vertical="top" wrapText="1"/>
    </xf>
    <xf numFmtId="0" fontId="29" fillId="0" borderId="12" xfId="0" applyNumberFormat="1" applyFont="1" applyBorder="1" applyAlignment="1">
      <alignment horizontal="left" vertical="top" wrapText="1"/>
    </xf>
    <xf numFmtId="0" fontId="0" fillId="0" borderId="12" xfId="0" applyFont="1" applyBorder="1" applyAlignment="1">
      <alignment wrapText="1"/>
    </xf>
    <xf numFmtId="0" fontId="0" fillId="0" borderId="0" xfId="0" applyFont="1" applyBorder="1" applyAlignment="1">
      <alignment wrapText="1"/>
    </xf>
    <xf numFmtId="0" fontId="4" fillId="0" borderId="12" xfId="0" quotePrefix="1" applyFont="1" applyBorder="1" applyAlignment="1">
      <alignment horizontal="left" vertical="top" wrapText="1"/>
    </xf>
    <xf numFmtId="0" fontId="4" fillId="0" borderId="0" xfId="0" quotePrefix="1" applyFont="1" applyBorder="1" applyAlignment="1">
      <alignment horizontal="left" vertical="top" wrapText="1"/>
    </xf>
    <xf numFmtId="0" fontId="7" fillId="0" borderId="13" xfId="0" applyFont="1" applyBorder="1" applyAlignment="1">
      <alignment horizontal="center"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3" fillId="0" borderId="0" xfId="0" applyFont="1" applyAlignment="1">
      <alignment horizontal="left" vertical="top" wrapText="1" readingOrder="1"/>
    </xf>
    <xf numFmtId="0" fontId="3" fillId="0" borderId="12" xfId="0" applyFont="1" applyBorder="1" applyAlignment="1">
      <alignment horizontal="left" vertical="top" wrapText="1" readingOrder="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49" fontId="6" fillId="4" borderId="1" xfId="0" applyNumberFormat="1" applyFont="1" applyFill="1" applyBorder="1" applyAlignment="1">
      <alignment horizontal="left" vertical="center"/>
    </xf>
    <xf numFmtId="49" fontId="6" fillId="4" borderId="2" xfId="0" applyNumberFormat="1" applyFont="1" applyFill="1" applyBorder="1" applyAlignment="1">
      <alignment horizontal="left" vertical="center"/>
    </xf>
    <xf numFmtId="0" fontId="2" fillId="5"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2" borderId="15" xfId="0" applyFont="1" applyFill="1" applyBorder="1" applyAlignment="1">
      <alignment horizontal="center" vertical="center" textRotation="90" wrapText="1"/>
    </xf>
    <xf numFmtId="0" fontId="0" fillId="0" borderId="14" xfId="0" applyBorder="1" applyAlignment="1">
      <alignment horizontal="center" vertical="center" wrapText="1"/>
    </xf>
    <xf numFmtId="0" fontId="6" fillId="2" borderId="6"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32" fillId="0" borderId="0" xfId="0" applyFont="1" applyAlignment="1">
      <alignment horizontal="left" wrapText="1"/>
    </xf>
    <xf numFmtId="0" fontId="27" fillId="0" borderId="4" xfId="0" applyFont="1" applyBorder="1" applyAlignment="1">
      <alignment vertical="top" wrapText="1"/>
    </xf>
    <xf numFmtId="0" fontId="27" fillId="0" borderId="12" xfId="0" applyFont="1" applyBorder="1" applyAlignment="1">
      <alignment vertical="top" wrapText="1"/>
    </xf>
    <xf numFmtId="0" fontId="0" fillId="0" borderId="9" xfId="0" applyFont="1" applyBorder="1" applyAlignment="1">
      <alignment vertical="top" wrapText="1"/>
    </xf>
    <xf numFmtId="0" fontId="4" fillId="0" borderId="9" xfId="0" applyFont="1" applyBorder="1" applyAlignment="1">
      <alignment vertical="top" wrapText="1"/>
    </xf>
    <xf numFmtId="0" fontId="0" fillId="0" borderId="10" xfId="0" applyBorder="1" applyAlignment="1">
      <alignment vertical="top" wrapText="1"/>
    </xf>
    <xf numFmtId="164" fontId="3" fillId="0" borderId="4" xfId="5" applyNumberFormat="1" applyFont="1" applyFill="1" applyBorder="1" applyAlignment="1">
      <alignment horizontal="center" vertical="top" wrapText="1"/>
    </xf>
    <xf numFmtId="164" fontId="3" fillId="0" borderId="13" xfId="5" applyNumberFormat="1" applyFont="1" applyFill="1" applyBorder="1" applyAlignment="1">
      <alignment horizontal="center" vertical="top" wrapText="1"/>
    </xf>
    <xf numFmtId="164" fontId="3" fillId="0" borderId="15" xfId="5" applyNumberFormat="1" applyFont="1" applyFill="1" applyBorder="1" applyAlignment="1">
      <alignment horizontal="center" vertical="top" wrapText="1"/>
    </xf>
    <xf numFmtId="164" fontId="3" fillId="0" borderId="7" xfId="5" applyNumberFormat="1" applyFont="1" applyFill="1" applyBorder="1" applyAlignment="1">
      <alignment horizontal="center" vertical="top" wrapText="1"/>
    </xf>
    <xf numFmtId="164" fontId="6" fillId="11" borderId="7" xfId="5" applyNumberFormat="1" applyFont="1" applyFill="1" applyBorder="1" applyAlignment="1">
      <alignment horizontal="center" vertical="top" wrapText="1"/>
    </xf>
    <xf numFmtId="164" fontId="6" fillId="11" borderId="13" xfId="5" applyNumberFormat="1" applyFont="1" applyFill="1" applyBorder="1" applyAlignment="1">
      <alignment horizontal="center" vertical="top" wrapText="1"/>
    </xf>
    <xf numFmtId="164" fontId="6" fillId="11" borderId="15" xfId="5" applyNumberFormat="1" applyFont="1" applyFill="1" applyBorder="1" applyAlignment="1">
      <alignment horizontal="center" vertical="top" wrapText="1"/>
    </xf>
    <xf numFmtId="0" fontId="6" fillId="11" borderId="1" xfId="4" applyFont="1" applyFill="1" applyBorder="1" applyAlignment="1">
      <alignment horizontal="left" vertical="top"/>
    </xf>
    <xf numFmtId="0" fontId="6" fillId="11" borderId="2" xfId="4" applyFont="1" applyFill="1" applyBorder="1" applyAlignment="1">
      <alignment horizontal="left" vertical="top"/>
    </xf>
    <xf numFmtId="0" fontId="37" fillId="0" borderId="7" xfId="4" applyFont="1" applyFill="1" applyBorder="1" applyAlignment="1">
      <alignment horizontal="left" vertical="top" wrapText="1"/>
    </xf>
    <xf numFmtId="0" fontId="37" fillId="0" borderId="13" xfId="4" applyFont="1" applyFill="1" applyBorder="1" applyAlignment="1">
      <alignment horizontal="left" vertical="top" wrapText="1"/>
    </xf>
    <xf numFmtId="164" fontId="3" fillId="0" borderId="12" xfId="5" applyNumberFormat="1" applyFont="1" applyFill="1" applyBorder="1" applyAlignment="1">
      <alignment horizontal="center" vertical="top" wrapText="1"/>
    </xf>
    <xf numFmtId="0" fontId="3" fillId="0" borderId="13" xfId="4" applyFont="1" applyFill="1" applyBorder="1" applyAlignment="1">
      <alignment horizontal="center" vertical="top" wrapText="1"/>
    </xf>
    <xf numFmtId="0" fontId="3" fillId="0" borderId="15" xfId="4" applyFont="1" applyFill="1" applyBorder="1" applyAlignment="1">
      <alignment horizontal="center" vertical="top" wrapText="1"/>
    </xf>
    <xf numFmtId="49" fontId="3" fillId="0" borderId="13" xfId="4" applyNumberFormat="1" applyFont="1" applyFill="1" applyBorder="1" applyAlignment="1">
      <alignment horizontal="left" vertical="top" wrapText="1"/>
    </xf>
    <xf numFmtId="49" fontId="3" fillId="0" borderId="15" xfId="4" applyNumberFormat="1" applyFont="1" applyFill="1" applyBorder="1" applyAlignment="1">
      <alignment horizontal="left" vertical="top" wrapText="1"/>
    </xf>
    <xf numFmtId="0" fontId="6" fillId="0" borderId="6" xfId="4" applyFont="1" applyFill="1" applyBorder="1" applyAlignment="1">
      <alignment horizontal="center" vertical="top" wrapText="1"/>
    </xf>
    <xf numFmtId="0" fontId="6" fillId="0" borderId="11" xfId="4" applyFont="1" applyFill="1" applyBorder="1" applyAlignment="1">
      <alignment horizontal="center" vertical="top" wrapText="1"/>
    </xf>
    <xf numFmtId="0" fontId="3" fillId="0" borderId="12" xfId="4" applyFont="1" applyFill="1" applyBorder="1" applyAlignment="1">
      <alignment horizontal="left" vertical="top" wrapText="1"/>
    </xf>
    <xf numFmtId="0" fontId="3" fillId="0" borderId="7" xfId="4" applyFont="1" applyFill="1" applyBorder="1" applyAlignment="1">
      <alignment horizontal="center" vertical="top" wrapText="1"/>
    </xf>
    <xf numFmtId="0" fontId="3" fillId="0" borderId="6" xfId="4" applyFont="1" applyFill="1" applyBorder="1" applyAlignment="1">
      <alignment vertical="top" wrapText="1"/>
    </xf>
    <xf numFmtId="0" fontId="34" fillId="0" borderId="11" xfId="4" applyBorder="1" applyAlignment="1">
      <alignment vertical="top" wrapText="1"/>
    </xf>
    <xf numFmtId="0" fontId="34" fillId="0" borderId="8" xfId="4" applyBorder="1" applyAlignment="1">
      <alignment vertical="top" wrapText="1"/>
    </xf>
    <xf numFmtId="0" fontId="3" fillId="0" borderId="4" xfId="4" applyFont="1" applyBorder="1" applyAlignment="1">
      <alignment horizontal="left" vertical="top" wrapText="1"/>
    </xf>
    <xf numFmtId="0" fontId="34" fillId="0" borderId="12" xfId="4" applyBorder="1" applyAlignment="1">
      <alignment horizontal="left" wrapText="1"/>
    </xf>
    <xf numFmtId="0" fontId="3" fillId="0" borderId="4" xfId="4" applyFont="1" applyFill="1" applyBorder="1" applyAlignment="1">
      <alignment horizontal="center" vertical="top" wrapText="1"/>
    </xf>
    <xf numFmtId="0" fontId="3" fillId="0" borderId="12" xfId="4" applyFont="1" applyFill="1" applyBorder="1" applyAlignment="1">
      <alignment horizontal="center" vertical="top" wrapText="1"/>
    </xf>
    <xf numFmtId="0" fontId="3" fillId="0" borderId="10" xfId="4" applyFont="1" applyFill="1" applyBorder="1" applyAlignment="1">
      <alignment horizontal="center" vertical="top" wrapText="1"/>
    </xf>
    <xf numFmtId="3" fontId="3" fillId="0" borderId="7" xfId="4" applyNumberFormat="1" applyFont="1" applyFill="1" applyBorder="1" applyAlignment="1">
      <alignment horizontal="center" vertical="top" wrapText="1"/>
    </xf>
    <xf numFmtId="3" fontId="3" fillId="0" borderId="13" xfId="4" applyNumberFormat="1" applyFont="1" applyFill="1" applyBorder="1" applyAlignment="1">
      <alignment horizontal="center" vertical="top" wrapText="1"/>
    </xf>
    <xf numFmtId="0" fontId="34" fillId="0" borderId="15" xfId="4" applyBorder="1" applyAlignment="1">
      <alignment horizontal="center" vertical="top" wrapText="1"/>
    </xf>
    <xf numFmtId="0" fontId="3" fillId="0" borderId="4" xfId="4" applyFont="1" applyFill="1" applyBorder="1" applyAlignment="1">
      <alignment horizontal="left" vertical="top" wrapText="1"/>
    </xf>
    <xf numFmtId="0" fontId="1" fillId="0" borderId="12" xfId="4" applyFont="1" applyBorder="1" applyAlignment="1">
      <alignment vertical="top" wrapText="1"/>
    </xf>
    <xf numFmtId="164" fontId="3" fillId="0" borderId="4" xfId="5" applyNumberFormat="1" applyFont="1" applyFill="1" applyBorder="1" applyAlignment="1">
      <alignment horizontal="left" vertical="top" wrapText="1"/>
    </xf>
    <xf numFmtId="164" fontId="3" fillId="0" borderId="12" xfId="5" applyNumberFormat="1" applyFont="1" applyFill="1" applyBorder="1" applyAlignment="1">
      <alignment horizontal="left" vertical="top" wrapText="1"/>
    </xf>
    <xf numFmtId="0" fontId="34" fillId="0" borderId="15" xfId="4" applyBorder="1" applyAlignment="1">
      <alignment horizontal="left" vertical="top" wrapText="1"/>
    </xf>
    <xf numFmtId="164" fontId="3" fillId="0" borderId="7" xfId="5" applyNumberFormat="1" applyFont="1" applyFill="1" applyBorder="1" applyAlignment="1">
      <alignment horizontal="left" vertical="top" wrapText="1"/>
    </xf>
    <xf numFmtId="164" fontId="3" fillId="0" borderId="13" xfId="5" applyNumberFormat="1" applyFont="1" applyFill="1" applyBorder="1" applyAlignment="1">
      <alignment horizontal="left" vertical="top" wrapText="1"/>
    </xf>
    <xf numFmtId="164" fontId="3" fillId="0" borderId="15" xfId="5" applyNumberFormat="1" applyFont="1" applyFill="1" applyBorder="1" applyAlignment="1">
      <alignment horizontal="left" vertical="top" wrapText="1"/>
    </xf>
    <xf numFmtId="0" fontId="6" fillId="2" borderId="6" xfId="4" applyFont="1" applyFill="1" applyBorder="1" applyAlignment="1">
      <alignment horizontal="center" vertical="center" wrapText="1"/>
    </xf>
    <xf numFmtId="0" fontId="6" fillId="2" borderId="4" xfId="4" applyFont="1" applyFill="1" applyBorder="1" applyAlignment="1">
      <alignment horizontal="center" vertical="center" wrapText="1"/>
    </xf>
    <xf numFmtId="0" fontId="6" fillId="2" borderId="11" xfId="4" applyFont="1" applyFill="1" applyBorder="1" applyAlignment="1">
      <alignment horizontal="center" vertical="center" wrapText="1"/>
    </xf>
    <xf numFmtId="0" fontId="6" fillId="2" borderId="12" xfId="4" applyFont="1" applyFill="1" applyBorder="1" applyAlignment="1">
      <alignment horizontal="center" vertical="center" wrapText="1"/>
    </xf>
    <xf numFmtId="0" fontId="6" fillId="2" borderId="8" xfId="4" applyFont="1" applyFill="1" applyBorder="1" applyAlignment="1">
      <alignment horizontal="center" vertical="center" wrapText="1"/>
    </xf>
    <xf numFmtId="0" fontId="6" fillId="2" borderId="10" xfId="4" applyFont="1" applyFill="1" applyBorder="1" applyAlignment="1">
      <alignment horizontal="center" vertical="center" wrapText="1"/>
    </xf>
    <xf numFmtId="0" fontId="6" fillId="2" borderId="7" xfId="4" applyFont="1" applyFill="1" applyBorder="1" applyAlignment="1">
      <alignment horizontal="center" vertical="center" textRotation="90" wrapText="1"/>
    </xf>
    <xf numFmtId="0" fontId="6" fillId="2" borderId="13" xfId="4" applyFont="1" applyFill="1" applyBorder="1" applyAlignment="1">
      <alignment horizontal="center" vertical="center" textRotation="90" wrapText="1"/>
    </xf>
    <xf numFmtId="0" fontId="6" fillId="2" borderId="6" xfId="4" applyFont="1" applyFill="1" applyBorder="1" applyAlignment="1">
      <alignment horizontal="center" vertical="top" wrapText="1"/>
    </xf>
    <xf numFmtId="0" fontId="6" fillId="0" borderId="5" xfId="4" applyFont="1" applyBorder="1" applyAlignment="1">
      <alignment horizontal="center" vertical="top"/>
    </xf>
    <xf numFmtId="0" fontId="6" fillId="0" borderId="4" xfId="4" applyFont="1" applyBorder="1" applyAlignment="1">
      <alignment horizontal="center" vertical="top"/>
    </xf>
    <xf numFmtId="0" fontId="6" fillId="0" borderId="8" xfId="4" applyFont="1" applyBorder="1" applyAlignment="1">
      <alignment horizontal="center" vertical="top"/>
    </xf>
    <xf numFmtId="0" fontId="6" fillId="0" borderId="9" xfId="4" applyFont="1" applyBorder="1" applyAlignment="1">
      <alignment horizontal="center" vertical="top"/>
    </xf>
    <xf numFmtId="0" fontId="6" fillId="0" borderId="10" xfId="4" applyFont="1" applyBorder="1" applyAlignment="1">
      <alignment horizontal="center" vertical="top"/>
    </xf>
  </cellXfs>
  <cellStyles count="6">
    <cellStyle name="Comma" xfId="1" builtinId="3"/>
    <cellStyle name="Comma 2" xfId="5"/>
    <cellStyle name="Neutral" xfId="3" builtinId="28"/>
    <cellStyle name="Normal" xfId="0" builtinId="0"/>
    <cellStyle name="Normal 2" xfId="4"/>
    <cellStyle name="Normal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SELTER\Documents\MDG-F\Reporting\AWP\AWP%20i%20revidirani%20budzet%20after%20INCEPTION%20REPORT%20FINAL%20with%20indicators%200908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vities"/>
      <sheetName val="Table 1"/>
      <sheetName val="Table 2"/>
      <sheetName val="Annex A "/>
      <sheetName val="Harmonized budget cathegories"/>
      <sheetName val="Summary budget by agencies"/>
      <sheetName val="111"/>
      <sheetName val="112"/>
      <sheetName val="113 Unicef"/>
      <sheetName val="114 Unesco"/>
      <sheetName val="121"/>
      <sheetName val="122 unicef"/>
      <sheetName val="211 Unicef"/>
      <sheetName val="212 Unicef"/>
      <sheetName val="221"/>
      <sheetName val="222 Unesco"/>
      <sheetName val="311 Unesco"/>
      <sheetName val="312"/>
      <sheetName val="411"/>
      <sheetName val="412 Unicef"/>
      <sheetName val="413"/>
      <sheetName val="UN RC"/>
      <sheetName val="Agency Cut"/>
      <sheetName val="Allocation"/>
      <sheetName val="RMAP"/>
    </sheetNames>
    <sheetDataSet>
      <sheetData sheetId="0" refreshError="1">
        <row r="3">
          <cell r="A3" t="str">
            <v>UNDP</v>
          </cell>
        </row>
        <row r="4">
          <cell r="H4" t="str">
            <v>MoCA</v>
          </cell>
        </row>
        <row r="23">
          <cell r="A23" t="str">
            <v>UNDP</v>
          </cell>
          <cell r="D23" t="str">
            <v>Providing monitoring and evaluation training activities to relevant government agencies.</v>
          </cell>
        </row>
      </sheetData>
      <sheetData sheetId="1" refreshError="1">
        <row r="2">
          <cell r="B2" t="str">
            <v xml:space="preserve">Expected BiH UNDAF Outcome 1: </v>
          </cell>
        </row>
        <row r="3">
          <cell r="B3" t="str">
            <v xml:space="preserve">Outcome 2: </v>
          </cell>
        </row>
        <row r="9">
          <cell r="G9" t="str">
            <v>1.1.1.</v>
          </cell>
        </row>
      </sheetData>
      <sheetData sheetId="2" refreshError="1"/>
      <sheetData sheetId="3" refreshError="1"/>
      <sheetData sheetId="4" refreshError="1"/>
      <sheetData sheetId="5" refreshError="1">
        <row r="6">
          <cell r="I6">
            <v>1.1000000000000001</v>
          </cell>
          <cell r="J6" t="str">
            <v>Supplies, commodities, equipment and transport</v>
          </cell>
        </row>
        <row r="7">
          <cell r="I7">
            <v>1.2</v>
          </cell>
          <cell r="J7" t="str">
            <v>Personnel (staff, consultants, travel and training)</v>
          </cell>
        </row>
        <row r="8">
          <cell r="I8">
            <v>1.3</v>
          </cell>
          <cell r="J8" t="str">
            <v>Training of counterparts</v>
          </cell>
        </row>
        <row r="9">
          <cell r="I9">
            <v>1.4</v>
          </cell>
          <cell r="J9" t="str">
            <v>Contracts</v>
          </cell>
        </row>
        <row r="10">
          <cell r="I10">
            <v>1.5</v>
          </cell>
          <cell r="J10" t="str">
            <v>Other direct costs</v>
          </cell>
        </row>
        <row r="11">
          <cell r="I11" t="str">
            <v>2.0</v>
          </cell>
          <cell r="J11" t="str">
            <v>Indirect support costs 7%</v>
          </cell>
        </row>
      </sheetData>
      <sheetData sheetId="6" refreshError="1">
        <row r="3">
          <cell r="B3" t="str">
            <v>a.</v>
          </cell>
        </row>
        <row r="30">
          <cell r="B30" t="str">
            <v>b.</v>
          </cell>
        </row>
      </sheetData>
      <sheetData sheetId="7" refreshError="1">
        <row r="1">
          <cell r="A1" t="str">
            <v>UNDP</v>
          </cell>
          <cell r="B1" t="str">
            <v>1.1.2</v>
          </cell>
          <cell r="C1" t="str">
            <v>Assist programme stakeholders in policy development.</v>
          </cell>
        </row>
        <row r="3">
          <cell r="C3" t="str">
            <v>Facilitate the production and implementation of the Action Plan based on National Cultural Policy Strategy through a participatory process and with inclusion of all relevant institutions.</v>
          </cell>
        </row>
        <row r="29">
          <cell r="B29" t="str">
            <v>b.</v>
          </cell>
          <cell r="C29" t="str">
            <v>Provide technical assistance to governmental Working Groups for incorporating cross-cutting issues: gender, youth, and social inclusion in the Action Plan for implementation of the National Cultural Policy Strategy.</v>
          </cell>
        </row>
        <row r="59">
          <cell r="B59" t="str">
            <v>c.</v>
          </cell>
          <cell r="C59" t="str">
            <v>Hold third-party-led consultations (study visits and exchange programmes) on cultural policy priorities and reporting procedures.</v>
          </cell>
        </row>
        <row r="89">
          <cell r="B89" t="str">
            <v>d.</v>
          </cell>
        </row>
        <row r="218">
          <cell r="C218" t="str">
            <v>Promote gender awareness through tailored trainings with policy makers, local stakeholders and media.</v>
          </cell>
        </row>
      </sheetData>
      <sheetData sheetId="8" refreshError="1">
        <row r="1">
          <cell r="A1" t="str">
            <v>UNICEF</v>
          </cell>
          <cell r="B1" t="str">
            <v>1.1.3</v>
          </cell>
          <cell r="C1" t="str">
            <v>Improving policies and their implementation to ensure access to quality multi-cultural education.</v>
          </cell>
        </row>
      </sheetData>
      <sheetData sheetId="9" refreshError="1">
        <row r="1">
          <cell r="A1" t="str">
            <v>UNESCO</v>
          </cell>
          <cell r="B1" t="str">
            <v>1.1.4</v>
          </cell>
          <cell r="C1" t="str">
            <v>Supporting the preparation of policy documents, reporting  mechanisms and legal frameworks (Capacity development).</v>
          </cell>
        </row>
        <row r="3">
          <cell r="B3" t="str">
            <v>a.</v>
          </cell>
          <cell r="C3" t="str">
            <v>Facilitate the harmonisation of legal frameworks and methods of reporting with existing international conventions.</v>
          </cell>
        </row>
      </sheetData>
      <sheetData sheetId="10" refreshError="1"/>
      <sheetData sheetId="11" refreshError="1"/>
      <sheetData sheetId="12" refreshError="1">
        <row r="1">
          <cell r="A1" t="str">
            <v>UNICEF</v>
          </cell>
          <cell r="B1" t="str">
            <v>2.1.1</v>
          </cell>
          <cell r="C1" t="str">
            <v>Developing community level educational approaches to address ethnically-based inequalities.</v>
          </cell>
        </row>
      </sheetData>
      <sheetData sheetId="13" refreshError="1">
        <row r="1">
          <cell r="B1" t="str">
            <v>2.1.2</v>
          </cell>
          <cell r="C1" t="str">
            <v>Analysing and addressing barriers to cross-cultural tolerance.</v>
          </cell>
        </row>
      </sheetData>
      <sheetData sheetId="14" refreshError="1">
        <row r="1">
          <cell r="B1" t="str">
            <v>2.2.1</v>
          </cell>
          <cell r="C1" t="str">
            <v>Supporting community-based creative initiatives that improve cross-cultural understanding.</v>
          </cell>
        </row>
      </sheetData>
      <sheetData sheetId="15" refreshError="1">
        <row r="1">
          <cell r="A1" t="str">
            <v>UNESCO</v>
          </cell>
          <cell r="B1" t="str">
            <v>2.2.2</v>
          </cell>
          <cell r="C1" t="str">
            <v>Reinforcing stakeholder capacities in the field of intercuturalism.</v>
          </cell>
        </row>
        <row r="3">
          <cell r="B3" t="str">
            <v>a.</v>
          </cell>
          <cell r="C3" t="str">
            <v xml:space="preserve">Build capacity of local level decision-makers to manage cultural diversity in their communities focusing on intercultural education and mediation skills using a gender-sensitive approach. </v>
          </cell>
        </row>
        <row r="120">
          <cell r="B120" t="str">
            <v>b.</v>
          </cell>
          <cell r="C120" t="str">
            <v>Build capacity of community-based organisations in approaches to cultural sensitivity (focus on intercultural mediation).</v>
          </cell>
        </row>
      </sheetData>
      <sheetData sheetId="16" refreshError="1">
        <row r="1">
          <cell r="B1" t="str">
            <v>3.1.1</v>
          </cell>
          <cell r="C1" t="str">
            <v>Supporting artistic-entrepreneurs through strategising, marketing and vocational training.</v>
          </cell>
        </row>
        <row r="3">
          <cell r="B3" t="str">
            <v>a.</v>
          </cell>
        </row>
      </sheetData>
      <sheetData sheetId="17" refreshError="1">
        <row r="1">
          <cell r="A1" t="str">
            <v>UNDP</v>
          </cell>
          <cell r="B1" t="str">
            <v>3.1.2</v>
          </cell>
          <cell r="C1" t="str">
            <v>Promoting cultural industries and cultural tourism.</v>
          </cell>
        </row>
      </sheetData>
      <sheetData sheetId="18" refreshError="1">
        <row r="1">
          <cell r="B1" t="str">
            <v>4.1.1</v>
          </cell>
          <cell r="C1" t="str">
            <v>Promoting intercultural awareness and sensitivity through media and stakeholder partnerships.</v>
          </cell>
        </row>
        <row r="39">
          <cell r="B39" t="str">
            <v>b.</v>
          </cell>
          <cell r="C39" t="str">
            <v>Undertake gender-sensitive information campaign and support media production of cultural diversity, tolerance and understanding.</v>
          </cell>
        </row>
      </sheetData>
      <sheetData sheetId="19" refreshError="1">
        <row r="1">
          <cell r="B1" t="str">
            <v>4.1.2</v>
          </cell>
          <cell r="C1" t="str">
            <v>Promoting intercultural sensitivity in the education sphere.</v>
          </cell>
        </row>
        <row r="3">
          <cell r="B3" t="str">
            <v>a.</v>
          </cell>
          <cell r="C3" t="str">
            <v>Organise a gender-sensitive Behaviour Change Communication (BCC) campaign.</v>
          </cell>
        </row>
        <row r="122">
          <cell r="B122" t="str">
            <v>b.</v>
          </cell>
          <cell r="C122" t="str">
            <v>Develop and disseminate specific messages at community level.</v>
          </cell>
        </row>
      </sheetData>
      <sheetData sheetId="20" refreshError="1">
        <row r="1">
          <cell r="A1" t="str">
            <v>UNESCO</v>
          </cell>
          <cell r="B1" t="str">
            <v>4.1.3</v>
          </cell>
          <cell r="C1" t="str">
            <v>Rehabilitating and restoring major symbols of interculturalism.</v>
          </cell>
        </row>
      </sheetData>
      <sheetData sheetId="21" refreshError="1">
        <row r="1">
          <cell r="A1" t="str">
            <v>UN RC</v>
          </cell>
          <cell r="B1" t="str">
            <v>M&amp;E</v>
          </cell>
          <cell r="C1" t="str">
            <v>Monitoring and Evaluation</v>
          </cell>
        </row>
      </sheetData>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197"/>
  <sheetViews>
    <sheetView tabSelected="1" topLeftCell="A130" zoomScaleNormal="100" zoomScaleSheetLayoutView="100" workbookViewId="0">
      <selection activeCell="B138" sqref="B138:C138"/>
    </sheetView>
  </sheetViews>
  <sheetFormatPr defaultRowHeight="34.5" customHeight="1"/>
  <cols>
    <col min="3" max="3" width="30.85546875" customWidth="1"/>
    <col min="4" max="4" width="5.140625" customWidth="1"/>
    <col min="5" max="5" width="20.5703125" style="234" customWidth="1"/>
    <col min="6" max="9" width="4.42578125" customWidth="1"/>
    <col min="14" max="14" width="30.5703125" customWidth="1"/>
    <col min="15" max="15" width="13.42578125" customWidth="1"/>
    <col min="16" max="16" width="15.140625" style="174" customWidth="1"/>
    <col min="17" max="17" width="10.140625" bestFit="1" customWidth="1"/>
  </cols>
  <sheetData>
    <row r="1" spans="1:17" ht="34.5" customHeight="1">
      <c r="A1" s="680" t="s">
        <v>88</v>
      </c>
      <c r="B1" s="681"/>
      <c r="C1" s="681"/>
      <c r="D1" s="681"/>
      <c r="E1" s="681"/>
      <c r="F1" s="681"/>
      <c r="G1" s="681"/>
      <c r="H1" s="681"/>
      <c r="I1" s="681"/>
      <c r="J1" s="681"/>
      <c r="K1" s="681"/>
      <c r="L1" s="681"/>
      <c r="M1" s="681"/>
      <c r="N1" s="681"/>
      <c r="O1" s="681"/>
      <c r="P1" s="682"/>
    </row>
    <row r="2" spans="1:17" ht="34.5" customHeight="1">
      <c r="A2" s="1"/>
      <c r="B2" s="2"/>
      <c r="C2" s="3"/>
      <c r="D2" s="4"/>
      <c r="E2" s="4" t="str">
        <f>'[1]Table 1'!B2</f>
        <v xml:space="preserve">Expected BiH UNDAF Outcome 1: </v>
      </c>
      <c r="F2" s="5" t="s">
        <v>0</v>
      </c>
      <c r="G2" s="6"/>
      <c r="H2" s="7"/>
      <c r="I2" s="7"/>
      <c r="J2" s="8"/>
      <c r="K2" s="8"/>
      <c r="L2" s="8"/>
      <c r="M2" s="9"/>
      <c r="N2" s="10"/>
      <c r="O2" s="10"/>
      <c r="P2" s="11"/>
    </row>
    <row r="3" spans="1:17" ht="34.5" customHeight="1">
      <c r="A3" s="1"/>
      <c r="B3" s="2"/>
      <c r="C3" s="3"/>
      <c r="D3" s="4"/>
      <c r="E3" s="4" t="str">
        <f>'[1]Table 1'!B3</f>
        <v xml:space="preserve">Outcome 2: </v>
      </c>
      <c r="F3" s="5" t="s">
        <v>1</v>
      </c>
      <c r="G3" s="6"/>
      <c r="H3" s="7"/>
      <c r="I3" s="7"/>
      <c r="J3" s="8"/>
      <c r="K3" s="8"/>
      <c r="L3" s="8"/>
      <c r="M3" s="9"/>
      <c r="N3" s="10"/>
      <c r="O3" s="184"/>
      <c r="P3" s="12"/>
    </row>
    <row r="4" spans="1:17" ht="34.5" customHeight="1">
      <c r="A4" s="683" t="s">
        <v>2</v>
      </c>
      <c r="B4" s="684"/>
      <c r="C4" s="684"/>
      <c r="D4" s="684"/>
      <c r="E4" s="684"/>
      <c r="F4" s="684"/>
      <c r="G4" s="684"/>
      <c r="H4" s="684"/>
      <c r="I4" s="684"/>
      <c r="J4" s="684"/>
      <c r="K4" s="684"/>
      <c r="L4" s="684"/>
      <c r="M4" s="684"/>
      <c r="N4" s="684"/>
      <c r="O4" s="196"/>
      <c r="P4" s="197"/>
      <c r="Q4" s="13"/>
    </row>
    <row r="5" spans="1:17" ht="34.5" customHeight="1">
      <c r="A5" s="526" t="s">
        <v>3</v>
      </c>
      <c r="B5" s="527"/>
      <c r="C5" s="528"/>
      <c r="D5" s="633" t="s">
        <v>4</v>
      </c>
      <c r="E5" s="634"/>
      <c r="F5" s="686" t="s">
        <v>5</v>
      </c>
      <c r="G5" s="687"/>
      <c r="H5" s="687"/>
      <c r="I5" s="688"/>
      <c r="J5" s="646" t="s">
        <v>6</v>
      </c>
      <c r="K5" s="642" t="s">
        <v>7</v>
      </c>
      <c r="L5" s="530" t="s">
        <v>9</v>
      </c>
      <c r="M5" s="691" t="s">
        <v>10</v>
      </c>
      <c r="N5" s="692"/>
      <c r="O5" s="201" t="s">
        <v>89</v>
      </c>
      <c r="P5" s="201" t="s">
        <v>90</v>
      </c>
    </row>
    <row r="6" spans="1:17" ht="34.5" customHeight="1">
      <c r="A6" s="526"/>
      <c r="B6" s="527"/>
      <c r="C6" s="528"/>
      <c r="D6" s="633"/>
      <c r="E6" s="634"/>
      <c r="F6" s="638"/>
      <c r="G6" s="639"/>
      <c r="H6" s="639"/>
      <c r="I6" s="640"/>
      <c r="J6" s="529"/>
      <c r="K6" s="642"/>
      <c r="L6" s="690"/>
      <c r="M6" s="693"/>
      <c r="N6" s="694"/>
      <c r="O6" s="537" t="s">
        <v>11</v>
      </c>
      <c r="P6" s="537" t="s">
        <v>11</v>
      </c>
    </row>
    <row r="7" spans="1:17" ht="34.5" customHeight="1">
      <c r="A7" s="560" t="s">
        <v>12</v>
      </c>
      <c r="B7" s="561"/>
      <c r="C7" s="562"/>
      <c r="D7" s="685"/>
      <c r="E7" s="645"/>
      <c r="F7" s="14" t="s">
        <v>13</v>
      </c>
      <c r="G7" s="14" t="s">
        <v>14</v>
      </c>
      <c r="H7" s="14" t="s">
        <v>15</v>
      </c>
      <c r="I7" s="14" t="s">
        <v>16</v>
      </c>
      <c r="J7" s="529"/>
      <c r="K7" s="689"/>
      <c r="L7" s="690"/>
      <c r="M7" s="695"/>
      <c r="N7" s="696"/>
      <c r="O7" s="538"/>
      <c r="P7" s="538"/>
    </row>
    <row r="8" spans="1:17" ht="34.5" customHeight="1">
      <c r="A8" s="15">
        <v>1.1000000000000001</v>
      </c>
      <c r="B8" s="542" t="s">
        <v>17</v>
      </c>
      <c r="C8" s="542"/>
      <c r="D8" s="542"/>
      <c r="E8" s="542"/>
      <c r="F8" s="16"/>
      <c r="G8" s="16"/>
      <c r="H8" s="16"/>
      <c r="I8" s="16"/>
      <c r="J8" s="16"/>
      <c r="K8" s="17"/>
      <c r="L8" s="16"/>
      <c r="M8" s="16"/>
      <c r="N8" s="16"/>
      <c r="O8" s="18">
        <f>SUM(O9:O72)</f>
        <v>332265.11989999987</v>
      </c>
      <c r="P8" s="18">
        <f>SUM(P9:P72)</f>
        <v>373678.93579999998</v>
      </c>
    </row>
    <row r="9" spans="1:17" ht="34.5" customHeight="1">
      <c r="A9" s="585" t="s">
        <v>110</v>
      </c>
      <c r="B9" s="585"/>
      <c r="C9" s="586"/>
      <c r="D9" s="19" t="str">
        <f>'[1]Table 1'!G9</f>
        <v>1.1.1.</v>
      </c>
      <c r="E9" s="698" t="s">
        <v>74</v>
      </c>
      <c r="F9" s="650"/>
      <c r="G9" s="650"/>
      <c r="H9" s="650"/>
      <c r="I9" s="650"/>
      <c r="J9" s="20" t="str">
        <f>[1]Activities!A3</f>
        <v>UNDP</v>
      </c>
      <c r="K9" s="20" t="str">
        <f>[1]Activities!H4</f>
        <v>MoCA</v>
      </c>
      <c r="L9" s="20" t="s">
        <v>18</v>
      </c>
      <c r="M9" s="21">
        <f>+'[1]Summary budget by agencies'!$I$6</f>
        <v>1.1000000000000001</v>
      </c>
      <c r="N9" s="22" t="str">
        <f>+'[1]Summary budget by agencies'!$J$6</f>
        <v>Supplies, commodities, equipment and transport</v>
      </c>
      <c r="O9" s="246">
        <f>20044.49-961.71</f>
        <v>19082.780000000002</v>
      </c>
      <c r="P9" s="286">
        <v>15000</v>
      </c>
    </row>
    <row r="10" spans="1:17" ht="36" customHeight="1">
      <c r="A10" s="511" t="s">
        <v>111</v>
      </c>
      <c r="B10" s="511"/>
      <c r="C10" s="512"/>
      <c r="D10" s="24"/>
      <c r="E10" s="699"/>
      <c r="F10" s="650"/>
      <c r="G10" s="650"/>
      <c r="H10" s="650"/>
      <c r="I10" s="650"/>
      <c r="J10" s="25"/>
      <c r="K10" s="25" t="s">
        <v>19</v>
      </c>
      <c r="L10" s="25"/>
      <c r="M10" s="26">
        <f>+'[1]Summary budget by agencies'!$I$7</f>
        <v>1.2</v>
      </c>
      <c r="N10" s="27" t="str">
        <f>+'[1]Summary budget by agencies'!$J$7</f>
        <v>Personnel (staff, consultants, travel and training)</v>
      </c>
      <c r="O10" s="248">
        <v>3805.59</v>
      </c>
      <c r="P10" s="287">
        <f>40189.93-39000</f>
        <v>1189.9300000000003</v>
      </c>
    </row>
    <row r="11" spans="1:17" ht="42.75" customHeight="1">
      <c r="A11" s="511" t="s">
        <v>112</v>
      </c>
      <c r="B11" s="511"/>
      <c r="C11" s="512"/>
      <c r="D11" s="24"/>
      <c r="E11" s="699"/>
      <c r="F11" s="650"/>
      <c r="G11" s="650"/>
      <c r="H11" s="650"/>
      <c r="I11" s="650"/>
      <c r="J11" s="25"/>
      <c r="K11" s="575" t="s">
        <v>20</v>
      </c>
      <c r="L11" s="25"/>
      <c r="M11" s="26">
        <f>+'[1]Summary budget by agencies'!$I$8</f>
        <v>1.3</v>
      </c>
      <c r="N11" s="27" t="str">
        <f>+'[1]Summary budget by agencies'!$J$8</f>
        <v>Training of counterparts</v>
      </c>
      <c r="O11" s="248">
        <v>8422.81</v>
      </c>
      <c r="P11" s="287">
        <v>0</v>
      </c>
    </row>
    <row r="12" spans="1:17" ht="34.5" customHeight="1">
      <c r="A12" s="678" t="s">
        <v>113</v>
      </c>
      <c r="B12" s="678"/>
      <c r="C12" s="679"/>
      <c r="D12" s="30" t="str">
        <f>'[1]111'!B3</f>
        <v>a.</v>
      </c>
      <c r="E12" s="624" t="s">
        <v>21</v>
      </c>
      <c r="F12" s="650"/>
      <c r="G12" s="650"/>
      <c r="H12" s="650"/>
      <c r="I12" s="650"/>
      <c r="J12" s="31"/>
      <c r="K12" s="575"/>
      <c r="L12" s="25"/>
      <c r="M12" s="26">
        <f>+'[1]Summary budget by agencies'!$I$9</f>
        <v>1.4</v>
      </c>
      <c r="N12" s="27" t="str">
        <f>+'[1]Summary budget by agencies'!$J$9</f>
        <v>Contracts</v>
      </c>
      <c r="O12" s="248">
        <f>28349.44-8424.5</f>
        <v>19924.939999999999</v>
      </c>
      <c r="P12" s="287">
        <f>3000+39000</f>
        <v>42000</v>
      </c>
    </row>
    <row r="13" spans="1:17" ht="34.5" customHeight="1">
      <c r="A13" s="23"/>
      <c r="B13" s="566"/>
      <c r="C13" s="496"/>
      <c r="D13" s="30"/>
      <c r="E13" s="624"/>
      <c r="F13" s="650"/>
      <c r="G13" s="650"/>
      <c r="H13" s="650"/>
      <c r="I13" s="650"/>
      <c r="J13" s="31"/>
      <c r="K13" s="25"/>
      <c r="L13" s="25"/>
      <c r="M13" s="26">
        <f>+'[1]Summary budget by agencies'!$I$10</f>
        <v>1.5</v>
      </c>
      <c r="N13" s="27" t="str">
        <f>+'[1]Summary budget by agencies'!$J$10</f>
        <v>Other direct costs</v>
      </c>
      <c r="O13" s="248">
        <v>127.02</v>
      </c>
      <c r="P13" s="287">
        <v>29000</v>
      </c>
    </row>
    <row r="14" spans="1:17" ht="34.5" customHeight="1">
      <c r="A14" s="23"/>
      <c r="B14" s="497"/>
      <c r="C14" s="496"/>
      <c r="D14" s="30"/>
      <c r="E14" s="624"/>
      <c r="F14" s="650"/>
      <c r="G14" s="650"/>
      <c r="H14" s="650"/>
      <c r="I14" s="650"/>
      <c r="J14" s="31"/>
      <c r="K14" s="25"/>
      <c r="L14" s="25"/>
      <c r="M14" s="26" t="str">
        <f>+'[1]Summary budget by agencies'!$I$11</f>
        <v>2.0</v>
      </c>
      <c r="N14" s="27" t="str">
        <f>+'[1]Summary budget by agencies'!$J$11</f>
        <v>Indirect support costs 7%</v>
      </c>
      <c r="O14" s="248">
        <f>SUM(O9:O13)*7%</f>
        <v>3595.4197999999997</v>
      </c>
      <c r="P14" s="250">
        <f>SUM(P9:P13)*7%</f>
        <v>6103.2951000000003</v>
      </c>
      <c r="Q14" s="195"/>
    </row>
    <row r="15" spans="1:17" ht="34.5" customHeight="1">
      <c r="A15" s="33"/>
      <c r="B15" s="701"/>
      <c r="C15" s="702"/>
      <c r="D15" s="30"/>
      <c r="E15" s="700"/>
      <c r="F15" s="199"/>
      <c r="G15" s="199"/>
      <c r="H15" s="199"/>
      <c r="I15" s="199"/>
      <c r="J15" s="31"/>
      <c r="K15" s="25"/>
      <c r="L15" s="25"/>
      <c r="M15" s="34"/>
      <c r="N15" s="35"/>
      <c r="O15" s="189"/>
      <c r="P15" s="36"/>
    </row>
    <row r="16" spans="1:17" ht="34.5" customHeight="1">
      <c r="A16" s="23"/>
      <c r="B16" s="676"/>
      <c r="C16" s="504"/>
      <c r="D16" s="37" t="str">
        <f>'[1]111'!B30</f>
        <v>b.</v>
      </c>
      <c r="E16" s="502" t="s">
        <v>22</v>
      </c>
      <c r="F16" s="198"/>
      <c r="G16" s="198"/>
      <c r="H16" s="198"/>
      <c r="I16" s="198"/>
      <c r="J16" s="20" t="str">
        <f>+J9</f>
        <v>UNDP</v>
      </c>
      <c r="K16" s="20" t="s">
        <v>23</v>
      </c>
      <c r="L16" s="20" t="str">
        <f>+L9</f>
        <v>MDG-F</v>
      </c>
      <c r="M16" s="21"/>
      <c r="N16" s="86"/>
      <c r="O16" s="27"/>
      <c r="P16" s="28"/>
    </row>
    <row r="17" spans="1:17" ht="34.5" customHeight="1">
      <c r="A17" s="23"/>
      <c r="B17" s="676"/>
      <c r="C17" s="504"/>
      <c r="D17" s="39"/>
      <c r="E17" s="498"/>
      <c r="F17" s="198"/>
      <c r="G17" s="198"/>
      <c r="H17" s="198"/>
      <c r="I17" s="198"/>
      <c r="J17" s="25"/>
      <c r="K17" s="25" t="s">
        <v>19</v>
      </c>
      <c r="L17" s="25"/>
      <c r="M17" s="26"/>
      <c r="N17" s="63"/>
      <c r="O17" s="27"/>
      <c r="P17" s="28"/>
    </row>
    <row r="18" spans="1:17" ht="34.5" customHeight="1">
      <c r="A18" s="23"/>
      <c r="B18" s="676"/>
      <c r="C18" s="504"/>
      <c r="D18" s="39"/>
      <c r="E18" s="498"/>
      <c r="F18" s="239"/>
      <c r="G18" s="239"/>
      <c r="H18" s="239"/>
      <c r="I18" s="239"/>
      <c r="J18" s="25"/>
      <c r="K18" s="25"/>
      <c r="L18" s="25"/>
      <c r="M18" s="26"/>
      <c r="N18" s="63"/>
      <c r="O18" s="27"/>
      <c r="P18" s="28"/>
    </row>
    <row r="19" spans="1:17" ht="34.5" customHeight="1">
      <c r="A19" s="23"/>
      <c r="B19" s="676"/>
      <c r="C19" s="504"/>
      <c r="D19" s="30"/>
      <c r="E19" s="498"/>
      <c r="F19" s="239"/>
      <c r="G19" s="239"/>
      <c r="H19" s="239"/>
      <c r="I19" s="239"/>
      <c r="J19" s="25"/>
      <c r="K19" s="25"/>
      <c r="L19" s="25"/>
      <c r="M19" s="26"/>
      <c r="N19" s="63"/>
      <c r="O19" s="284"/>
      <c r="P19" s="285"/>
    </row>
    <row r="20" spans="1:17" ht="34.5" customHeight="1">
      <c r="A20" s="23"/>
      <c r="B20" s="676"/>
      <c r="C20" s="504"/>
      <c r="D20" s="41"/>
      <c r="E20" s="223"/>
      <c r="F20" s="240"/>
      <c r="G20" s="198"/>
      <c r="H20" s="198"/>
      <c r="I20" s="198"/>
      <c r="J20" s="25"/>
      <c r="K20" s="25"/>
      <c r="L20" s="25"/>
      <c r="M20" s="60"/>
      <c r="N20" s="61"/>
      <c r="O20" s="284"/>
      <c r="P20" s="285"/>
    </row>
    <row r="21" spans="1:17" ht="37.5" customHeight="1">
      <c r="A21" s="42"/>
      <c r="B21" s="43"/>
      <c r="C21" s="44"/>
      <c r="D21" s="45" t="str">
        <f>'[1]112'!B1</f>
        <v>1.1.2</v>
      </c>
      <c r="E21" s="224" t="str">
        <f>'[1]112'!C1</f>
        <v>Assist programme stakeholders in policy development.</v>
      </c>
      <c r="F21" s="198"/>
      <c r="G21" s="46"/>
      <c r="H21" s="46"/>
      <c r="I21" s="46"/>
      <c r="J21" s="47" t="str">
        <f>'[1]112'!A1</f>
        <v>UNDP</v>
      </c>
      <c r="K21" s="48" t="s">
        <v>24</v>
      </c>
      <c r="L21" s="49" t="str">
        <f>+L9</f>
        <v>MDG-F</v>
      </c>
      <c r="M21" s="21">
        <f>+'[1]Summary budget by agencies'!$I$6</f>
        <v>1.1000000000000001</v>
      </c>
      <c r="N21" s="22" t="str">
        <f>+'[1]Summary budget by agencies'!$J$6</f>
        <v>Supplies, commodities, equipment and transport</v>
      </c>
      <c r="O21" s="246">
        <v>6054.55</v>
      </c>
      <c r="P21" s="255">
        <v>0</v>
      </c>
    </row>
    <row r="22" spans="1:17" ht="34.5" customHeight="1">
      <c r="A22" s="23"/>
      <c r="B22" s="677"/>
      <c r="C22" s="504"/>
      <c r="D22" s="50" t="s">
        <v>25</v>
      </c>
      <c r="E22" s="498" t="str">
        <f>'[1]112'!C3</f>
        <v>Facilitate the production and implementation of the Action Plan based on National Cultural Policy Strategy through a participatory process and with inclusion of all relevant institutions.</v>
      </c>
      <c r="F22" s="650"/>
      <c r="G22" s="650"/>
      <c r="H22" s="650"/>
      <c r="I22" s="650"/>
      <c r="J22" s="51"/>
      <c r="K22" s="25"/>
      <c r="L22" s="31"/>
      <c r="M22" s="26">
        <f>+'[1]Summary budget by agencies'!$I$7</f>
        <v>1.2</v>
      </c>
      <c r="N22" s="27" t="str">
        <f>+'[1]Summary budget by agencies'!$J$7</f>
        <v>Personnel (staff, consultants, travel and training)</v>
      </c>
      <c r="O22" s="248">
        <v>103390.45</v>
      </c>
      <c r="P22" s="253">
        <f>89500-88000</f>
        <v>1500</v>
      </c>
    </row>
    <row r="23" spans="1:17" ht="34.5" customHeight="1">
      <c r="A23" s="511" t="s">
        <v>114</v>
      </c>
      <c r="B23" s="511"/>
      <c r="C23" s="512"/>
      <c r="D23" s="50"/>
      <c r="E23" s="544"/>
      <c r="F23" s="650"/>
      <c r="G23" s="650"/>
      <c r="H23" s="650"/>
      <c r="I23" s="650"/>
      <c r="J23" s="51"/>
      <c r="K23" s="575"/>
      <c r="L23" s="31"/>
      <c r="M23" s="26">
        <f>+'[1]Summary budget by agencies'!$I$8</f>
        <v>1.3</v>
      </c>
      <c r="N23" s="27" t="str">
        <f>+'[1]Summary budget by agencies'!$J$8</f>
        <v>Training of counterparts</v>
      </c>
      <c r="O23" s="248">
        <v>0</v>
      </c>
      <c r="P23" s="253">
        <v>0</v>
      </c>
    </row>
    <row r="24" spans="1:17" ht="37.5" customHeight="1">
      <c r="A24" s="587" t="s">
        <v>115</v>
      </c>
      <c r="B24" s="587"/>
      <c r="C24" s="512"/>
      <c r="D24" s="50"/>
      <c r="E24" s="544"/>
      <c r="F24" s="650"/>
      <c r="G24" s="650"/>
      <c r="H24" s="650"/>
      <c r="I24" s="650"/>
      <c r="J24" s="51"/>
      <c r="K24" s="575"/>
      <c r="L24" s="31"/>
      <c r="M24" s="26">
        <f>+'[1]Summary budget by agencies'!$I$9</f>
        <v>1.4</v>
      </c>
      <c r="N24" s="27" t="str">
        <f>+'[1]Summary budget by agencies'!$J$9</f>
        <v>Contracts</v>
      </c>
      <c r="O24" s="248">
        <v>0</v>
      </c>
      <c r="P24" s="253">
        <v>88000</v>
      </c>
    </row>
    <row r="25" spans="1:17" ht="34.5" customHeight="1">
      <c r="A25" s="219" t="s">
        <v>117</v>
      </c>
      <c r="B25" s="220"/>
      <c r="C25" s="221"/>
      <c r="D25" s="50"/>
      <c r="E25" s="583"/>
      <c r="F25" s="650"/>
      <c r="G25" s="650"/>
      <c r="H25" s="650"/>
      <c r="I25" s="650"/>
      <c r="J25" s="25"/>
      <c r="K25" s="25"/>
      <c r="L25" s="31"/>
      <c r="M25" s="26">
        <f>+'[1]Summary budget by agencies'!$I$10</f>
        <v>1.5</v>
      </c>
      <c r="N25" s="27" t="str">
        <f>+'[1]Summary budget by agencies'!$J$10</f>
        <v>Other direct costs</v>
      </c>
      <c r="O25" s="248">
        <v>3.19</v>
      </c>
      <c r="P25" s="253">
        <v>20590</v>
      </c>
    </row>
    <row r="26" spans="1:17" ht="34.5" customHeight="1">
      <c r="A26" s="511" t="s">
        <v>116</v>
      </c>
      <c r="B26" s="511"/>
      <c r="C26" s="512"/>
      <c r="D26" s="54" t="str">
        <f>'[1]112'!B29</f>
        <v>b.</v>
      </c>
      <c r="E26" s="502" t="str">
        <f>'[1]112'!C29</f>
        <v>Provide technical assistance to governmental Working Groups for incorporating cross-cutting issues: gender, youth, and social inclusion in the Action Plan for implementation of the National Cultural Policy Strategy.</v>
      </c>
      <c r="F26" s="650"/>
      <c r="G26" s="650"/>
      <c r="H26" s="650"/>
      <c r="I26" s="650"/>
      <c r="J26" s="51"/>
      <c r="K26" s="672"/>
      <c r="L26" s="25"/>
      <c r="M26" s="26" t="str">
        <f>+'[1]Summary budget by agencies'!$I$11</f>
        <v>2.0</v>
      </c>
      <c r="N26" s="27" t="str">
        <f>+'[1]Summary budget by agencies'!$J$11</f>
        <v>Indirect support costs 7%</v>
      </c>
      <c r="O26" s="248">
        <f>SUM(O21:O25)*7%</f>
        <v>7661.3733000000011</v>
      </c>
      <c r="P26" s="250">
        <f>SUM(P21:P25)*7%</f>
        <v>7706.3000000000011</v>
      </c>
      <c r="Q26" s="195"/>
    </row>
    <row r="27" spans="1:17" ht="34.5" customHeight="1">
      <c r="A27" s="587" t="s">
        <v>118</v>
      </c>
      <c r="B27" s="587"/>
      <c r="C27" s="512"/>
      <c r="D27" s="55"/>
      <c r="E27" s="668"/>
      <c r="F27" s="650"/>
      <c r="G27" s="650"/>
      <c r="H27" s="650"/>
      <c r="I27" s="650"/>
      <c r="J27" s="51"/>
      <c r="K27" s="672"/>
      <c r="L27" s="31"/>
      <c r="M27" s="26"/>
      <c r="N27" s="27"/>
      <c r="O27" s="188"/>
      <c r="P27" s="52"/>
    </row>
    <row r="28" spans="1:17" ht="36.75" customHeight="1">
      <c r="A28" s="587" t="s">
        <v>131</v>
      </c>
      <c r="B28" s="587"/>
      <c r="C28" s="512"/>
      <c r="D28" s="57"/>
      <c r="E28" s="668"/>
      <c r="F28" s="650"/>
      <c r="G28" s="650"/>
      <c r="H28" s="650"/>
      <c r="I28" s="650"/>
      <c r="J28" s="25"/>
      <c r="K28" s="25"/>
      <c r="L28" s="31"/>
      <c r="M28" s="26"/>
      <c r="N28" s="27"/>
      <c r="O28" s="188"/>
      <c r="P28" s="52"/>
    </row>
    <row r="29" spans="1:17" ht="34.5" customHeight="1">
      <c r="A29" s="673" t="s">
        <v>132</v>
      </c>
      <c r="B29" s="674"/>
      <c r="C29" s="675"/>
      <c r="D29" s="50" t="str">
        <f>'[1]112'!B59</f>
        <v>c.</v>
      </c>
      <c r="E29" s="502" t="str">
        <f>'[1]112'!C59</f>
        <v>Hold third-party-led consultations (study visits and exchange programmes) on cultural policy priorities and reporting procedures.</v>
      </c>
      <c r="F29" s="650"/>
      <c r="G29" s="650"/>
      <c r="H29" s="650"/>
      <c r="I29" s="650"/>
      <c r="J29" s="51"/>
      <c r="K29" s="575"/>
      <c r="L29" s="25"/>
      <c r="M29" s="26"/>
      <c r="N29" s="63"/>
      <c r="O29" s="188"/>
      <c r="P29" s="52"/>
    </row>
    <row r="30" spans="1:17" ht="34.5" customHeight="1">
      <c r="A30" s="673"/>
      <c r="B30" s="674"/>
      <c r="C30" s="675"/>
      <c r="D30" s="50"/>
      <c r="E30" s="498"/>
      <c r="F30" s="650"/>
      <c r="G30" s="650"/>
      <c r="H30" s="650"/>
      <c r="I30" s="650"/>
      <c r="J30" s="51"/>
      <c r="K30" s="575"/>
      <c r="L30" s="31"/>
      <c r="M30" s="26"/>
      <c r="N30" s="63"/>
      <c r="O30" s="188"/>
      <c r="P30" s="52"/>
    </row>
    <row r="31" spans="1:17" ht="34.5" customHeight="1">
      <c r="A31" s="23"/>
      <c r="B31" s="557"/>
      <c r="C31" s="670"/>
      <c r="D31" s="50"/>
      <c r="E31" s="498"/>
      <c r="F31" s="239"/>
      <c r="G31" s="239"/>
      <c r="H31" s="239"/>
      <c r="I31" s="239"/>
      <c r="J31" s="64"/>
      <c r="K31" s="25"/>
      <c r="L31" s="31"/>
      <c r="M31" s="26"/>
      <c r="N31" s="63"/>
      <c r="O31" s="188"/>
      <c r="P31" s="52"/>
    </row>
    <row r="32" spans="1:17" ht="34.5" customHeight="1">
      <c r="A32" s="23"/>
      <c r="B32" s="557"/>
      <c r="C32" s="668"/>
      <c r="D32" s="54" t="str">
        <f>'[1]112'!B89</f>
        <v>d.</v>
      </c>
      <c r="E32" s="502" t="s">
        <v>27</v>
      </c>
      <c r="F32" s="650"/>
      <c r="G32" s="650"/>
      <c r="H32" s="650"/>
      <c r="I32" s="650"/>
      <c r="J32" s="25"/>
      <c r="K32" s="241"/>
      <c r="L32" s="25"/>
      <c r="M32" s="26"/>
      <c r="N32" s="63"/>
      <c r="O32" s="188"/>
      <c r="P32" s="52"/>
    </row>
    <row r="33" spans="1:17" ht="23.25" customHeight="1">
      <c r="A33" s="23"/>
      <c r="B33" s="669"/>
      <c r="C33" s="668"/>
      <c r="D33" s="55"/>
      <c r="E33" s="498"/>
      <c r="F33" s="650"/>
      <c r="G33" s="650"/>
      <c r="H33" s="650"/>
      <c r="I33" s="650"/>
      <c r="J33" s="51"/>
      <c r="K33" s="66"/>
      <c r="L33" s="25"/>
      <c r="M33" s="26"/>
      <c r="N33" s="27"/>
      <c r="O33" s="188"/>
      <c r="P33" s="52"/>
    </row>
    <row r="34" spans="1:17" ht="34.5" customHeight="1">
      <c r="A34" s="29"/>
      <c r="B34" s="557"/>
      <c r="C34" s="670"/>
      <c r="D34" s="69" t="s">
        <v>28</v>
      </c>
      <c r="E34" s="502" t="s">
        <v>29</v>
      </c>
      <c r="F34" s="650"/>
      <c r="G34" s="650"/>
      <c r="H34" s="650"/>
      <c r="I34" s="650"/>
      <c r="J34" s="25"/>
      <c r="K34" s="245"/>
      <c r="L34" s="25"/>
      <c r="M34" s="26"/>
      <c r="N34" s="63"/>
      <c r="O34" s="188"/>
      <c r="P34" s="52"/>
    </row>
    <row r="35" spans="1:17" ht="34.5" customHeight="1">
      <c r="A35" s="29"/>
      <c r="B35" s="671"/>
      <c r="C35" s="670"/>
      <c r="D35" s="70"/>
      <c r="E35" s="498"/>
      <c r="F35" s="650"/>
      <c r="G35" s="650"/>
      <c r="H35" s="650"/>
      <c r="I35" s="650"/>
      <c r="J35" s="25"/>
      <c r="K35" s="71"/>
      <c r="L35" s="25"/>
      <c r="M35" s="26"/>
      <c r="N35" s="27"/>
      <c r="O35" s="188"/>
      <c r="P35" s="52"/>
    </row>
    <row r="36" spans="1:17" ht="34.5" customHeight="1">
      <c r="A36" s="29"/>
      <c r="B36" s="566"/>
      <c r="C36" s="496"/>
      <c r="D36" s="76"/>
      <c r="E36" s="498"/>
      <c r="F36" s="650"/>
      <c r="G36" s="650"/>
      <c r="H36" s="650"/>
      <c r="I36" s="650"/>
      <c r="J36" s="25"/>
      <c r="K36" s="72"/>
      <c r="L36" s="25"/>
      <c r="M36" s="26"/>
      <c r="N36" s="27"/>
      <c r="O36" s="188"/>
      <c r="P36" s="52"/>
    </row>
    <row r="37" spans="1:17" ht="34.5" customHeight="1">
      <c r="A37" s="77"/>
      <c r="B37" s="608"/>
      <c r="C37" s="662"/>
      <c r="D37" s="262" t="s">
        <v>81</v>
      </c>
      <c r="E37" s="663" t="s">
        <v>30</v>
      </c>
      <c r="F37" s="198"/>
      <c r="G37" s="198"/>
      <c r="H37" s="198"/>
      <c r="I37" s="198"/>
      <c r="J37" s="25"/>
      <c r="K37" s="25"/>
      <c r="L37" s="31"/>
      <c r="M37" s="78"/>
      <c r="N37" s="27"/>
      <c r="O37" s="188"/>
      <c r="P37" s="52"/>
    </row>
    <row r="38" spans="1:17" ht="34.5" customHeight="1">
      <c r="A38" s="77"/>
      <c r="B38" s="79"/>
      <c r="C38" s="56"/>
      <c r="D38" s="263"/>
      <c r="E38" s="582"/>
      <c r="F38" s="198"/>
      <c r="G38" s="198"/>
      <c r="H38" s="198"/>
      <c r="I38" s="198"/>
      <c r="J38" s="51"/>
      <c r="K38" s="25"/>
      <c r="L38" s="31"/>
      <c r="M38" s="78"/>
      <c r="N38" s="27"/>
      <c r="O38" s="188"/>
      <c r="P38" s="52"/>
    </row>
    <row r="39" spans="1:17" ht="34.5" customHeight="1">
      <c r="A39" s="77"/>
      <c r="B39" s="606"/>
      <c r="C39" s="664"/>
      <c r="D39" s="263"/>
      <c r="E39" s="582"/>
      <c r="F39" s="239"/>
      <c r="G39" s="198"/>
      <c r="H39" s="198"/>
      <c r="I39" s="198"/>
      <c r="J39" s="51"/>
      <c r="K39" s="25"/>
      <c r="L39" s="31"/>
      <c r="M39" s="78"/>
      <c r="N39" s="27"/>
      <c r="O39" s="188"/>
      <c r="P39" s="52"/>
    </row>
    <row r="40" spans="1:17" ht="34.5" customHeight="1">
      <c r="A40" s="23"/>
      <c r="B40" s="608"/>
      <c r="C40" s="664"/>
      <c r="D40" s="264" t="s">
        <v>82</v>
      </c>
      <c r="E40" s="666" t="str">
        <f>'[1]112'!C218</f>
        <v>Promote gender awareness through tailored trainings with policy makers, local stakeholders and media.</v>
      </c>
      <c r="F40" s="650"/>
      <c r="G40" s="650"/>
      <c r="H40" s="650"/>
      <c r="I40" s="650"/>
      <c r="J40" s="25"/>
      <c r="K40" s="25"/>
      <c r="L40" s="25"/>
      <c r="M40" s="26"/>
      <c r="N40" s="63"/>
      <c r="O40" s="188"/>
      <c r="P40" s="52"/>
    </row>
    <row r="41" spans="1:17" ht="34.5" customHeight="1">
      <c r="A41" s="23"/>
      <c r="B41" s="80"/>
      <c r="C41" s="53"/>
      <c r="D41" s="265"/>
      <c r="E41" s="667"/>
      <c r="F41" s="655"/>
      <c r="G41" s="655"/>
      <c r="H41" s="655"/>
      <c r="I41" s="655"/>
      <c r="J41" s="51"/>
      <c r="K41" s="25"/>
      <c r="L41" s="31"/>
      <c r="M41" s="26"/>
      <c r="N41" s="27"/>
      <c r="O41" s="188"/>
      <c r="P41" s="52"/>
    </row>
    <row r="42" spans="1:17" ht="34.5" customHeight="1">
      <c r="A42" s="42"/>
      <c r="B42" s="81"/>
      <c r="C42" s="82"/>
      <c r="D42" s="83" t="str">
        <f>'[1]113 Unicef'!B1</f>
        <v>1.1.3</v>
      </c>
      <c r="E42" s="519" t="str">
        <f>'[1]113 Unicef'!C1</f>
        <v>Improving policies and their implementation to ensure access to quality multi-cultural education.</v>
      </c>
      <c r="F42" s="650"/>
      <c r="G42" s="650"/>
      <c r="H42" s="650"/>
      <c r="I42" s="650"/>
      <c r="J42" s="47" t="str">
        <f>'[1]113 Unicef'!A1</f>
        <v>UNICEF</v>
      </c>
      <c r="K42" s="660" t="s">
        <v>31</v>
      </c>
      <c r="L42" s="49" t="str">
        <f>L21</f>
        <v>MDG-F</v>
      </c>
      <c r="M42" s="21">
        <f>+'[1]Summary budget by agencies'!$I$6</f>
        <v>1.1000000000000001</v>
      </c>
      <c r="N42" s="22" t="str">
        <f>+'[1]Summary budget by agencies'!$J$6</f>
        <v>Supplies, commodities, equipment and transport</v>
      </c>
      <c r="O42" s="246">
        <v>35046.629999999997</v>
      </c>
      <c r="P42" s="280">
        <v>4800</v>
      </c>
    </row>
    <row r="43" spans="1:17" ht="34.5" customHeight="1">
      <c r="A43" s="215">
        <v>1</v>
      </c>
      <c r="B43" s="531" t="s">
        <v>91</v>
      </c>
      <c r="C43" s="532"/>
      <c r="D43" s="84"/>
      <c r="E43" s="513"/>
      <c r="F43" s="650"/>
      <c r="G43" s="650"/>
      <c r="H43" s="650"/>
      <c r="I43" s="650"/>
      <c r="J43" s="51"/>
      <c r="K43" s="661"/>
      <c r="L43" s="31"/>
      <c r="M43" s="26">
        <f>+'[1]Summary budget by agencies'!$I$7</f>
        <v>1.2</v>
      </c>
      <c r="N43" s="27" t="str">
        <f>+'[1]Summary budget by agencies'!$J$7</f>
        <v>Personnel (staff, consultants, travel and training)</v>
      </c>
      <c r="O43" s="248">
        <v>248</v>
      </c>
      <c r="P43" s="281">
        <f>57600+2177.41</f>
        <v>59777.41</v>
      </c>
    </row>
    <row r="44" spans="1:17" ht="34.5" customHeight="1">
      <c r="A44" s="215">
        <v>2</v>
      </c>
      <c r="B44" s="531" t="s">
        <v>92</v>
      </c>
      <c r="C44" s="532"/>
      <c r="D44" s="148" t="s">
        <v>25</v>
      </c>
      <c r="E44" s="498" t="s">
        <v>142</v>
      </c>
      <c r="F44" s="650"/>
      <c r="G44" s="650"/>
      <c r="H44" s="650"/>
      <c r="I44" s="650"/>
      <c r="J44" s="51"/>
      <c r="K44" s="661"/>
      <c r="L44" s="31"/>
      <c r="M44" s="26">
        <f>+'[1]Summary budget by agencies'!$I$8</f>
        <v>1.3</v>
      </c>
      <c r="N44" s="27" t="str">
        <f>+'[1]Summary budget by agencies'!$J$8</f>
        <v>Training of counterparts</v>
      </c>
      <c r="O44" s="248">
        <v>0</v>
      </c>
      <c r="P44" s="281">
        <v>0</v>
      </c>
    </row>
    <row r="45" spans="1:17" ht="34.5" customHeight="1">
      <c r="A45" s="215">
        <v>3</v>
      </c>
      <c r="B45" s="531" t="s">
        <v>93</v>
      </c>
      <c r="C45" s="532"/>
      <c r="D45" s="57"/>
      <c r="E45" s="499"/>
      <c r="F45" s="650"/>
      <c r="G45" s="650"/>
      <c r="H45" s="650"/>
      <c r="I45" s="650"/>
      <c r="J45" s="51"/>
      <c r="K45" s="661"/>
      <c r="L45" s="31"/>
      <c r="M45" s="26">
        <f>+'[1]Summary budget by agencies'!$I$9</f>
        <v>1.4</v>
      </c>
      <c r="N45" s="27" t="str">
        <f>+'[1]Summary budget by agencies'!$J$9</f>
        <v>Contracts</v>
      </c>
      <c r="O45" s="248">
        <v>-10665.34</v>
      </c>
      <c r="P45" s="281">
        <v>0</v>
      </c>
    </row>
    <row r="46" spans="1:17" ht="34.5" customHeight="1">
      <c r="A46" s="23"/>
      <c r="B46" s="665"/>
      <c r="C46" s="588"/>
      <c r="D46" s="137" t="s">
        <v>44</v>
      </c>
      <c r="E46" s="498" t="s">
        <v>143</v>
      </c>
      <c r="F46" s="650"/>
      <c r="G46" s="650"/>
      <c r="H46" s="650"/>
      <c r="I46" s="650"/>
      <c r="J46" s="51"/>
      <c r="K46" s="661"/>
      <c r="L46" s="31"/>
      <c r="M46" s="26">
        <f>+'[1]Summary budget by agencies'!$I$10</f>
        <v>1.5</v>
      </c>
      <c r="N46" s="27" t="str">
        <f>+'[1]Summary budget by agencies'!$J$10</f>
        <v>Other direct costs</v>
      </c>
      <c r="O46" s="248">
        <v>36528.81</v>
      </c>
      <c r="P46" s="281">
        <v>33983.599999999999</v>
      </c>
    </row>
    <row r="47" spans="1:17" ht="34.5" customHeight="1">
      <c r="A47" s="23"/>
      <c r="B47" s="608"/>
      <c r="C47" s="609"/>
      <c r="D47" s="73"/>
      <c r="E47" s="498"/>
      <c r="F47" s="650"/>
      <c r="G47" s="650"/>
      <c r="H47" s="650"/>
      <c r="I47" s="650"/>
      <c r="J47" s="51"/>
      <c r="K47" s="661"/>
      <c r="L47" s="31"/>
      <c r="M47" s="26" t="str">
        <f>+'[1]Summary budget by agencies'!$I$11</f>
        <v>2.0</v>
      </c>
      <c r="N47" s="27" t="str">
        <f>+'[1]Summary budget by agencies'!$J$11</f>
        <v>Indirect support costs 7%</v>
      </c>
      <c r="O47" s="248">
        <v>1050.02</v>
      </c>
      <c r="P47" s="281">
        <f>SUM(P42:P46)*7%</f>
        <v>6899.2707000000009</v>
      </c>
      <c r="Q47" s="195"/>
    </row>
    <row r="48" spans="1:17" ht="29.25" customHeight="1">
      <c r="A48" s="85"/>
      <c r="B48" s="242"/>
      <c r="C48" s="243"/>
      <c r="D48" s="57"/>
      <c r="E48" s="232"/>
      <c r="F48" s="240"/>
      <c r="G48" s="240"/>
      <c r="H48" s="240"/>
      <c r="I48" s="240"/>
      <c r="J48" s="67"/>
      <c r="K48" s="244"/>
      <c r="L48" s="59"/>
      <c r="M48" s="60"/>
      <c r="N48" s="61"/>
      <c r="O48" s="282"/>
      <c r="P48" s="283"/>
    </row>
    <row r="49" spans="1:17" ht="34.5" customHeight="1">
      <c r="A49" s="87"/>
      <c r="B49" s="88"/>
      <c r="C49" s="75"/>
      <c r="D49" s="84" t="str">
        <f>'[1]114 Unesco'!B1</f>
        <v>1.1.4</v>
      </c>
      <c r="E49" s="513" t="str">
        <f>'[1]114 Unesco'!C1</f>
        <v>Supporting the preparation of policy documents, reporting  mechanisms and legal frameworks (Capacity development).</v>
      </c>
      <c r="F49" s="650"/>
      <c r="G49" s="650"/>
      <c r="H49" s="650"/>
      <c r="I49" s="650"/>
      <c r="J49" s="25" t="str">
        <f>'[1]114 Unesco'!A1</f>
        <v>UNESCO</v>
      </c>
      <c r="K49" s="25" t="s">
        <v>33</v>
      </c>
      <c r="L49" s="25" t="str">
        <f>L42</f>
        <v>MDG-F</v>
      </c>
      <c r="M49" s="26">
        <f>+'[1]Summary budget by agencies'!$I$6</f>
        <v>1.1000000000000001</v>
      </c>
      <c r="N49" s="27" t="str">
        <f>+'[1]Summary budget by agencies'!$J$6</f>
        <v>Supplies, commodities, equipment and transport</v>
      </c>
      <c r="O49" s="248">
        <v>0</v>
      </c>
      <c r="P49" s="252">
        <v>0</v>
      </c>
    </row>
    <row r="50" spans="1:17" ht="34.5" customHeight="1">
      <c r="A50" s="87"/>
      <c r="B50" s="656" t="s">
        <v>133</v>
      </c>
      <c r="C50" s="657"/>
      <c r="D50" s="84"/>
      <c r="E50" s="513"/>
      <c r="F50" s="650"/>
      <c r="G50" s="650"/>
      <c r="H50" s="650"/>
      <c r="I50" s="650"/>
      <c r="J50" s="25"/>
      <c r="K50" s="25"/>
      <c r="L50" s="25"/>
      <c r="M50" s="26">
        <f>+'[1]Summary budget by agencies'!$I$7</f>
        <v>1.2</v>
      </c>
      <c r="N50" s="27" t="str">
        <f>+'[1]Summary budget by agencies'!$J$7</f>
        <v>Personnel (staff, consultants, travel and training)</v>
      </c>
      <c r="O50" s="248">
        <v>24919.5</v>
      </c>
      <c r="P50" s="252">
        <v>0</v>
      </c>
    </row>
    <row r="51" spans="1:17" ht="34.5" customHeight="1">
      <c r="A51" s="23"/>
      <c r="B51" s="656"/>
      <c r="C51" s="657"/>
      <c r="D51" s="84"/>
      <c r="E51" s="513"/>
      <c r="F51" s="650"/>
      <c r="G51" s="650"/>
      <c r="H51" s="650"/>
      <c r="I51" s="650"/>
      <c r="J51" s="25"/>
      <c r="K51" s="25"/>
      <c r="L51" s="25"/>
      <c r="M51" s="26">
        <f>+'[1]Summary budget by agencies'!$I$8</f>
        <v>1.3</v>
      </c>
      <c r="N51" s="27" t="str">
        <f>+'[1]Summary budget by agencies'!$J$8</f>
        <v>Training of counterparts</v>
      </c>
      <c r="O51" s="248">
        <v>0</v>
      </c>
      <c r="P51" s="252">
        <v>0</v>
      </c>
    </row>
    <row r="52" spans="1:17" ht="34.5" customHeight="1">
      <c r="A52" s="29"/>
      <c r="B52" s="656"/>
      <c r="C52" s="657"/>
      <c r="D52" s="55" t="str">
        <f>'[1]114 Unesco'!B3</f>
        <v>a.</v>
      </c>
      <c r="E52" s="498" t="str">
        <f>'[1]114 Unesco'!C3</f>
        <v>Facilitate the harmonisation of legal frameworks and methods of reporting with existing international conventions.</v>
      </c>
      <c r="F52" s="650"/>
      <c r="G52" s="650"/>
      <c r="H52" s="650"/>
      <c r="I52" s="650"/>
      <c r="J52" s="25"/>
      <c r="K52" s="25"/>
      <c r="L52" s="25"/>
      <c r="M52" s="26">
        <f>+'[1]Summary budget by agencies'!$I$9</f>
        <v>1.4</v>
      </c>
      <c r="N52" s="27" t="str">
        <f>+'[1]Summary budget by agencies'!$J$9</f>
        <v>Contracts</v>
      </c>
      <c r="O52" s="248">
        <v>33587.199999999997</v>
      </c>
      <c r="P52" s="252">
        <v>0</v>
      </c>
    </row>
    <row r="53" spans="1:17" ht="34.5" customHeight="1">
      <c r="A53" s="29"/>
      <c r="B53" s="606" t="s">
        <v>134</v>
      </c>
      <c r="C53" s="607"/>
      <c r="D53" s="91"/>
      <c r="E53" s="499"/>
      <c r="F53" s="650"/>
      <c r="G53" s="650"/>
      <c r="H53" s="650"/>
      <c r="I53" s="650"/>
      <c r="J53" s="25"/>
      <c r="K53" s="90"/>
      <c r="L53" s="25"/>
      <c r="M53" s="26">
        <f>+'[1]Summary budget by agencies'!$I$10</f>
        <v>1.5</v>
      </c>
      <c r="N53" s="27" t="str">
        <f>+'[1]Summary budget by agencies'!$J$10</f>
        <v>Other direct costs</v>
      </c>
      <c r="O53" s="248">
        <v>1299.6299999999999</v>
      </c>
      <c r="P53" s="252">
        <v>0</v>
      </c>
    </row>
    <row r="54" spans="1:17" ht="34.5" customHeight="1">
      <c r="A54" s="29"/>
      <c r="B54" s="606"/>
      <c r="C54" s="607"/>
      <c r="D54" s="89" t="s">
        <v>44</v>
      </c>
      <c r="E54" s="498" t="s">
        <v>144</v>
      </c>
      <c r="F54" s="650"/>
      <c r="G54" s="650"/>
      <c r="H54" s="650"/>
      <c r="I54" s="650"/>
      <c r="J54" s="25"/>
      <c r="K54" s="90"/>
      <c r="L54" s="25"/>
      <c r="M54" s="26" t="s">
        <v>34</v>
      </c>
      <c r="N54" s="27" t="s">
        <v>35</v>
      </c>
      <c r="O54" s="248">
        <f>SUM(O49:O53)*0.07</f>
        <v>4186.4431000000004</v>
      </c>
      <c r="P54" s="252">
        <v>0</v>
      </c>
      <c r="Q54" s="195"/>
    </row>
    <row r="55" spans="1:17" ht="34.5" customHeight="1">
      <c r="A55" s="29"/>
      <c r="B55" s="658"/>
      <c r="C55" s="659"/>
      <c r="D55" s="89"/>
      <c r="E55" s="498"/>
      <c r="F55" s="650"/>
      <c r="G55" s="650"/>
      <c r="H55" s="650"/>
      <c r="I55" s="650"/>
      <c r="J55" s="25"/>
      <c r="K55" s="90"/>
      <c r="L55" s="25"/>
      <c r="M55" s="26"/>
      <c r="N55" s="27"/>
      <c r="O55" s="188"/>
      <c r="P55" s="32"/>
    </row>
    <row r="56" spans="1:17" ht="34.5" customHeight="1">
      <c r="A56" s="29"/>
      <c r="B56" s="606" t="s">
        <v>135</v>
      </c>
      <c r="C56" s="607"/>
      <c r="D56" s="258"/>
      <c r="E56" s="499"/>
      <c r="F56" s="650"/>
      <c r="G56" s="650"/>
      <c r="H56" s="650"/>
      <c r="I56" s="650"/>
      <c r="J56" s="25"/>
      <c r="K56" s="25"/>
      <c r="L56" s="25"/>
      <c r="M56" s="26"/>
      <c r="N56" s="63"/>
      <c r="O56" s="188"/>
      <c r="P56" s="32"/>
    </row>
    <row r="57" spans="1:17" ht="34.5" customHeight="1">
      <c r="A57" s="29"/>
      <c r="B57" s="606"/>
      <c r="C57" s="607"/>
      <c r="D57" s="259" t="s">
        <v>57</v>
      </c>
      <c r="E57" s="502" t="s">
        <v>38</v>
      </c>
      <c r="F57" s="650"/>
      <c r="G57" s="650"/>
      <c r="H57" s="650"/>
      <c r="I57" s="650"/>
      <c r="J57" s="25"/>
      <c r="K57" s="25"/>
      <c r="L57" s="25"/>
      <c r="M57" s="26"/>
      <c r="N57" s="63"/>
      <c r="O57" s="188"/>
      <c r="P57" s="32"/>
    </row>
    <row r="58" spans="1:17" ht="34.5" customHeight="1">
      <c r="A58" s="29"/>
      <c r="B58" s="503" t="s">
        <v>145</v>
      </c>
      <c r="C58" s="522"/>
      <c r="D58" s="258"/>
      <c r="E58" s="499"/>
      <c r="F58" s="655"/>
      <c r="G58" s="655"/>
      <c r="H58" s="655"/>
      <c r="I58" s="655"/>
      <c r="J58" s="25"/>
      <c r="K58" s="25"/>
      <c r="L58" s="25"/>
      <c r="M58" s="26"/>
      <c r="N58" s="63"/>
      <c r="O58" s="188"/>
      <c r="P58" s="32"/>
    </row>
    <row r="59" spans="1:17" ht="34.5" customHeight="1">
      <c r="A59" s="98">
        <v>1.2</v>
      </c>
      <c r="B59" s="647" t="s">
        <v>41</v>
      </c>
      <c r="C59" s="647"/>
      <c r="D59" s="647"/>
      <c r="E59" s="647"/>
      <c r="F59" s="647"/>
      <c r="G59" s="647"/>
      <c r="H59" s="647"/>
      <c r="I59" s="647"/>
      <c r="J59" s="647"/>
      <c r="K59" s="647"/>
      <c r="L59" s="647"/>
      <c r="M59" s="647"/>
      <c r="N59" s="648"/>
      <c r="O59" s="183"/>
      <c r="P59" s="99"/>
    </row>
    <row r="60" spans="1:17" ht="34.5" customHeight="1">
      <c r="A60" s="511" t="s">
        <v>130</v>
      </c>
      <c r="B60" s="511"/>
      <c r="C60" s="512"/>
      <c r="D60" s="100" t="s">
        <v>42</v>
      </c>
      <c r="E60" s="649" t="str">
        <f>+[1]Activities!D23</f>
        <v>Providing monitoring and evaluation training activities to relevant government agencies.</v>
      </c>
      <c r="F60" s="38"/>
      <c r="G60" s="101"/>
      <c r="H60" s="101"/>
      <c r="I60" s="101"/>
      <c r="J60" s="97"/>
      <c r="K60" s="97"/>
      <c r="L60" s="97"/>
      <c r="M60" s="26">
        <f>+'[1]Summary budget by agencies'!$I$6</f>
        <v>1.1000000000000001</v>
      </c>
      <c r="N60" s="27" t="str">
        <f>+'[1]Summary budget by agencies'!$J$6</f>
        <v>Supplies, commodities, equipment and transport</v>
      </c>
      <c r="O60" s="246">
        <v>4000</v>
      </c>
      <c r="P60" s="255"/>
    </row>
    <row r="61" spans="1:17" ht="34.5" customHeight="1">
      <c r="A61" s="102"/>
      <c r="B61" s="503"/>
      <c r="C61" s="580"/>
      <c r="D61" s="103"/>
      <c r="E61" s="544"/>
      <c r="F61" s="650"/>
      <c r="G61" s="650"/>
      <c r="H61" s="650"/>
      <c r="I61" s="650"/>
      <c r="J61" s="25" t="str">
        <f>+[1]Activities!A23</f>
        <v>UNDP</v>
      </c>
      <c r="K61" s="25" t="s">
        <v>23</v>
      </c>
      <c r="L61" s="25" t="str">
        <f>+L49</f>
        <v>MDG-F</v>
      </c>
      <c r="M61" s="26">
        <f>+'[1]Summary budget by agencies'!$I$7</f>
        <v>1.2</v>
      </c>
      <c r="N61" s="27" t="str">
        <f>+'[1]Summary budget by agencies'!$J$7</f>
        <v>Personnel (staff, consultants, travel and training)</v>
      </c>
      <c r="O61" s="248">
        <v>13910.11</v>
      </c>
      <c r="P61" s="253">
        <v>0</v>
      </c>
    </row>
    <row r="62" spans="1:17" ht="34.5" customHeight="1">
      <c r="A62" s="102"/>
      <c r="B62" s="503"/>
      <c r="C62" s="580"/>
      <c r="D62" s="103" t="s">
        <v>25</v>
      </c>
      <c r="E62" s="518" t="s">
        <v>43</v>
      </c>
      <c r="F62" s="650"/>
      <c r="G62" s="650"/>
      <c r="H62" s="650"/>
      <c r="I62" s="650"/>
      <c r="J62" s="25"/>
      <c r="K62" s="25" t="s">
        <v>19</v>
      </c>
      <c r="L62" s="25"/>
      <c r="M62" s="26">
        <f>+'[1]Summary budget by agencies'!$I$8</f>
        <v>1.3</v>
      </c>
      <c r="N62" s="27" t="str">
        <f>+'[1]Summary budget by agencies'!$J$8</f>
        <v>Training of counterparts</v>
      </c>
      <c r="O62" s="248">
        <v>11795.8</v>
      </c>
      <c r="P62" s="253"/>
    </row>
    <row r="63" spans="1:17" ht="34.5" customHeight="1">
      <c r="A63" s="102"/>
      <c r="B63" s="104"/>
      <c r="C63" s="105"/>
      <c r="D63" s="106"/>
      <c r="E63" s="518"/>
      <c r="F63" s="650"/>
      <c r="G63" s="650"/>
      <c r="H63" s="650"/>
      <c r="I63" s="650"/>
      <c r="J63" s="25"/>
      <c r="K63" s="25"/>
      <c r="L63" s="25"/>
      <c r="M63" s="26">
        <f>+'[1]Summary budget by agencies'!$I$9</f>
        <v>1.4</v>
      </c>
      <c r="N63" s="27" t="str">
        <f>+'[1]Summary budget by agencies'!$J$9</f>
        <v>Contracts</v>
      </c>
      <c r="O63" s="248">
        <v>0</v>
      </c>
      <c r="P63" s="253">
        <v>18000</v>
      </c>
    </row>
    <row r="64" spans="1:17" ht="34.5" customHeight="1">
      <c r="A64" s="102"/>
      <c r="B64" s="104"/>
      <c r="C64" s="105"/>
      <c r="D64" s="108" t="s">
        <v>44</v>
      </c>
      <c r="E64" s="517" t="s">
        <v>45</v>
      </c>
      <c r="F64" s="650"/>
      <c r="G64" s="650"/>
      <c r="H64" s="650"/>
      <c r="I64" s="650"/>
      <c r="J64" s="25"/>
      <c r="K64" s="25"/>
      <c r="L64" s="25"/>
      <c r="M64" s="26">
        <f>+'[1]Summary budget by agencies'!$I$10</f>
        <v>1.5</v>
      </c>
      <c r="N64" s="27" t="str">
        <f>+'[1]Summary budget by agencies'!$J$10</f>
        <v>Other direct costs</v>
      </c>
      <c r="O64" s="248">
        <v>0</v>
      </c>
      <c r="P64" s="253"/>
    </row>
    <row r="65" spans="1:17" ht="34.5" customHeight="1">
      <c r="A65" s="102"/>
      <c r="B65" s="104"/>
      <c r="C65" s="107"/>
      <c r="D65" s="106"/>
      <c r="E65" s="518"/>
      <c r="F65" s="650"/>
      <c r="G65" s="650"/>
      <c r="H65" s="650"/>
      <c r="I65" s="650"/>
      <c r="J65" s="25"/>
      <c r="K65" s="25"/>
      <c r="L65" s="25"/>
      <c r="M65" s="26" t="str">
        <f>+'[1]Summary budget by agencies'!$I$11</f>
        <v>2.0</v>
      </c>
      <c r="N65" s="27" t="str">
        <f>+'[1]Summary budget by agencies'!$J$11</f>
        <v>Indirect support costs 7%</v>
      </c>
      <c r="O65" s="248">
        <f>SUM(O60:O64)*7%</f>
        <v>2079.4137000000001</v>
      </c>
      <c r="P65" s="250">
        <f>SUM(P60:P64)*7%</f>
        <v>1260.0000000000002</v>
      </c>
      <c r="Q65" s="195"/>
    </row>
    <row r="66" spans="1:17" ht="34.5" customHeight="1">
      <c r="A66" s="102"/>
      <c r="B66" s="608"/>
      <c r="C66" s="609"/>
      <c r="D66" s="103"/>
      <c r="E66" s="518"/>
      <c r="F66" s="240"/>
      <c r="G66" s="240"/>
      <c r="H66" s="240"/>
      <c r="I66" s="240"/>
      <c r="J66" s="25"/>
      <c r="K66" s="25"/>
      <c r="L66" s="25"/>
      <c r="M66" s="60"/>
      <c r="N66" s="61"/>
      <c r="O66" s="282"/>
      <c r="P66" s="283"/>
    </row>
    <row r="67" spans="1:17" ht="34.5" customHeight="1">
      <c r="A67" s="211"/>
      <c r="B67" s="618"/>
      <c r="C67" s="619"/>
      <c r="D67" s="109" t="s">
        <v>46</v>
      </c>
      <c r="E67" s="621" t="s">
        <v>47</v>
      </c>
      <c r="F67" s="110"/>
      <c r="G67" s="111"/>
      <c r="H67" s="111"/>
      <c r="I67" s="111"/>
      <c r="J67" s="112" t="s">
        <v>32</v>
      </c>
      <c r="K67" s="111"/>
      <c r="L67" s="111"/>
      <c r="M67" s="26">
        <f>+'[1]Summary budget by agencies'!$I$6</f>
        <v>1.1000000000000001</v>
      </c>
      <c r="N67" s="27" t="str">
        <f>+'[1]Summary budget by agencies'!$J$6</f>
        <v>Supplies, commodities, equipment and transport</v>
      </c>
      <c r="O67" s="248">
        <v>0</v>
      </c>
      <c r="P67" s="281">
        <v>0</v>
      </c>
    </row>
    <row r="68" spans="1:17" ht="34.5" customHeight="1">
      <c r="A68" s="212"/>
      <c r="B68" s="620"/>
      <c r="C68" s="596"/>
      <c r="D68" s="113"/>
      <c r="E68" s="544"/>
      <c r="F68" s="239"/>
      <c r="G68" s="38"/>
      <c r="H68" s="38"/>
      <c r="I68" s="38"/>
      <c r="J68" s="115"/>
      <c r="K68" s="38"/>
      <c r="L68" s="38"/>
      <c r="M68" s="26">
        <f>+'[1]Summary budget by agencies'!$I$7</f>
        <v>1.2</v>
      </c>
      <c r="N68" s="27" t="str">
        <f>+'[1]Summary budget by agencies'!$J$7</f>
        <v>Personnel (staff, consultants, travel and training)</v>
      </c>
      <c r="O68" s="248">
        <v>0</v>
      </c>
      <c r="P68" s="281">
        <v>0</v>
      </c>
    </row>
    <row r="69" spans="1:17" ht="45.75" customHeight="1">
      <c r="A69" s="217">
        <v>1</v>
      </c>
      <c r="B69" s="622" t="s">
        <v>94</v>
      </c>
      <c r="C69" s="623"/>
      <c r="D69" s="103" t="s">
        <v>25</v>
      </c>
      <c r="E69" s="624" t="s">
        <v>48</v>
      </c>
      <c r="F69" s="205"/>
      <c r="G69" s="205"/>
      <c r="H69" s="205"/>
      <c r="I69" s="205"/>
      <c r="J69" s="116"/>
      <c r="K69" s="38"/>
      <c r="L69" s="38"/>
      <c r="M69" s="26">
        <f>+'[1]Summary budget by agencies'!$I$8</f>
        <v>1.3</v>
      </c>
      <c r="N69" s="27" t="str">
        <f>+'[1]Summary budget by agencies'!$J$8</f>
        <v>Training of counterparts</v>
      </c>
      <c r="O69" s="248">
        <v>0</v>
      </c>
      <c r="P69" s="281">
        <v>0</v>
      </c>
    </row>
    <row r="70" spans="1:17" ht="34.5" customHeight="1">
      <c r="A70" s="217">
        <v>2</v>
      </c>
      <c r="B70" s="622" t="s">
        <v>95</v>
      </c>
      <c r="C70" s="623"/>
      <c r="D70" s="113"/>
      <c r="E70" s="625"/>
      <c r="F70" s="205"/>
      <c r="G70" s="205"/>
      <c r="H70" s="205"/>
      <c r="I70" s="206"/>
      <c r="J70" s="116"/>
      <c r="K70" s="38"/>
      <c r="L70" s="38"/>
      <c r="M70" s="26">
        <f>+'[1]Summary budget by agencies'!$I$9</f>
        <v>1.4</v>
      </c>
      <c r="N70" s="27" t="str">
        <f>+'[1]Summary budget by agencies'!$J$9</f>
        <v>Contracts</v>
      </c>
      <c r="O70" s="248">
        <v>2063.42</v>
      </c>
      <c r="P70" s="281">
        <v>35350</v>
      </c>
    </row>
    <row r="71" spans="1:17" ht="34.5" customHeight="1">
      <c r="A71" s="212"/>
      <c r="B71" s="626"/>
      <c r="C71" s="565"/>
      <c r="D71" s="113"/>
      <c r="E71" s="625"/>
      <c r="F71" s="205"/>
      <c r="G71" s="205"/>
      <c r="H71" s="205"/>
      <c r="I71" s="206"/>
      <c r="J71" s="116"/>
      <c r="K71" s="38"/>
      <c r="L71" s="38"/>
      <c r="M71" s="26">
        <f>+'[1]Summary budget by agencies'!$I$10</f>
        <v>1.5</v>
      </c>
      <c r="N71" s="27" t="str">
        <f>+'[1]Summary budget by agencies'!$J$10</f>
        <v>Other direct costs</v>
      </c>
      <c r="O71" s="248">
        <v>0</v>
      </c>
      <c r="P71" s="281">
        <v>41.71</v>
      </c>
    </row>
    <row r="72" spans="1:17" ht="34.5" customHeight="1">
      <c r="A72" s="212"/>
      <c r="B72" s="626"/>
      <c r="C72" s="495"/>
      <c r="D72" s="113"/>
      <c r="E72" s="227"/>
      <c r="F72" s="239"/>
      <c r="G72" s="239"/>
      <c r="H72" s="114"/>
      <c r="I72" s="239"/>
      <c r="J72" s="115"/>
      <c r="K72" s="38"/>
      <c r="L72" s="38"/>
      <c r="M72" s="26" t="str">
        <f>+'[1]Summary budget by agencies'!$I$11</f>
        <v>2.0</v>
      </c>
      <c r="N72" s="27" t="str">
        <f>+'[1]Summary budget by agencies'!$J$11</f>
        <v>Indirect support costs 7%</v>
      </c>
      <c r="O72" s="248">
        <v>147.36000000000001</v>
      </c>
      <c r="P72" s="281">
        <v>2477.42</v>
      </c>
      <c r="Q72" s="195"/>
    </row>
    <row r="73" spans="1:17" ht="34.5" customHeight="1">
      <c r="A73" s="213"/>
      <c r="B73" s="627"/>
      <c r="C73" s="628"/>
      <c r="D73" s="117"/>
      <c r="E73" s="228"/>
      <c r="F73" s="118"/>
      <c r="G73" s="40"/>
      <c r="H73" s="40"/>
      <c r="I73" s="40"/>
      <c r="J73" s="119"/>
      <c r="K73" s="40"/>
      <c r="L73" s="40"/>
      <c r="M73" s="120"/>
      <c r="N73" s="121"/>
      <c r="O73" s="214"/>
      <c r="P73" s="122"/>
    </row>
    <row r="74" spans="1:17" ht="34.5" customHeight="1" thickBot="1">
      <c r="A74" s="603" t="s">
        <v>49</v>
      </c>
      <c r="B74" s="604"/>
      <c r="C74" s="604"/>
      <c r="D74" s="604"/>
      <c r="E74" s="604"/>
      <c r="F74" s="604"/>
      <c r="G74" s="604"/>
      <c r="H74" s="604"/>
      <c r="I74" s="604"/>
      <c r="J74" s="604"/>
      <c r="K74" s="604"/>
      <c r="L74" s="604"/>
      <c r="M74" s="604"/>
      <c r="N74" s="604"/>
      <c r="O74" s="194">
        <f>SUM(O79:O114)</f>
        <v>2248.7419000000127</v>
      </c>
      <c r="P74" s="194">
        <f>SUM(P79:P114)</f>
        <v>564444.15130000003</v>
      </c>
    </row>
    <row r="75" spans="1:17" ht="34.5" customHeight="1">
      <c r="A75" s="523" t="s">
        <v>3</v>
      </c>
      <c r="B75" s="524"/>
      <c r="C75" s="525"/>
      <c r="D75" s="631" t="s">
        <v>4</v>
      </c>
      <c r="E75" s="632"/>
      <c r="F75" s="635" t="s">
        <v>5</v>
      </c>
      <c r="G75" s="636"/>
      <c r="H75" s="636"/>
      <c r="I75" s="637"/>
      <c r="J75" s="529" t="s">
        <v>6</v>
      </c>
      <c r="K75" s="641" t="s">
        <v>7</v>
      </c>
      <c r="L75" s="643" t="s">
        <v>8</v>
      </c>
      <c r="M75" s="644"/>
      <c r="N75" s="644"/>
      <c r="O75" s="645"/>
      <c r="P75" s="646"/>
    </row>
    <row r="76" spans="1:17" ht="34.5" customHeight="1">
      <c r="A76" s="526"/>
      <c r="B76" s="527"/>
      <c r="C76" s="528"/>
      <c r="D76" s="633"/>
      <c r="E76" s="634"/>
      <c r="F76" s="638"/>
      <c r="G76" s="639"/>
      <c r="H76" s="639"/>
      <c r="I76" s="640"/>
      <c r="J76" s="529"/>
      <c r="K76" s="642"/>
      <c r="L76" s="530" t="s">
        <v>9</v>
      </c>
      <c r="M76" s="651" t="s">
        <v>10</v>
      </c>
      <c r="N76" s="652"/>
      <c r="O76" s="181"/>
      <c r="P76" s="537" t="s">
        <v>11</v>
      </c>
    </row>
    <row r="77" spans="1:17" ht="34.5" customHeight="1">
      <c r="A77" s="539" t="s">
        <v>50</v>
      </c>
      <c r="B77" s="540"/>
      <c r="C77" s="541"/>
      <c r="D77" s="633"/>
      <c r="E77" s="634"/>
      <c r="F77" s="123" t="s">
        <v>13</v>
      </c>
      <c r="G77" s="123" t="s">
        <v>14</v>
      </c>
      <c r="H77" s="123" t="s">
        <v>15</v>
      </c>
      <c r="I77" s="123" t="s">
        <v>16</v>
      </c>
      <c r="J77" s="569"/>
      <c r="K77" s="642"/>
      <c r="L77" s="570"/>
      <c r="M77" s="653"/>
      <c r="N77" s="654"/>
      <c r="O77" s="182"/>
      <c r="P77" s="538"/>
    </row>
    <row r="78" spans="1:17" ht="34.5" customHeight="1">
      <c r="A78" s="124">
        <v>2.1</v>
      </c>
      <c r="B78" s="542" t="s">
        <v>51</v>
      </c>
      <c r="C78" s="542"/>
      <c r="D78" s="542"/>
      <c r="E78" s="542"/>
      <c r="F78" s="542"/>
      <c r="G78" s="542"/>
      <c r="H78" s="542"/>
      <c r="I78" s="542"/>
      <c r="J78" s="542"/>
      <c r="K78" s="542"/>
      <c r="L78" s="542"/>
      <c r="M78" s="542"/>
      <c r="N78" s="543"/>
      <c r="O78" s="185"/>
      <c r="P78" s="125"/>
    </row>
    <row r="79" spans="1:17" ht="34.5" customHeight="1">
      <c r="A79" s="215">
        <v>1</v>
      </c>
      <c r="B79" s="531" t="s">
        <v>96</v>
      </c>
      <c r="C79" s="533"/>
      <c r="D79" s="45" t="str">
        <f>'[1]211 Unicef'!B1</f>
        <v>2.1.1</v>
      </c>
      <c r="E79" s="519" t="str">
        <f>'[1]211 Unicef'!C1</f>
        <v>Developing community level educational approaches to address ethnically-based inequalities.</v>
      </c>
      <c r="F79" s="563"/>
      <c r="G79" s="563"/>
      <c r="H79" s="269"/>
      <c r="I79" s="269"/>
      <c r="J79" s="20" t="str">
        <f>'[1]211 Unicef'!A1</f>
        <v>UNICEF</v>
      </c>
      <c r="K79" s="616" t="s">
        <v>52</v>
      </c>
      <c r="L79" s="20" t="str">
        <f>L87</f>
        <v>MDG-F</v>
      </c>
      <c r="M79" s="21">
        <f>+'[1]Summary budget by agencies'!$I$6</f>
        <v>1.1000000000000001</v>
      </c>
      <c r="N79" s="22" t="str">
        <f>+'[1]Summary budget by agencies'!$J$6</f>
        <v>Supplies, commodities, equipment and transport</v>
      </c>
      <c r="O79" s="246">
        <v>0</v>
      </c>
      <c r="P79" s="280">
        <v>0</v>
      </c>
    </row>
    <row r="80" spans="1:17" ht="34.5" customHeight="1">
      <c r="A80" s="215">
        <v>2</v>
      </c>
      <c r="B80" s="531" t="s">
        <v>119</v>
      </c>
      <c r="C80" s="533"/>
      <c r="D80" s="70"/>
      <c r="E80" s="544"/>
      <c r="F80" s="508"/>
      <c r="G80" s="508"/>
      <c r="H80" s="268"/>
      <c r="I80" s="268"/>
      <c r="J80" s="25"/>
      <c r="K80" s="617"/>
      <c r="L80" s="25"/>
      <c r="M80" s="26">
        <f>+'[1]Summary budget by agencies'!$I$7</f>
        <v>1.2</v>
      </c>
      <c r="N80" s="27" t="str">
        <f>+'[1]Summary budget by agencies'!$J$7</f>
        <v>Personnel (staff, consultants, travel and training)</v>
      </c>
      <c r="O80" s="248">
        <v>26176.47</v>
      </c>
      <c r="P80" s="281">
        <v>45450.66</v>
      </c>
    </row>
    <row r="81" spans="1:17" ht="34.5" customHeight="1">
      <c r="A81" s="215">
        <v>3</v>
      </c>
      <c r="B81" s="531" t="s">
        <v>97</v>
      </c>
      <c r="C81" s="533"/>
      <c r="D81" s="70"/>
      <c r="E81" s="544"/>
      <c r="F81" s="508"/>
      <c r="G81" s="508"/>
      <c r="H81" s="268"/>
      <c r="I81" s="268"/>
      <c r="J81" s="25"/>
      <c r="K81" s="617"/>
      <c r="L81" s="25"/>
      <c r="M81" s="26">
        <f>+'[1]Summary budget by agencies'!$I$8</f>
        <v>1.3</v>
      </c>
      <c r="N81" s="27" t="str">
        <f>+'[1]Summary budget by agencies'!$J$8</f>
        <v>Training of counterparts</v>
      </c>
      <c r="O81" s="248">
        <v>-27206.27</v>
      </c>
      <c r="P81" s="281">
        <v>115000</v>
      </c>
    </row>
    <row r="82" spans="1:17" ht="34.5" customHeight="1">
      <c r="A82" s="215">
        <v>4</v>
      </c>
      <c r="B82" s="531" t="s">
        <v>98</v>
      </c>
      <c r="C82" s="533"/>
      <c r="D82" s="127"/>
      <c r="E82" s="536"/>
      <c r="F82" s="508"/>
      <c r="G82" s="508"/>
      <c r="H82" s="268"/>
      <c r="I82" s="268"/>
      <c r="J82" s="25"/>
      <c r="K82" s="25"/>
      <c r="L82" s="25"/>
      <c r="M82" s="26">
        <f>+'[1]Summary budget by agencies'!$I$9</f>
        <v>1.4</v>
      </c>
      <c r="N82" s="27" t="str">
        <f>+'[1]Summary budget by agencies'!$J$9</f>
        <v>Contracts</v>
      </c>
      <c r="O82" s="248">
        <v>17434.689999999999</v>
      </c>
      <c r="P82" s="281">
        <v>45000</v>
      </c>
    </row>
    <row r="83" spans="1:17" ht="34.5" customHeight="1">
      <c r="A83" s="215">
        <v>5</v>
      </c>
      <c r="B83" s="531" t="s">
        <v>99</v>
      </c>
      <c r="C83" s="533"/>
      <c r="D83" s="127"/>
      <c r="E83" s="536"/>
      <c r="F83" s="508"/>
      <c r="G83" s="508"/>
      <c r="H83" s="508"/>
      <c r="I83" s="508"/>
      <c r="J83" s="25"/>
      <c r="K83" s="629"/>
      <c r="L83" s="25"/>
      <c r="M83" s="26">
        <f>+'[1]Summary budget by agencies'!$I$10</f>
        <v>1.5</v>
      </c>
      <c r="N83" s="27" t="str">
        <f>+'[1]Summary budget by agencies'!$J$10</f>
        <v>Other direct costs</v>
      </c>
      <c r="O83" s="248">
        <v>2334.4699999999998</v>
      </c>
      <c r="P83" s="281">
        <v>1443.85</v>
      </c>
    </row>
    <row r="84" spans="1:17" ht="34.5" customHeight="1">
      <c r="A84" s="215">
        <v>6</v>
      </c>
      <c r="B84" s="531" t="s">
        <v>100</v>
      </c>
      <c r="C84" s="533"/>
      <c r="D84" s="70"/>
      <c r="E84" s="536"/>
      <c r="F84" s="508"/>
      <c r="G84" s="508"/>
      <c r="H84" s="508"/>
      <c r="I84" s="508"/>
      <c r="J84" s="25"/>
      <c r="K84" s="630"/>
      <c r="L84" s="25"/>
      <c r="M84" s="26" t="str">
        <f>+'[1]Summary budget by agencies'!$I$11</f>
        <v>2.0</v>
      </c>
      <c r="N84" s="27" t="str">
        <f>+'[1]Summary budget by agencies'!$J$11</f>
        <v>Indirect support costs 7%</v>
      </c>
      <c r="O84" s="248">
        <v>1311.76</v>
      </c>
      <c r="P84" s="281">
        <v>14482.61</v>
      </c>
      <c r="Q84" s="195"/>
    </row>
    <row r="85" spans="1:17" ht="34.5" customHeight="1">
      <c r="A85" s="215">
        <v>7</v>
      </c>
      <c r="B85" s="531" t="s">
        <v>101</v>
      </c>
      <c r="C85" s="533"/>
      <c r="D85" s="70"/>
      <c r="E85" s="229"/>
      <c r="F85" s="508"/>
      <c r="G85" s="508"/>
      <c r="H85" s="508"/>
      <c r="I85" s="508"/>
      <c r="J85" s="25"/>
      <c r="K85" s="630"/>
      <c r="L85" s="25"/>
      <c r="M85" s="26"/>
      <c r="N85" s="27"/>
      <c r="O85" s="188"/>
      <c r="P85" s="52"/>
    </row>
    <row r="86" spans="1:17" ht="34.5" customHeight="1">
      <c r="A86" s="218">
        <v>8</v>
      </c>
      <c r="B86" s="534" t="s">
        <v>102</v>
      </c>
      <c r="C86" s="535"/>
      <c r="D86" s="128"/>
      <c r="E86" s="230"/>
      <c r="F86" s="271"/>
      <c r="G86" s="271"/>
      <c r="H86" s="272"/>
      <c r="I86" s="271"/>
      <c r="J86" s="58"/>
      <c r="K86" s="208"/>
      <c r="L86" s="58"/>
      <c r="M86" s="60" t="s">
        <v>103</v>
      </c>
      <c r="N86" s="61"/>
      <c r="O86" s="190"/>
      <c r="P86" s="62"/>
    </row>
    <row r="87" spans="1:17" ht="34.5" customHeight="1">
      <c r="A87" s="216">
        <v>1</v>
      </c>
      <c r="B87" s="531" t="s">
        <v>104</v>
      </c>
      <c r="C87" s="532"/>
      <c r="D87" s="133" t="str">
        <f>'[1]212 Unicef'!B1</f>
        <v>2.1.2</v>
      </c>
      <c r="E87" s="513" t="str">
        <f>'[1]212 Unicef'!C1</f>
        <v>Analysing and addressing barriers to cross-cultural tolerance.</v>
      </c>
      <c r="F87" s="269"/>
      <c r="G87" s="269"/>
      <c r="H87" s="269"/>
      <c r="I87" s="269"/>
      <c r="J87" s="134" t="str">
        <f>'[1]211 Unicef'!A1</f>
        <v>UNICEF</v>
      </c>
      <c r="K87" s="578" t="s">
        <v>54</v>
      </c>
      <c r="L87" s="135" t="str">
        <f>L9</f>
        <v>MDG-F</v>
      </c>
      <c r="M87" s="26">
        <f>+'[1]Summary budget by agencies'!$I$6</f>
        <v>1.1000000000000001</v>
      </c>
      <c r="N87" s="27" t="str">
        <f>+'[1]Summary budget by agencies'!$J$6</f>
        <v>Supplies, commodities, equipment and transport</v>
      </c>
      <c r="O87" s="246">
        <v>15200</v>
      </c>
      <c r="P87" s="280">
        <v>0</v>
      </c>
    </row>
    <row r="88" spans="1:17" ht="34.5" customHeight="1">
      <c r="A88" s="216">
        <v>2</v>
      </c>
      <c r="B88" s="531" t="s">
        <v>105</v>
      </c>
      <c r="C88" s="532"/>
      <c r="D88" s="84"/>
      <c r="E88" s="513"/>
      <c r="F88" s="268"/>
      <c r="G88" s="268"/>
      <c r="H88" s="268"/>
      <c r="I88" s="268"/>
      <c r="J88" s="25"/>
      <c r="K88" s="549"/>
      <c r="L88" s="66"/>
      <c r="M88" s="26">
        <f>+'[1]Summary budget by agencies'!$I$7</f>
        <v>1.2</v>
      </c>
      <c r="N88" s="27" t="str">
        <f>+'[1]Summary budget by agencies'!$J$7</f>
        <v>Personnel (staff, consultants, travel and training)</v>
      </c>
      <c r="O88" s="248">
        <v>0</v>
      </c>
      <c r="P88" s="281">
        <v>0</v>
      </c>
    </row>
    <row r="89" spans="1:17" ht="34.5" customHeight="1">
      <c r="A89" s="215">
        <v>3</v>
      </c>
      <c r="B89" s="531" t="s">
        <v>120</v>
      </c>
      <c r="C89" s="532"/>
      <c r="D89" s="84"/>
      <c r="E89" s="513"/>
      <c r="F89" s="268"/>
      <c r="G89" s="268"/>
      <c r="H89" s="268"/>
      <c r="I89" s="268"/>
      <c r="J89" s="25"/>
      <c r="K89" s="25"/>
      <c r="L89" s="66"/>
      <c r="M89" s="26">
        <f>+'[1]Summary budget by agencies'!$I$8</f>
        <v>1.3</v>
      </c>
      <c r="N89" s="27" t="str">
        <f>+'[1]Summary budget by agencies'!$J$8</f>
        <v>Training of counterparts</v>
      </c>
      <c r="O89" s="248">
        <v>0</v>
      </c>
      <c r="P89" s="281">
        <v>0</v>
      </c>
    </row>
    <row r="90" spans="1:17" ht="34.5" customHeight="1">
      <c r="A90" s="29"/>
      <c r="B90" s="131"/>
      <c r="C90" s="136"/>
      <c r="D90" s="137"/>
      <c r="E90" s="498"/>
      <c r="F90" s="508"/>
      <c r="G90" s="508"/>
      <c r="H90" s="508"/>
      <c r="I90" s="508"/>
      <c r="J90" s="25"/>
      <c r="K90" s="25"/>
      <c r="L90" s="66"/>
      <c r="M90" s="26">
        <f>+'[1]Summary budget by agencies'!$I$9</f>
        <v>1.4</v>
      </c>
      <c r="N90" s="27" t="str">
        <f>+'[1]Summary budget by agencies'!$J$9</f>
        <v>Contracts</v>
      </c>
      <c r="O90" s="248">
        <v>-3994.65</v>
      </c>
      <c r="P90" s="281">
        <v>25250</v>
      </c>
    </row>
    <row r="91" spans="1:17" ht="34.5" customHeight="1">
      <c r="A91" s="23"/>
      <c r="B91" s="131"/>
      <c r="C91" s="138"/>
      <c r="D91" s="50"/>
      <c r="E91" s="498"/>
      <c r="F91" s="508"/>
      <c r="G91" s="508"/>
      <c r="H91" s="508"/>
      <c r="I91" s="508"/>
      <c r="J91" s="25"/>
      <c r="K91" s="139"/>
      <c r="L91" s="66"/>
      <c r="M91" s="26">
        <f>+'[1]Summary budget by agencies'!$I$10</f>
        <v>1.5</v>
      </c>
      <c r="N91" s="27" t="str">
        <f>+'[1]Summary budget by agencies'!$J$10</f>
        <v>Other direct costs</v>
      </c>
      <c r="O91" s="248">
        <v>47.74</v>
      </c>
      <c r="P91" s="281">
        <v>29.8</v>
      </c>
    </row>
    <row r="92" spans="1:17" ht="34.5" customHeight="1">
      <c r="A92" s="23"/>
      <c r="B92" s="131"/>
      <c r="C92" s="138"/>
      <c r="D92" s="94"/>
      <c r="E92" s="498"/>
      <c r="F92" s="508"/>
      <c r="G92" s="508"/>
      <c r="H92" s="508"/>
      <c r="I92" s="508"/>
      <c r="J92" s="25"/>
      <c r="K92" s="25"/>
      <c r="L92" s="66"/>
      <c r="M92" s="26" t="str">
        <f>+'[1]Summary budget by agencies'!$I$11</f>
        <v>2.0</v>
      </c>
      <c r="N92" s="27" t="str">
        <f>+'[1]Summary budget by agencies'!$J$11</f>
        <v>Indirect support costs 7%</v>
      </c>
      <c r="O92" s="248">
        <v>787.72</v>
      </c>
      <c r="P92" s="281">
        <v>1769.59</v>
      </c>
      <c r="Q92" s="195"/>
    </row>
    <row r="93" spans="1:17" ht="34.5" customHeight="1">
      <c r="A93" s="33"/>
      <c r="B93" s="140"/>
      <c r="C93" s="141"/>
      <c r="D93" s="92"/>
      <c r="E93" s="499"/>
      <c r="F93" s="564"/>
      <c r="G93" s="564"/>
      <c r="H93" s="564"/>
      <c r="I93" s="564"/>
      <c r="J93" s="58"/>
      <c r="K93" s="58"/>
      <c r="L93" s="142"/>
      <c r="M93" s="60"/>
      <c r="N93" s="68"/>
      <c r="O93" s="190"/>
      <c r="P93" s="62"/>
    </row>
    <row r="94" spans="1:17" ht="34.5" customHeight="1">
      <c r="A94" s="143">
        <v>2.2000000000000002</v>
      </c>
      <c r="B94" s="614" t="s">
        <v>55</v>
      </c>
      <c r="C94" s="614"/>
      <c r="D94" s="614"/>
      <c r="E94" s="614"/>
      <c r="F94" s="614"/>
      <c r="G94" s="614"/>
      <c r="H94" s="614"/>
      <c r="I94" s="614"/>
      <c r="J94" s="614"/>
      <c r="K94" s="614"/>
      <c r="L94" s="614"/>
      <c r="M94" s="614"/>
      <c r="N94" s="615"/>
      <c r="O94" s="180"/>
      <c r="P94" s="144"/>
    </row>
    <row r="95" spans="1:17" ht="34.5" customHeight="1">
      <c r="A95" s="509" t="s">
        <v>121</v>
      </c>
      <c r="B95" s="509"/>
      <c r="C95" s="510"/>
      <c r="D95" s="145" t="str">
        <f>'[1]221'!B1</f>
        <v>2.2.1</v>
      </c>
      <c r="E95" s="519" t="str">
        <f>'[1]221'!C1</f>
        <v>Supporting community-based creative initiatives that improve cross-cultural understanding.</v>
      </c>
      <c r="F95" s="508"/>
      <c r="G95" s="508"/>
      <c r="H95" s="508"/>
      <c r="I95" s="508"/>
      <c r="J95" s="134" t="s">
        <v>26</v>
      </c>
      <c r="K95" s="25"/>
      <c r="L95" s="134" t="s">
        <v>18</v>
      </c>
      <c r="M95" s="26">
        <f>+'[1]Summary budget by agencies'!$I$6</f>
        <v>1.1000000000000001</v>
      </c>
      <c r="N95" s="27" t="str">
        <f>+'[1]Summary budget by agencies'!$J$6</f>
        <v>Supplies, commodities, equipment and transport</v>
      </c>
      <c r="O95" s="254">
        <v>2506.0700000000002</v>
      </c>
      <c r="P95" s="279">
        <v>0</v>
      </c>
    </row>
    <row r="96" spans="1:17" ht="37.5" customHeight="1">
      <c r="A96" s="506" t="s">
        <v>122</v>
      </c>
      <c r="B96" s="506"/>
      <c r="C96" s="507"/>
      <c r="D96" s="145"/>
      <c r="E96" s="513"/>
      <c r="F96" s="508"/>
      <c r="G96" s="508"/>
      <c r="H96" s="508"/>
      <c r="I96" s="508"/>
      <c r="J96" s="25"/>
      <c r="K96" s="25"/>
      <c r="L96" s="25"/>
      <c r="M96" s="26">
        <f>+'[1]Summary budget by agencies'!$I$7</f>
        <v>1.2</v>
      </c>
      <c r="N96" s="27" t="str">
        <f>+'[1]Summary budget by agencies'!$J$7</f>
        <v>Personnel (staff, consultants, travel and training)</v>
      </c>
      <c r="O96" s="256">
        <v>65932.77</v>
      </c>
      <c r="P96" s="253">
        <f>44140-43000</f>
        <v>1140</v>
      </c>
    </row>
    <row r="97" spans="1:17" ht="36" customHeight="1">
      <c r="A97" s="506"/>
      <c r="B97" s="506"/>
      <c r="C97" s="507"/>
      <c r="D97" s="149" t="s">
        <v>25</v>
      </c>
      <c r="E97" s="225" t="s">
        <v>56</v>
      </c>
      <c r="F97" s="508"/>
      <c r="G97" s="508"/>
      <c r="H97" s="508"/>
      <c r="I97" s="508"/>
      <c r="J97" s="25"/>
      <c r="K97" s="25"/>
      <c r="L97" s="25"/>
      <c r="M97" s="26">
        <f>+'[1]Summary budget by agencies'!$I$8</f>
        <v>1.3</v>
      </c>
      <c r="N97" s="27" t="str">
        <f>+'[1]Summary budget by agencies'!$J$8</f>
        <v>Training of counterparts</v>
      </c>
      <c r="O97" s="256">
        <v>0</v>
      </c>
      <c r="P97" s="253">
        <v>0</v>
      </c>
    </row>
    <row r="98" spans="1:17" ht="43.5" customHeight="1">
      <c r="A98" s="509" t="s">
        <v>148</v>
      </c>
      <c r="B98" s="509"/>
      <c r="C98" s="510"/>
      <c r="D98" s="146" t="s">
        <v>44</v>
      </c>
      <c r="E98" s="502" t="s">
        <v>78</v>
      </c>
      <c r="F98" s="508"/>
      <c r="G98" s="508"/>
      <c r="H98" s="508"/>
      <c r="I98" s="508"/>
      <c r="J98" s="134"/>
      <c r="K98" s="134"/>
      <c r="L98" s="134"/>
      <c r="M98" s="26">
        <f>+'[1]Summary budget by agencies'!$I$9</f>
        <v>1.4</v>
      </c>
      <c r="N98" s="27" t="str">
        <f>+'[1]Summary budget by agencies'!$J$9</f>
        <v>Contracts</v>
      </c>
      <c r="O98" s="256">
        <v>-197104.25</v>
      </c>
      <c r="P98" s="253">
        <f>200000+43000+5452.7</f>
        <v>248452.7</v>
      </c>
    </row>
    <row r="99" spans="1:17" ht="34.5" customHeight="1">
      <c r="A99" s="610" t="s">
        <v>123</v>
      </c>
      <c r="B99" s="610"/>
      <c r="C99" s="507"/>
      <c r="D99" s="57"/>
      <c r="E99" s="498"/>
      <c r="F99" s="508"/>
      <c r="G99" s="508"/>
      <c r="H99" s="508"/>
      <c r="I99" s="508"/>
      <c r="J99" s="25"/>
      <c r="K99" s="25"/>
      <c r="L99" s="25"/>
      <c r="M99" s="26">
        <f>+'[1]Summary budget by agencies'!$I$10</f>
        <v>1.5</v>
      </c>
      <c r="N99" s="27" t="str">
        <f>+'[1]Summary budget by agencies'!$J$10</f>
        <v>Other direct costs</v>
      </c>
      <c r="O99" s="256">
        <v>1051.97</v>
      </c>
      <c r="P99" s="253">
        <v>500</v>
      </c>
    </row>
    <row r="100" spans="1:17" ht="34.5" customHeight="1">
      <c r="A100" s="610"/>
      <c r="B100" s="610"/>
      <c r="C100" s="507"/>
      <c r="D100" s="55" t="s">
        <v>57</v>
      </c>
      <c r="E100" s="520" t="s">
        <v>58</v>
      </c>
      <c r="F100" s="508"/>
      <c r="G100" s="508"/>
      <c r="H100" s="508"/>
      <c r="I100" s="508"/>
      <c r="J100" s="25"/>
      <c r="K100" s="25"/>
      <c r="L100" s="25"/>
      <c r="M100" s="26" t="str">
        <f>+'[1]Summary budget by agencies'!$I$11</f>
        <v>2.0</v>
      </c>
      <c r="N100" s="27" t="str">
        <f>+'[1]Summary budget by agencies'!$J$11</f>
        <v>Indirect support costs 7%</v>
      </c>
      <c r="O100" s="256">
        <f>SUM(O95:O99)*7%</f>
        <v>-8932.9408000000003</v>
      </c>
      <c r="P100" s="257">
        <f>SUM(P95:P99)*7%</f>
        <v>17506.489000000001</v>
      </c>
      <c r="Q100" s="195"/>
    </row>
    <row r="101" spans="1:17" ht="34.5" customHeight="1">
      <c r="A101" s="611"/>
      <c r="B101" s="611"/>
      <c r="C101" s="612"/>
      <c r="D101" s="57"/>
      <c r="E101" s="521"/>
      <c r="F101" s="564"/>
      <c r="G101" s="564"/>
      <c r="H101" s="564"/>
      <c r="I101" s="564"/>
      <c r="J101" s="58"/>
      <c r="K101" s="58"/>
      <c r="L101" s="58"/>
      <c r="M101" s="34"/>
      <c r="N101" s="35"/>
      <c r="O101" s="189"/>
      <c r="P101" s="62"/>
    </row>
    <row r="102" spans="1:17" ht="34.5" customHeight="1">
      <c r="A102" s="23"/>
      <c r="B102" s="74"/>
      <c r="C102" s="75"/>
      <c r="D102" s="145" t="str">
        <f>'[1]222 Unesco'!B1</f>
        <v>2.2.2</v>
      </c>
      <c r="E102" s="513" t="str">
        <f>'[1]222 Unesco'!C1</f>
        <v>Reinforcing stakeholder capacities in the field of intercuturalism.</v>
      </c>
      <c r="F102" s="268"/>
      <c r="G102" s="268"/>
      <c r="H102" s="268"/>
      <c r="I102" s="268"/>
      <c r="J102" s="25" t="str">
        <f>'[1]222 Unesco'!A1</f>
        <v>UNESCO</v>
      </c>
      <c r="K102" s="93" t="s">
        <v>39</v>
      </c>
      <c r="L102" s="25" t="str">
        <f>L95</f>
        <v>MDG-F</v>
      </c>
      <c r="M102" s="26">
        <f>+'[1]Summary budget by agencies'!$I$6</f>
        <v>1.1000000000000001</v>
      </c>
      <c r="N102" s="63" t="str">
        <f>+'[1]Summary budget by agencies'!$J$6</f>
        <v>Supplies, commodities, equipment and transport</v>
      </c>
      <c r="O102" s="276">
        <v>2000</v>
      </c>
      <c r="P102" s="277">
        <v>0</v>
      </c>
    </row>
    <row r="103" spans="1:17" ht="34.5" customHeight="1">
      <c r="A103" s="23"/>
      <c r="B103" s="606" t="s">
        <v>146</v>
      </c>
      <c r="C103" s="607"/>
      <c r="D103" s="145"/>
      <c r="E103" s="513"/>
      <c r="F103" s="270"/>
      <c r="G103" s="270"/>
      <c r="H103" s="268"/>
      <c r="I103" s="268"/>
      <c r="J103" s="25"/>
      <c r="K103" s="25" t="s">
        <v>40</v>
      </c>
      <c r="L103" s="25"/>
      <c r="M103" s="26">
        <f>+'[1]Summary budget by agencies'!$I$7</f>
        <v>1.2</v>
      </c>
      <c r="N103" s="63" t="str">
        <f>+'[1]Summary budget by agencies'!$J$7</f>
        <v>Personnel (staff, consultants, travel and training)</v>
      </c>
      <c r="O103" s="276">
        <v>43499.66</v>
      </c>
      <c r="P103" s="278">
        <v>12250</v>
      </c>
    </row>
    <row r="104" spans="1:17" ht="34.5" customHeight="1">
      <c r="A104" s="23"/>
      <c r="B104" s="606"/>
      <c r="C104" s="607"/>
      <c r="D104" s="145"/>
      <c r="E104" s="513"/>
      <c r="F104" s="270"/>
      <c r="G104" s="270"/>
      <c r="H104" s="268"/>
      <c r="I104" s="268"/>
      <c r="J104" s="25"/>
      <c r="K104" s="25"/>
      <c r="L104" s="25"/>
      <c r="M104" s="26">
        <f>+'[1]Summary budget by agencies'!$I$8</f>
        <v>1.3</v>
      </c>
      <c r="N104" s="63" t="str">
        <f>+'[1]Summary budget by agencies'!$J$8</f>
        <v>Training of counterparts</v>
      </c>
      <c r="O104" s="276">
        <v>0</v>
      </c>
      <c r="P104" s="278">
        <v>0</v>
      </c>
    </row>
    <row r="105" spans="1:17" ht="34.5" customHeight="1">
      <c r="A105" s="23"/>
      <c r="B105" s="606"/>
      <c r="C105" s="607"/>
      <c r="D105" s="147" t="str">
        <f>'[1]222 Unesco'!B3</f>
        <v>a.</v>
      </c>
      <c r="E105" s="498" t="str">
        <f>'[1]222 Unesco'!C3</f>
        <v xml:space="preserve">Build capacity of local level decision-makers to manage cultural diversity in their communities focusing on intercultural education and mediation skills using a gender-sensitive approach. </v>
      </c>
      <c r="F105" s="602"/>
      <c r="G105" s="602"/>
      <c r="H105" s="602"/>
      <c r="I105" s="602"/>
      <c r="J105" s="25"/>
      <c r="K105" s="129"/>
      <c r="L105" s="25"/>
      <c r="M105" s="26">
        <f>+'[1]Summary budget by agencies'!$I$9</f>
        <v>1.4</v>
      </c>
      <c r="N105" s="63" t="str">
        <f>+'[1]Summary budget by agencies'!$J$9</f>
        <v>Contracts</v>
      </c>
      <c r="O105" s="276">
        <v>48400</v>
      </c>
      <c r="P105" s="278">
        <v>32500</v>
      </c>
    </row>
    <row r="106" spans="1:17" ht="34.5" customHeight="1">
      <c r="A106" s="29"/>
      <c r="B106" s="104"/>
      <c r="C106" s="105"/>
      <c r="D106" s="148"/>
      <c r="E106" s="498"/>
      <c r="F106" s="602"/>
      <c r="G106" s="602"/>
      <c r="H106" s="602"/>
      <c r="I106" s="602"/>
      <c r="J106" s="25"/>
      <c r="K106" s="129"/>
      <c r="L106" s="25"/>
      <c r="M106" s="26">
        <f>+'[1]Summary budget by agencies'!$I$10</f>
        <v>1.5</v>
      </c>
      <c r="N106" s="63" t="str">
        <f>+'[1]Summary budget by agencies'!$J$10</f>
        <v>Other direct costs</v>
      </c>
      <c r="O106" s="276">
        <v>5822.95</v>
      </c>
      <c r="P106" s="278">
        <v>500.89</v>
      </c>
    </row>
    <row r="107" spans="1:17" ht="34.5" customHeight="1">
      <c r="A107" s="23"/>
      <c r="B107" s="202"/>
      <c r="C107" s="203"/>
      <c r="D107" s="148"/>
      <c r="E107" s="498"/>
      <c r="F107" s="602"/>
      <c r="G107" s="602"/>
      <c r="H107" s="602"/>
      <c r="I107" s="602"/>
      <c r="J107" s="25"/>
      <c r="K107" s="25"/>
      <c r="L107" s="25"/>
      <c r="M107" s="26" t="str">
        <f>+'[1]Summary budget by agencies'!$I$11</f>
        <v>2.0</v>
      </c>
      <c r="N107" s="63" t="str">
        <f>+'[1]Summary budget by agencies'!$J$11</f>
        <v>Indirect support costs 7%</v>
      </c>
      <c r="O107" s="278">
        <f>SUM(O102:O106)*0.07</f>
        <v>6980.5827000000008</v>
      </c>
      <c r="P107" s="278">
        <f>SUM(P102:P106)*0.07</f>
        <v>3167.5623000000001</v>
      </c>
      <c r="Q107" s="195"/>
    </row>
    <row r="108" spans="1:17" ht="34.5" customHeight="1">
      <c r="A108" s="23"/>
      <c r="B108" s="202"/>
      <c r="C108" s="203"/>
      <c r="D108" s="149"/>
      <c r="E108" s="613"/>
      <c r="F108" s="602"/>
      <c r="G108" s="602"/>
      <c r="H108" s="602"/>
      <c r="I108" s="602"/>
      <c r="J108" s="25"/>
      <c r="K108" s="25"/>
      <c r="L108" s="25"/>
      <c r="M108" s="238"/>
      <c r="N108" s="260"/>
      <c r="O108" s="260"/>
      <c r="P108" s="28"/>
    </row>
    <row r="109" spans="1:17" ht="34.5" customHeight="1">
      <c r="A109" s="77"/>
      <c r="B109" s="202"/>
      <c r="C109" s="203"/>
      <c r="D109" s="69" t="str">
        <f>'[1]222 Unesco'!B120</f>
        <v>b.</v>
      </c>
      <c r="E109" s="502" t="str">
        <f>'[1]222 Unesco'!C120</f>
        <v>Build capacity of community-based organisations in approaches to cultural sensitivity (focus on intercultural mediation).</v>
      </c>
      <c r="F109" s="508"/>
      <c r="G109" s="508"/>
      <c r="H109" s="508"/>
      <c r="I109" s="508"/>
      <c r="J109" s="25" t="s">
        <v>36</v>
      </c>
      <c r="K109" s="25"/>
      <c r="L109" s="25" t="s">
        <v>18</v>
      </c>
      <c r="M109" s="26"/>
      <c r="N109" s="63"/>
      <c r="O109" s="188"/>
      <c r="P109" s="28"/>
    </row>
    <row r="110" spans="1:17" ht="34.5" customHeight="1">
      <c r="A110" s="77"/>
      <c r="B110" s="606"/>
      <c r="C110" s="607"/>
      <c r="D110" s="151"/>
      <c r="E110" s="499"/>
      <c r="F110" s="508"/>
      <c r="G110" s="508"/>
      <c r="H110" s="508"/>
      <c r="I110" s="508"/>
      <c r="J110" s="25"/>
      <c r="K110" s="25"/>
      <c r="L110" s="25"/>
      <c r="M110" s="26"/>
      <c r="N110" s="63"/>
      <c r="O110" s="188"/>
      <c r="P110" s="28"/>
    </row>
    <row r="111" spans="1:17" ht="34.5" customHeight="1">
      <c r="A111" s="77"/>
      <c r="B111" s="608"/>
      <c r="C111" s="609"/>
      <c r="D111" s="150" t="s">
        <v>57</v>
      </c>
      <c r="E111" s="518" t="s">
        <v>59</v>
      </c>
      <c r="F111" s="508"/>
      <c r="G111" s="508"/>
      <c r="H111" s="508"/>
      <c r="I111" s="508"/>
      <c r="J111" s="25"/>
      <c r="K111" s="25"/>
      <c r="L111" s="25"/>
      <c r="M111" s="26"/>
      <c r="N111" s="63"/>
      <c r="O111" s="188"/>
      <c r="P111" s="28"/>
    </row>
    <row r="112" spans="1:17" ht="34.5" customHeight="1">
      <c r="A112" s="77"/>
      <c r="B112" s="608"/>
      <c r="C112" s="609"/>
      <c r="D112" s="151"/>
      <c r="E112" s="518"/>
      <c r="F112" s="564"/>
      <c r="G112" s="564"/>
      <c r="H112" s="564"/>
      <c r="I112" s="564"/>
      <c r="J112" s="58"/>
      <c r="K112" s="130"/>
      <c r="L112" s="58"/>
      <c r="M112" s="60"/>
      <c r="N112" s="61"/>
      <c r="O112" s="190"/>
      <c r="P112" s="36"/>
    </row>
    <row r="113" spans="1:17" ht="34.5" customHeight="1">
      <c r="A113" s="77"/>
      <c r="B113" s="595"/>
      <c r="C113" s="601"/>
      <c r="D113" s="152" t="s">
        <v>53</v>
      </c>
      <c r="E113" s="517" t="s">
        <v>60</v>
      </c>
      <c r="F113" s="602"/>
      <c r="G113" s="602"/>
      <c r="H113" s="602"/>
      <c r="I113" s="602"/>
      <c r="J113" s="134" t="s">
        <v>36</v>
      </c>
      <c r="K113" s="134"/>
      <c r="L113" s="134" t="s">
        <v>18</v>
      </c>
      <c r="M113" s="153"/>
      <c r="N113" s="154"/>
      <c r="O113" s="191"/>
      <c r="P113" s="28"/>
    </row>
    <row r="114" spans="1:17" ht="34.5" customHeight="1">
      <c r="A114" s="77"/>
      <c r="B114" s="65"/>
      <c r="C114" s="138"/>
      <c r="D114" s="152"/>
      <c r="E114" s="518"/>
      <c r="F114" s="602"/>
      <c r="G114" s="602"/>
      <c r="H114" s="602"/>
      <c r="I114" s="602"/>
      <c r="J114" s="134"/>
      <c r="K114" s="134"/>
      <c r="L114" s="134"/>
      <c r="M114" s="153"/>
      <c r="N114" s="154"/>
      <c r="O114" s="192"/>
      <c r="P114" s="207"/>
    </row>
    <row r="115" spans="1:17" ht="34.5" customHeight="1">
      <c r="A115" s="603" t="s">
        <v>61</v>
      </c>
      <c r="B115" s="604"/>
      <c r="C115" s="604"/>
      <c r="D115" s="604"/>
      <c r="E115" s="604"/>
      <c r="F115" s="604"/>
      <c r="G115" s="604"/>
      <c r="H115" s="604"/>
      <c r="I115" s="604"/>
      <c r="J115" s="604"/>
      <c r="K115" s="604"/>
      <c r="L115" s="604"/>
      <c r="M115" s="604"/>
      <c r="N115" s="605"/>
      <c r="O115" s="18">
        <f>SUM(O120:O140)</f>
        <v>307135.6569</v>
      </c>
      <c r="P115" s="18">
        <f>SUM(P120:P140)</f>
        <v>490990.9</v>
      </c>
    </row>
    <row r="116" spans="1:17" ht="34.5" customHeight="1">
      <c r="A116" s="523" t="s">
        <v>3</v>
      </c>
      <c r="B116" s="524"/>
      <c r="C116" s="525"/>
      <c r="D116" s="529" t="s">
        <v>4</v>
      </c>
      <c r="E116" s="530"/>
      <c r="F116" s="571" t="s">
        <v>5</v>
      </c>
      <c r="G116" s="572"/>
      <c r="H116" s="572"/>
      <c r="I116" s="572"/>
      <c r="J116" s="530" t="s">
        <v>6</v>
      </c>
      <c r="K116" s="573" t="s">
        <v>7</v>
      </c>
      <c r="L116" s="530" t="s">
        <v>8</v>
      </c>
      <c r="M116" s="530"/>
      <c r="N116" s="530"/>
      <c r="O116" s="584"/>
      <c r="P116" s="584"/>
    </row>
    <row r="117" spans="1:17" ht="34.5" customHeight="1">
      <c r="A117" s="526"/>
      <c r="B117" s="527"/>
      <c r="C117" s="528"/>
      <c r="D117" s="529"/>
      <c r="E117" s="530"/>
      <c r="F117" s="572"/>
      <c r="G117" s="572"/>
      <c r="H117" s="572"/>
      <c r="I117" s="572"/>
      <c r="J117" s="530"/>
      <c r="K117" s="573"/>
      <c r="L117" s="530" t="s">
        <v>9</v>
      </c>
      <c r="M117" s="574" t="s">
        <v>10</v>
      </c>
      <c r="N117" s="574"/>
      <c r="O117" s="186"/>
      <c r="P117" s="537" t="s">
        <v>11</v>
      </c>
    </row>
    <row r="118" spans="1:17" ht="34.5" customHeight="1">
      <c r="A118" s="560" t="s">
        <v>50</v>
      </c>
      <c r="B118" s="561"/>
      <c r="C118" s="562"/>
      <c r="D118" s="529"/>
      <c r="E118" s="530"/>
      <c r="F118" s="14" t="s">
        <v>13</v>
      </c>
      <c r="G118" s="14" t="s">
        <v>14</v>
      </c>
      <c r="H118" s="14" t="s">
        <v>15</v>
      </c>
      <c r="I118" s="14" t="s">
        <v>16</v>
      </c>
      <c r="J118" s="530"/>
      <c r="K118" s="573"/>
      <c r="L118" s="530"/>
      <c r="M118" s="574"/>
      <c r="N118" s="574"/>
      <c r="O118" s="187"/>
      <c r="P118" s="538"/>
    </row>
    <row r="119" spans="1:17" ht="34.5" customHeight="1">
      <c r="A119" s="124">
        <v>3.1</v>
      </c>
      <c r="B119" s="542" t="s">
        <v>62</v>
      </c>
      <c r="C119" s="542"/>
      <c r="D119" s="542"/>
      <c r="E119" s="542"/>
      <c r="F119" s="542"/>
      <c r="G119" s="542"/>
      <c r="H119" s="542"/>
      <c r="I119" s="542"/>
      <c r="J119" s="542"/>
      <c r="K119" s="542"/>
      <c r="L119" s="542"/>
      <c r="M119" s="542"/>
      <c r="N119" s="543"/>
      <c r="O119" s="179"/>
      <c r="P119" s="155"/>
    </row>
    <row r="120" spans="1:17" ht="34.5" customHeight="1">
      <c r="A120" s="515" t="s">
        <v>136</v>
      </c>
      <c r="B120" s="515"/>
      <c r="C120" s="516"/>
      <c r="D120" s="84" t="str">
        <f>'[1]311 Unesco'!B1</f>
        <v>3.1.1</v>
      </c>
      <c r="E120" s="513" t="str">
        <f>'[1]311 Unesco'!C1</f>
        <v>Supporting artistic-entrepreneurs through strategising, marketing and vocational training.</v>
      </c>
      <c r="F120" s="269"/>
      <c r="G120" s="269"/>
      <c r="H120" s="269"/>
      <c r="I120" s="269"/>
      <c r="J120" s="25" t="s">
        <v>36</v>
      </c>
      <c r="K120" s="25"/>
      <c r="L120" s="25" t="s">
        <v>18</v>
      </c>
      <c r="M120" s="26">
        <f>+'[1]Summary budget by agencies'!$I$6</f>
        <v>1.1000000000000001</v>
      </c>
      <c r="N120" s="27" t="str">
        <f>+'[1]Summary budget by agencies'!$J$6</f>
        <v>Supplies, commodities, equipment and transport</v>
      </c>
      <c r="O120" s="266">
        <v>2000</v>
      </c>
      <c r="P120" s="251">
        <v>0</v>
      </c>
    </row>
    <row r="121" spans="1:17" ht="34.5" customHeight="1">
      <c r="A121" s="126"/>
      <c r="B121" s="555"/>
      <c r="C121" s="556"/>
      <c r="D121" s="84"/>
      <c r="E121" s="513"/>
      <c r="F121" s="268"/>
      <c r="G121" s="268"/>
      <c r="H121" s="268"/>
      <c r="I121" s="268"/>
      <c r="J121" s="25"/>
      <c r="K121" s="25"/>
      <c r="L121" s="25"/>
      <c r="M121" s="26">
        <f>+'[1]Summary budget by agencies'!$I$7</f>
        <v>1.2</v>
      </c>
      <c r="N121" s="27" t="str">
        <f>+'[1]Summary budget by agencies'!$J$7</f>
        <v>Personnel (staff, consultants, travel and training)</v>
      </c>
      <c r="O121" s="267">
        <v>51403</v>
      </c>
      <c r="P121" s="252">
        <v>0</v>
      </c>
    </row>
    <row r="122" spans="1:17" ht="34.5" customHeight="1">
      <c r="A122" s="23"/>
      <c r="B122" s="178"/>
      <c r="C122" s="156"/>
      <c r="D122" s="84"/>
      <c r="E122" s="513"/>
      <c r="F122" s="268"/>
      <c r="G122" s="268"/>
      <c r="H122" s="268"/>
      <c r="I122" s="268"/>
      <c r="J122" s="25"/>
      <c r="K122" s="25"/>
      <c r="L122" s="25"/>
      <c r="M122" s="26">
        <f>+'[1]Summary budget by agencies'!$I$8</f>
        <v>1.3</v>
      </c>
      <c r="N122" s="27" t="str">
        <f>+'[1]Summary budget by agencies'!$J$8</f>
        <v>Training of counterparts</v>
      </c>
      <c r="O122" s="267">
        <v>0</v>
      </c>
      <c r="P122" s="252">
        <v>0</v>
      </c>
    </row>
    <row r="123" spans="1:17" ht="34.5" customHeight="1">
      <c r="A123" s="23"/>
      <c r="B123" s="495"/>
      <c r="C123" s="496"/>
      <c r="D123" s="146" t="str">
        <f>'[1]311 Unesco'!B3</f>
        <v>a.</v>
      </c>
      <c r="E123" s="498" t="s">
        <v>83</v>
      </c>
      <c r="F123" s="508"/>
      <c r="G123" s="508"/>
      <c r="H123" s="508"/>
      <c r="I123" s="508"/>
      <c r="J123" s="25"/>
      <c r="K123" s="25"/>
      <c r="L123" s="25"/>
      <c r="M123" s="26">
        <f>+'[1]Summary budget by agencies'!$I$9</f>
        <v>1.4</v>
      </c>
      <c r="N123" s="27" t="str">
        <f>+'[1]Summary budget by agencies'!$J$9</f>
        <v>Contracts</v>
      </c>
      <c r="O123" s="267">
        <v>23806.83</v>
      </c>
      <c r="P123" s="252">
        <v>0</v>
      </c>
    </row>
    <row r="124" spans="1:17" ht="34.5" customHeight="1">
      <c r="A124" s="23"/>
      <c r="B124" s="497"/>
      <c r="C124" s="496"/>
      <c r="D124" s="145"/>
      <c r="E124" s="498"/>
      <c r="F124" s="508"/>
      <c r="G124" s="508"/>
      <c r="H124" s="508"/>
      <c r="I124" s="508"/>
      <c r="J124" s="25"/>
      <c r="K124" s="25"/>
      <c r="L124" s="25"/>
      <c r="M124" s="26">
        <f>+'[1]Summary budget by agencies'!$I$10</f>
        <v>1.5</v>
      </c>
      <c r="N124" s="27" t="str">
        <f>+'[1]Summary budget by agencies'!$J$10</f>
        <v>Other direct costs</v>
      </c>
      <c r="O124" s="267">
        <v>7612.63</v>
      </c>
      <c r="P124" s="252">
        <v>0</v>
      </c>
    </row>
    <row r="125" spans="1:17" ht="34.5" customHeight="1">
      <c r="A125" s="33"/>
      <c r="B125" s="74"/>
      <c r="C125" s="75"/>
      <c r="D125" s="157"/>
      <c r="E125" s="499"/>
      <c r="F125" s="508"/>
      <c r="G125" s="508"/>
      <c r="H125" s="508"/>
      <c r="I125" s="508"/>
      <c r="J125" s="25"/>
      <c r="K125" s="158"/>
      <c r="L125" s="25"/>
      <c r="M125" s="26" t="str">
        <f>+'[1]Summary budget by agencies'!$I$11</f>
        <v>2.0</v>
      </c>
      <c r="N125" s="27" t="str">
        <f>+'[1]Summary budget by agencies'!$J$11</f>
        <v>Indirect support costs 7%</v>
      </c>
      <c r="O125" s="267">
        <f>SUM(O120:O124)*7%</f>
        <v>5937.5722000000014</v>
      </c>
      <c r="P125" s="267">
        <f>SUM(P120:P124)*7%</f>
        <v>0</v>
      </c>
      <c r="Q125" s="195"/>
    </row>
    <row r="126" spans="1:17" ht="34.5" customHeight="1">
      <c r="A126" s="599" t="s">
        <v>137</v>
      </c>
      <c r="B126" s="599"/>
      <c r="C126" s="600"/>
      <c r="D126" s="55" t="s">
        <v>44</v>
      </c>
      <c r="E126" s="582" t="s">
        <v>76</v>
      </c>
      <c r="F126" s="508"/>
      <c r="G126" s="508"/>
      <c r="H126" s="508"/>
      <c r="I126" s="508"/>
      <c r="J126" s="25"/>
      <c r="K126" s="129"/>
      <c r="L126" s="25"/>
      <c r="M126" s="26"/>
      <c r="N126" s="63"/>
      <c r="O126" s="275"/>
      <c r="P126" s="132"/>
    </row>
    <row r="127" spans="1:17" ht="34.5" customHeight="1">
      <c r="A127" s="23"/>
      <c r="B127" s="595"/>
      <c r="C127" s="596"/>
      <c r="D127" s="55"/>
      <c r="E127" s="582"/>
      <c r="F127" s="508"/>
      <c r="G127" s="508"/>
      <c r="H127" s="508"/>
      <c r="I127" s="508"/>
      <c r="J127" s="25"/>
      <c r="K127" s="129"/>
      <c r="L127" s="25"/>
      <c r="M127" s="26"/>
      <c r="N127" s="63"/>
      <c r="O127" s="188"/>
      <c r="P127" s="52"/>
    </row>
    <row r="128" spans="1:17" ht="34.5" customHeight="1">
      <c r="A128" s="33"/>
      <c r="B128" s="597"/>
      <c r="C128" s="598"/>
      <c r="D128" s="57"/>
      <c r="E128" s="582"/>
      <c r="F128" s="508"/>
      <c r="G128" s="508"/>
      <c r="H128" s="508"/>
      <c r="I128" s="508"/>
      <c r="J128" s="25"/>
      <c r="K128" s="129"/>
      <c r="L128" s="25"/>
      <c r="M128" s="26"/>
      <c r="N128" s="63"/>
      <c r="O128" s="188"/>
      <c r="P128" s="52"/>
    </row>
    <row r="129" spans="1:17" ht="34.5" customHeight="1">
      <c r="A129" s="23"/>
      <c r="B129" s="590"/>
      <c r="C129" s="591"/>
      <c r="D129" s="175" t="s">
        <v>57</v>
      </c>
      <c r="E129" s="592" t="s">
        <v>79</v>
      </c>
      <c r="F129" s="508"/>
      <c r="G129" s="508"/>
      <c r="H129" s="508"/>
      <c r="I129" s="508"/>
      <c r="J129" s="25"/>
      <c r="K129" s="129"/>
      <c r="L129" s="25"/>
      <c r="M129" s="26"/>
      <c r="N129" s="63"/>
      <c r="O129" s="188"/>
      <c r="P129" s="52"/>
    </row>
    <row r="130" spans="1:17" ht="34.5" customHeight="1">
      <c r="A130" s="23"/>
      <c r="B130" s="65"/>
      <c r="C130" s="138"/>
      <c r="D130" s="176"/>
      <c r="E130" s="593"/>
      <c r="F130" s="508"/>
      <c r="G130" s="508"/>
      <c r="H130" s="508"/>
      <c r="I130" s="508"/>
      <c r="J130" s="25"/>
      <c r="K130" s="129"/>
      <c r="L130" s="25"/>
      <c r="M130" s="26"/>
      <c r="N130" s="63"/>
      <c r="O130" s="188"/>
      <c r="P130" s="52"/>
    </row>
    <row r="131" spans="1:17" ht="34.5" customHeight="1">
      <c r="A131" s="33"/>
      <c r="B131" s="159"/>
      <c r="C131" s="141"/>
      <c r="D131" s="177"/>
      <c r="E131" s="594"/>
      <c r="F131" s="564"/>
      <c r="G131" s="564"/>
      <c r="H131" s="564"/>
      <c r="I131" s="564"/>
      <c r="J131" s="58"/>
      <c r="K131" s="130"/>
      <c r="L131" s="58"/>
      <c r="M131" s="60"/>
      <c r="N131" s="61"/>
      <c r="O131" s="190"/>
      <c r="P131" s="62"/>
    </row>
    <row r="132" spans="1:17" ht="38.25" customHeight="1">
      <c r="A132" s="509" t="s">
        <v>121</v>
      </c>
      <c r="B132" s="509"/>
      <c r="C132" s="510"/>
      <c r="D132" s="160" t="str">
        <f>'[1]312'!B1</f>
        <v>3.1.2</v>
      </c>
      <c r="E132" s="231" t="str">
        <f>'[1]312'!C1</f>
        <v>Promoting cultural industries and cultural tourism.</v>
      </c>
      <c r="F132" s="268"/>
      <c r="G132" s="268"/>
      <c r="H132" s="268"/>
      <c r="I132" s="268"/>
      <c r="J132" s="25" t="str">
        <f>'[1]312'!A1</f>
        <v>UNDP</v>
      </c>
      <c r="K132" s="161"/>
      <c r="L132" s="66" t="s">
        <v>18</v>
      </c>
      <c r="M132" s="26">
        <f>+'[1]Summary budget by agencies'!$I$6</f>
        <v>1.1000000000000001</v>
      </c>
      <c r="N132" s="27" t="str">
        <f>+'[1]Summary budget by agencies'!$J$6</f>
        <v>Supplies, commodities, equipment and transport</v>
      </c>
      <c r="O132" s="246">
        <v>514.77</v>
      </c>
      <c r="P132" s="255">
        <v>4500</v>
      </c>
    </row>
    <row r="133" spans="1:17" ht="34.5" customHeight="1">
      <c r="A133" s="506" t="s">
        <v>304</v>
      </c>
      <c r="B133" s="506"/>
      <c r="C133" s="507"/>
      <c r="D133" s="261" t="s">
        <v>25</v>
      </c>
      <c r="E133" s="518" t="s">
        <v>75</v>
      </c>
      <c r="F133" s="508"/>
      <c r="G133" s="508"/>
      <c r="H133" s="508"/>
      <c r="I133" s="508"/>
      <c r="J133" s="25"/>
      <c r="K133" s="161"/>
      <c r="L133" s="66"/>
      <c r="M133" s="26">
        <f>+'[1]Summary budget by agencies'!$I$7</f>
        <v>1.2</v>
      </c>
      <c r="N133" s="27" t="str">
        <f>+'[1]Summary budget by agencies'!$J$7</f>
        <v>Personnel (staff, consultants, travel and training)</v>
      </c>
      <c r="O133" s="248">
        <v>133184.68</v>
      </c>
      <c r="P133" s="253">
        <f>53770-52000</f>
        <v>1770</v>
      </c>
    </row>
    <row r="134" spans="1:17" ht="34.5" customHeight="1">
      <c r="A134" s="506"/>
      <c r="B134" s="506"/>
      <c r="C134" s="507"/>
      <c r="D134" s="76"/>
      <c r="E134" s="589"/>
      <c r="F134" s="508"/>
      <c r="G134" s="508"/>
      <c r="H134" s="508"/>
      <c r="I134" s="508"/>
      <c r="J134" s="25"/>
      <c r="K134" s="161"/>
      <c r="L134" s="66"/>
      <c r="M134" s="26">
        <f>+'[1]Summary budget by agencies'!$I$8</f>
        <v>1.3</v>
      </c>
      <c r="N134" s="27" t="str">
        <f>+'[1]Summary budget by agencies'!$J$8</f>
        <v>Training of counterparts</v>
      </c>
      <c r="O134" s="248">
        <v>39887.71</v>
      </c>
      <c r="P134" s="253">
        <v>0</v>
      </c>
    </row>
    <row r="135" spans="1:17" ht="34.5" customHeight="1">
      <c r="A135" s="511" t="s">
        <v>124</v>
      </c>
      <c r="B135" s="511"/>
      <c r="C135" s="512"/>
      <c r="D135" s="137" t="s">
        <v>44</v>
      </c>
      <c r="E135" s="518" t="s">
        <v>63</v>
      </c>
      <c r="F135" s="508"/>
      <c r="G135" s="508"/>
      <c r="H135" s="508"/>
      <c r="I135" s="508"/>
      <c r="J135" s="25"/>
      <c r="K135" s="161"/>
      <c r="L135" s="66"/>
      <c r="M135" s="26">
        <f>+'[1]Summary budget by agencies'!$I$9</f>
        <v>1.4</v>
      </c>
      <c r="N135" s="27" t="str">
        <f>+'[1]Summary budget by agencies'!$J$9</f>
        <v>Contracts</v>
      </c>
      <c r="O135" s="248">
        <v>15176.2</v>
      </c>
      <c r="P135" s="253">
        <f>400000+52000</f>
        <v>452000</v>
      </c>
    </row>
    <row r="136" spans="1:17" ht="34.5" customHeight="1">
      <c r="A136" s="511" t="s">
        <v>125</v>
      </c>
      <c r="B136" s="511"/>
      <c r="C136" s="512"/>
      <c r="D136" s="76"/>
      <c r="E136" s="518"/>
      <c r="F136" s="508"/>
      <c r="G136" s="508"/>
      <c r="H136" s="508"/>
      <c r="I136" s="508"/>
      <c r="J136" s="25"/>
      <c r="K136" s="161"/>
      <c r="L136" s="66"/>
      <c r="M136" s="26">
        <f>+'[1]Summary budget by agencies'!$I$10</f>
        <v>1.5</v>
      </c>
      <c r="N136" s="27" t="str">
        <f>+'[1]Summary budget by agencies'!$J$10</f>
        <v>Other direct costs</v>
      </c>
      <c r="O136" s="248">
        <v>13456.85</v>
      </c>
      <c r="P136" s="253">
        <v>600</v>
      </c>
    </row>
    <row r="137" spans="1:17" ht="34.5" customHeight="1">
      <c r="A137" s="23"/>
      <c r="B137" s="552"/>
      <c r="C137" s="588"/>
      <c r="D137" s="73" t="s">
        <v>57</v>
      </c>
      <c r="E137" s="502" t="s">
        <v>77</v>
      </c>
      <c r="F137" s="508"/>
      <c r="G137" s="508"/>
      <c r="H137" s="508"/>
      <c r="I137" s="508"/>
      <c r="J137" s="25"/>
      <c r="K137" s="161"/>
      <c r="L137" s="66"/>
      <c r="M137" s="26" t="str">
        <f>+'[1]Summary budget by agencies'!$I$11</f>
        <v>2.0</v>
      </c>
      <c r="N137" s="27" t="str">
        <f>+'[1]Summary budget by agencies'!$J$11</f>
        <v>Indirect support costs 7%</v>
      </c>
      <c r="O137" s="248">
        <f>SUM(O132:O136)*7%</f>
        <v>14155.414700000001</v>
      </c>
      <c r="P137" s="250">
        <f>SUM(P132:P136)*7%</f>
        <v>32120.9</v>
      </c>
      <c r="Q137" s="195"/>
    </row>
    <row r="138" spans="1:17" ht="34.5" customHeight="1">
      <c r="A138" s="23"/>
      <c r="B138" s="557"/>
      <c r="C138" s="504"/>
      <c r="D138" s="57"/>
      <c r="E138" s="498"/>
      <c r="F138" s="508"/>
      <c r="G138" s="508"/>
      <c r="H138" s="508"/>
      <c r="I138" s="508"/>
      <c r="J138" s="25"/>
      <c r="K138" s="161"/>
      <c r="L138" s="241"/>
      <c r="M138" s="26"/>
      <c r="N138" s="63"/>
      <c r="O138" s="188"/>
      <c r="P138" s="52"/>
    </row>
    <row r="139" spans="1:17" ht="34.5" customHeight="1">
      <c r="A139" s="23"/>
      <c r="B139" s="557"/>
      <c r="C139" s="504"/>
      <c r="D139" s="73" t="s">
        <v>53</v>
      </c>
      <c r="E139" s="554" t="s">
        <v>64</v>
      </c>
      <c r="F139" s="508"/>
      <c r="G139" s="508"/>
      <c r="H139" s="508"/>
      <c r="I139" s="508"/>
      <c r="J139" s="25"/>
      <c r="K139" s="161"/>
      <c r="L139" s="66"/>
      <c r="M139" s="26"/>
      <c r="N139" s="63"/>
      <c r="O139" s="188"/>
      <c r="P139" s="52"/>
    </row>
    <row r="140" spans="1:17" ht="34.5" customHeight="1">
      <c r="A140" s="23"/>
      <c r="B140" s="557"/>
      <c r="C140" s="504"/>
      <c r="D140" s="73"/>
      <c r="E140" s="536"/>
      <c r="F140" s="508"/>
      <c r="G140" s="508"/>
      <c r="H140" s="508"/>
      <c r="I140" s="508"/>
      <c r="J140" s="25"/>
      <c r="K140" s="161"/>
      <c r="L140" s="66"/>
      <c r="M140" s="26"/>
      <c r="N140" s="63"/>
      <c r="O140" s="188"/>
      <c r="P140" s="52"/>
    </row>
    <row r="141" spans="1:17" ht="34.5" customHeight="1">
      <c r="A141" s="558" t="s">
        <v>65</v>
      </c>
      <c r="B141" s="559"/>
      <c r="C141" s="559"/>
      <c r="D141" s="559"/>
      <c r="E141" s="559"/>
      <c r="F141" s="559"/>
      <c r="G141" s="559"/>
      <c r="H141" s="559"/>
      <c r="I141" s="559"/>
      <c r="J141" s="559"/>
      <c r="K141" s="559"/>
      <c r="L141" s="559"/>
      <c r="M141" s="559"/>
      <c r="N141" s="559"/>
      <c r="O141" s="18">
        <f>SUM(O146:O171)</f>
        <v>760442.66300000006</v>
      </c>
      <c r="P141" s="18">
        <f>SUM(P146:P171)</f>
        <v>351089.69059999991</v>
      </c>
    </row>
    <row r="142" spans="1:17" ht="34.5" customHeight="1">
      <c r="A142" s="523" t="s">
        <v>3</v>
      </c>
      <c r="B142" s="524"/>
      <c r="C142" s="525"/>
      <c r="D142" s="529" t="s">
        <v>4</v>
      </c>
      <c r="E142" s="530"/>
      <c r="F142" s="571" t="s">
        <v>5</v>
      </c>
      <c r="G142" s="572"/>
      <c r="H142" s="572"/>
      <c r="I142" s="572"/>
      <c r="J142" s="530" t="s">
        <v>6</v>
      </c>
      <c r="K142" s="573" t="s">
        <v>7</v>
      </c>
      <c r="L142" s="530" t="s">
        <v>8</v>
      </c>
      <c r="M142" s="530"/>
      <c r="N142" s="530"/>
      <c r="O142" s="584"/>
      <c r="P142" s="584"/>
    </row>
    <row r="143" spans="1:17" ht="34.5" customHeight="1">
      <c r="A143" s="526"/>
      <c r="B143" s="527"/>
      <c r="C143" s="528"/>
      <c r="D143" s="529"/>
      <c r="E143" s="530"/>
      <c r="F143" s="572"/>
      <c r="G143" s="572"/>
      <c r="H143" s="572"/>
      <c r="I143" s="572"/>
      <c r="J143" s="530"/>
      <c r="K143" s="573"/>
      <c r="L143" s="530" t="s">
        <v>9</v>
      </c>
      <c r="M143" s="574" t="s">
        <v>10</v>
      </c>
      <c r="N143" s="574"/>
      <c r="O143" s="186"/>
      <c r="P143" s="537" t="s">
        <v>11</v>
      </c>
    </row>
    <row r="144" spans="1:17" ht="34.5" customHeight="1">
      <c r="A144" s="539" t="s">
        <v>50</v>
      </c>
      <c r="B144" s="540"/>
      <c r="C144" s="541"/>
      <c r="D144" s="529"/>
      <c r="E144" s="530"/>
      <c r="F144" s="14" t="s">
        <v>13</v>
      </c>
      <c r="G144" s="14" t="s">
        <v>14</v>
      </c>
      <c r="H144" s="14" t="s">
        <v>15</v>
      </c>
      <c r="I144" s="14" t="s">
        <v>16</v>
      </c>
      <c r="J144" s="530"/>
      <c r="K144" s="573"/>
      <c r="L144" s="530"/>
      <c r="M144" s="574"/>
      <c r="N144" s="574"/>
      <c r="O144" s="187"/>
      <c r="P144" s="538"/>
    </row>
    <row r="145" spans="1:16" ht="34.5" customHeight="1">
      <c r="A145" s="124">
        <v>4.0999999999999996</v>
      </c>
      <c r="B145" s="542" t="s">
        <v>66</v>
      </c>
      <c r="C145" s="542"/>
      <c r="D145" s="542"/>
      <c r="E145" s="542"/>
      <c r="F145" s="542"/>
      <c r="G145" s="542"/>
      <c r="H145" s="542"/>
      <c r="I145" s="542"/>
      <c r="J145" s="542"/>
      <c r="K145" s="542"/>
      <c r="L145" s="542"/>
      <c r="M145" s="542"/>
      <c r="N145" s="543"/>
      <c r="O145" s="179"/>
      <c r="P145" s="155"/>
    </row>
    <row r="146" spans="1:16" ht="34.5" customHeight="1">
      <c r="A146" s="585" t="s">
        <v>126</v>
      </c>
      <c r="B146" s="585"/>
      <c r="C146" s="586"/>
      <c r="D146" s="83" t="str">
        <f>'[1]411'!B1</f>
        <v>4.1.1</v>
      </c>
      <c r="E146" s="519" t="str">
        <f>'[1]411'!C1</f>
        <v>Promoting intercultural awareness and sensitivity through media and stakeholder partnerships.</v>
      </c>
      <c r="F146" s="269"/>
      <c r="G146" s="269"/>
      <c r="H146" s="269"/>
      <c r="I146" s="269"/>
      <c r="J146" s="20" t="s">
        <v>26</v>
      </c>
      <c r="K146" s="20"/>
      <c r="L146" s="48"/>
      <c r="M146" s="26">
        <f>+'[1]Summary budget by agencies'!$I$6</f>
        <v>1.1000000000000001</v>
      </c>
      <c r="N146" s="27" t="str">
        <f>+'[1]Summary budget by agencies'!$J$6</f>
        <v>Supplies, commodities, equipment and transport</v>
      </c>
      <c r="O146" s="254">
        <v>0</v>
      </c>
      <c r="P146" s="255">
        <v>0</v>
      </c>
    </row>
    <row r="147" spans="1:16" ht="34.5" customHeight="1">
      <c r="A147" s="587"/>
      <c r="B147" s="587"/>
      <c r="C147" s="512"/>
      <c r="D147" s="84"/>
      <c r="E147" s="544"/>
      <c r="F147" s="268"/>
      <c r="G147" s="268"/>
      <c r="H147" s="268"/>
      <c r="I147" s="268"/>
      <c r="J147" s="25"/>
      <c r="K147" s="25"/>
      <c r="L147" s="66"/>
      <c r="M147" s="26">
        <f>+'[1]Summary budget by agencies'!$I$7</f>
        <v>1.2</v>
      </c>
      <c r="N147" s="27" t="str">
        <f>+'[1]Summary budget by agencies'!$J$7</f>
        <v>Personnel (staff, consultants, travel and training)</v>
      </c>
      <c r="O147" s="256">
        <v>23822.19</v>
      </c>
      <c r="P147" s="253">
        <f>20600-20500</f>
        <v>100</v>
      </c>
    </row>
    <row r="148" spans="1:16" ht="34.5" customHeight="1">
      <c r="A148" s="511" t="s">
        <v>127</v>
      </c>
      <c r="B148" s="511"/>
      <c r="C148" s="512"/>
      <c r="D148" s="146" t="s">
        <v>25</v>
      </c>
      <c r="E148" s="582" t="s">
        <v>67</v>
      </c>
      <c r="F148" s="268"/>
      <c r="G148" s="268"/>
      <c r="H148" s="268"/>
      <c r="I148" s="268"/>
      <c r="J148" s="25"/>
      <c r="K148" s="25"/>
      <c r="L148" s="66"/>
      <c r="M148" s="26">
        <f>+'[1]Summary budget by agencies'!$I$8</f>
        <v>1.3</v>
      </c>
      <c r="N148" s="27" t="str">
        <f>+'[1]Summary budget by agencies'!$J$8</f>
        <v>Training of counterparts</v>
      </c>
      <c r="O148" s="256">
        <v>28708.15</v>
      </c>
      <c r="P148" s="253">
        <v>0</v>
      </c>
    </row>
    <row r="149" spans="1:16" ht="34.5" customHeight="1">
      <c r="A149" s="506" t="s">
        <v>128</v>
      </c>
      <c r="B149" s="506"/>
      <c r="C149" s="507"/>
      <c r="D149" s="204"/>
      <c r="E149" s="583"/>
      <c r="F149" s="268"/>
      <c r="G149" s="268"/>
      <c r="H149" s="268"/>
      <c r="I149" s="268"/>
      <c r="J149" s="25"/>
      <c r="K149" s="25"/>
      <c r="L149" s="163"/>
      <c r="M149" s="26">
        <f>+'[1]Summary budget by agencies'!$I$9</f>
        <v>1.4</v>
      </c>
      <c r="N149" s="27" t="str">
        <f>+'[1]Summary budget by agencies'!$J$9</f>
        <v>Contracts</v>
      </c>
      <c r="O149" s="256">
        <v>24181.53</v>
      </c>
      <c r="P149" s="253">
        <f>50000+20500</f>
        <v>70500</v>
      </c>
    </row>
    <row r="150" spans="1:16" ht="51" customHeight="1">
      <c r="A150" s="506"/>
      <c r="B150" s="506"/>
      <c r="C150" s="507"/>
      <c r="D150" s="137" t="str">
        <f>'[1]411'!B39</f>
        <v>b.</v>
      </c>
      <c r="E150" s="498" t="str">
        <f>'[1]411'!C39</f>
        <v>Undertake gender-sensitive information campaign and support media production of cultural diversity, tolerance and understanding.</v>
      </c>
      <c r="F150" s="508"/>
      <c r="G150" s="508"/>
      <c r="H150" s="581"/>
      <c r="I150" s="508"/>
      <c r="J150" s="25"/>
      <c r="K150" s="139"/>
      <c r="L150" s="200"/>
      <c r="M150" s="26">
        <f>+'[1]Summary budget by agencies'!$I$10</f>
        <v>1.5</v>
      </c>
      <c r="N150" s="27" t="str">
        <f>+'[1]Summary budget by agencies'!$J$10</f>
        <v>Other direct costs</v>
      </c>
      <c r="O150" s="256">
        <v>20.57</v>
      </c>
      <c r="P150" s="253">
        <v>100</v>
      </c>
    </row>
    <row r="151" spans="1:16" ht="35.25" customHeight="1">
      <c r="A151" s="23"/>
      <c r="B151" s="503"/>
      <c r="C151" s="504"/>
      <c r="D151" s="137"/>
      <c r="E151" s="498"/>
      <c r="F151" s="508"/>
      <c r="G151" s="508"/>
      <c r="H151" s="581"/>
      <c r="I151" s="508"/>
      <c r="J151" s="25"/>
      <c r="K151" s="139"/>
      <c r="L151" s="200"/>
      <c r="M151" s="26" t="str">
        <f>+'[1]Summary budget by agencies'!$I$11</f>
        <v>2.0</v>
      </c>
      <c r="N151" s="63" t="str">
        <f>+'[1]Summary budget by agencies'!$J$11</f>
        <v>Indirect support costs 7%</v>
      </c>
      <c r="O151" s="248">
        <f>SUM(O146:O150)*7%</f>
        <v>5371.2708000000002</v>
      </c>
      <c r="P151" s="250">
        <f>SUM(P146:P150)*7%</f>
        <v>4949.0000000000009</v>
      </c>
    </row>
    <row r="152" spans="1:16" ht="34.5" customHeight="1">
      <c r="A152" s="23"/>
      <c r="B152" s="503"/>
      <c r="C152" s="504"/>
      <c r="D152" s="164" t="s">
        <v>37</v>
      </c>
      <c r="E152" s="502" t="s">
        <v>68</v>
      </c>
      <c r="F152" s="508"/>
      <c r="G152" s="508"/>
      <c r="H152" s="508"/>
      <c r="I152" s="508"/>
      <c r="J152" s="25"/>
      <c r="K152" s="25"/>
      <c r="L152" s="241"/>
      <c r="M152" s="26"/>
      <c r="N152" s="27"/>
      <c r="O152" s="188"/>
      <c r="P152" s="28"/>
    </row>
    <row r="153" spans="1:16" ht="34.5" customHeight="1">
      <c r="A153" s="23"/>
      <c r="B153" s="505"/>
      <c r="C153" s="504"/>
      <c r="D153" s="137"/>
      <c r="E153" s="498"/>
      <c r="F153" s="508"/>
      <c r="G153" s="508"/>
      <c r="H153" s="508"/>
      <c r="I153" s="508"/>
      <c r="J153" s="25"/>
      <c r="K153" s="25"/>
      <c r="L153" s="66"/>
      <c r="M153" s="26"/>
      <c r="N153" s="27"/>
      <c r="O153" s="188"/>
      <c r="P153" s="28"/>
    </row>
    <row r="154" spans="1:16" ht="34.5" customHeight="1">
      <c r="A154" s="23"/>
      <c r="B154" s="503"/>
      <c r="C154" s="504"/>
      <c r="D154" s="165" t="s">
        <v>53</v>
      </c>
      <c r="E154" s="502" t="s">
        <v>69</v>
      </c>
      <c r="F154" s="508"/>
      <c r="G154" s="508"/>
      <c r="H154" s="508"/>
      <c r="I154" s="508"/>
      <c r="J154" s="25"/>
      <c r="K154" s="578"/>
      <c r="L154" s="241"/>
      <c r="M154" s="26"/>
      <c r="N154" s="63"/>
      <c r="O154" s="188"/>
      <c r="P154" s="28"/>
    </row>
    <row r="155" spans="1:16" ht="20.25" customHeight="1">
      <c r="A155" s="33"/>
      <c r="B155" s="576"/>
      <c r="C155" s="577"/>
      <c r="D155" s="162"/>
      <c r="E155" s="499"/>
      <c r="F155" s="564"/>
      <c r="G155" s="564"/>
      <c r="H155" s="564"/>
      <c r="I155" s="564"/>
      <c r="J155" s="58"/>
      <c r="K155" s="579"/>
      <c r="L155" s="142"/>
      <c r="M155" s="60"/>
      <c r="N155" s="61"/>
      <c r="O155" s="190"/>
      <c r="P155" s="36"/>
    </row>
    <row r="156" spans="1:16" ht="42" customHeight="1">
      <c r="A156" s="216">
        <v>1</v>
      </c>
      <c r="B156" s="531" t="s">
        <v>106</v>
      </c>
      <c r="C156" s="532"/>
      <c r="D156" s="84" t="str">
        <f>'[1]412 Unicef'!B1</f>
        <v>4.1.2</v>
      </c>
      <c r="E156" s="513" t="str">
        <f>'[1]412 Unicef'!C1</f>
        <v>Promoting intercultural sensitivity in the education sphere.</v>
      </c>
      <c r="F156" s="268"/>
      <c r="G156" s="268"/>
      <c r="H156" s="268"/>
      <c r="I156" s="268"/>
      <c r="J156" s="25" t="s">
        <v>32</v>
      </c>
      <c r="K156" s="25"/>
      <c r="L156" s="66"/>
      <c r="M156" s="26">
        <f>+'[1]Summary budget by agencies'!$I$6</f>
        <v>1.1000000000000001</v>
      </c>
      <c r="N156" s="27" t="str">
        <f>+'[1]Summary budget by agencies'!$J$6</f>
        <v>Supplies, commodities, equipment and transport</v>
      </c>
      <c r="O156" s="246">
        <v>10000</v>
      </c>
      <c r="P156" s="253">
        <v>0</v>
      </c>
    </row>
    <row r="157" spans="1:16" ht="34.5" customHeight="1">
      <c r="A157" s="216">
        <v>2</v>
      </c>
      <c r="B157" s="531" t="s">
        <v>107</v>
      </c>
      <c r="C157" s="532"/>
      <c r="D157" s="84"/>
      <c r="E157" s="513"/>
      <c r="F157" s="268"/>
      <c r="G157" s="268"/>
      <c r="H157" s="268"/>
      <c r="I157" s="268"/>
      <c r="J157" s="25"/>
      <c r="K157" s="25"/>
      <c r="L157" s="66"/>
      <c r="M157" s="26">
        <f>+'[1]Summary budget by agencies'!$I$7</f>
        <v>1.2</v>
      </c>
      <c r="N157" s="27" t="str">
        <f>+'[1]Summary budget by agencies'!$J$7</f>
        <v>Personnel (staff, consultants, travel and training)</v>
      </c>
      <c r="O157" s="248">
        <v>88200</v>
      </c>
      <c r="P157" s="253">
        <v>0</v>
      </c>
    </row>
    <row r="158" spans="1:16" ht="34.5" customHeight="1">
      <c r="A158" s="216">
        <v>3</v>
      </c>
      <c r="B158" s="531" t="s">
        <v>108</v>
      </c>
      <c r="C158" s="532"/>
      <c r="D158" s="50" t="str">
        <f>'[1]412 Unicef'!B3</f>
        <v>a.</v>
      </c>
      <c r="E158" s="498" t="str">
        <f>'[1]412 Unicef'!C3</f>
        <v>Organise a gender-sensitive Behaviour Change Communication (BCC) campaign.</v>
      </c>
      <c r="F158" s="508"/>
      <c r="G158" s="508"/>
      <c r="H158" s="508"/>
      <c r="I158" s="508"/>
      <c r="J158" s="25"/>
      <c r="K158" s="575" t="s">
        <v>70</v>
      </c>
      <c r="L158" s="66" t="s">
        <v>18</v>
      </c>
      <c r="M158" s="26">
        <f>+'[1]Summary budget by agencies'!$I$8</f>
        <v>1.3</v>
      </c>
      <c r="N158" s="27" t="str">
        <f>+'[1]Summary budget by agencies'!$J$8</f>
        <v>Training of counterparts</v>
      </c>
      <c r="O158" s="248">
        <v>7000</v>
      </c>
      <c r="P158" s="253">
        <v>17737.7</v>
      </c>
    </row>
    <row r="159" spans="1:16" ht="34.5" customHeight="1">
      <c r="A159" s="215">
        <v>4</v>
      </c>
      <c r="B159" s="531" t="s">
        <v>109</v>
      </c>
      <c r="C159" s="532"/>
      <c r="D159" s="50"/>
      <c r="E159" s="498"/>
      <c r="F159" s="508"/>
      <c r="G159" s="508"/>
      <c r="H159" s="508"/>
      <c r="I159" s="508"/>
      <c r="J159" s="25"/>
      <c r="K159" s="575"/>
      <c r="L159" s="66"/>
      <c r="M159" s="26">
        <f>+'[1]Summary budget by agencies'!$I$9</f>
        <v>1.4</v>
      </c>
      <c r="N159" s="27" t="str">
        <f>+'[1]Summary budget by agencies'!$J$9</f>
        <v>Contracts</v>
      </c>
      <c r="O159" s="248">
        <v>50000</v>
      </c>
      <c r="P159" s="253">
        <v>0</v>
      </c>
    </row>
    <row r="160" spans="1:16" ht="34.5" customHeight="1">
      <c r="A160" s="29"/>
      <c r="B160" s="210"/>
      <c r="C160" s="209"/>
      <c r="D160" s="50"/>
      <c r="E160" s="514"/>
      <c r="F160" s="508"/>
      <c r="G160" s="508"/>
      <c r="H160" s="508"/>
      <c r="I160" s="508"/>
      <c r="J160" s="25"/>
      <c r="K160" s="575"/>
      <c r="L160" s="66"/>
      <c r="M160" s="26">
        <f>+'[1]Summary budget by agencies'!$I$10</f>
        <v>1.5</v>
      </c>
      <c r="N160" s="27" t="str">
        <f>+'[1]Summary budget by agencies'!$J$10</f>
        <v>Other direct costs</v>
      </c>
      <c r="O160" s="248">
        <v>2038.14</v>
      </c>
      <c r="P160" s="253">
        <v>20.93</v>
      </c>
    </row>
    <row r="161" spans="1:17" ht="34.5" customHeight="1">
      <c r="A161" s="23"/>
      <c r="B161" s="210"/>
      <c r="C161" s="209"/>
      <c r="D161" s="50"/>
      <c r="E161" s="514"/>
      <c r="F161" s="508"/>
      <c r="G161" s="508"/>
      <c r="H161" s="508"/>
      <c r="I161" s="508"/>
      <c r="J161" s="25"/>
      <c r="K161" s="25"/>
      <c r="L161" s="66"/>
      <c r="M161" s="26" t="str">
        <f>+'[1]Summary budget by agencies'!$I$11</f>
        <v>2.0</v>
      </c>
      <c r="N161" s="27" t="str">
        <f>+'[1]Summary budget by agencies'!$J$11</f>
        <v>Indirect support costs 7%</v>
      </c>
      <c r="O161" s="248">
        <v>22.09</v>
      </c>
      <c r="P161" s="253">
        <v>1243.0999999999999</v>
      </c>
      <c r="Q161" s="195"/>
    </row>
    <row r="162" spans="1:17" ht="34.5" customHeight="1">
      <c r="A162" s="23"/>
      <c r="B162" s="65"/>
      <c r="C162" s="138"/>
      <c r="D162" s="50"/>
      <c r="E162" s="225"/>
      <c r="F162" s="508"/>
      <c r="G162" s="508"/>
      <c r="H162" s="508"/>
      <c r="I162" s="508"/>
      <c r="J162" s="25"/>
      <c r="K162" s="25"/>
      <c r="L162" s="66"/>
      <c r="M162" s="26"/>
      <c r="N162" s="27"/>
      <c r="O162" s="188"/>
      <c r="P162" s="52"/>
    </row>
    <row r="163" spans="1:17" ht="34.5" customHeight="1">
      <c r="A163" s="29"/>
      <c r="B163" s="500"/>
      <c r="C163" s="501"/>
      <c r="D163" s="54" t="str">
        <f>'[1]412 Unicef'!B122</f>
        <v>b.</v>
      </c>
      <c r="E163" s="502" t="str">
        <f>'[1]412 Unicef'!C122</f>
        <v>Develop and disseminate specific messages at community level.</v>
      </c>
      <c r="F163" s="508"/>
      <c r="G163" s="508"/>
      <c r="H163" s="508"/>
      <c r="I163" s="508"/>
      <c r="J163" s="25"/>
      <c r="K163" s="548"/>
      <c r="L163" s="274"/>
      <c r="M163" s="26"/>
      <c r="N163" s="63"/>
      <c r="O163" s="63"/>
      <c r="P163" s="132"/>
    </row>
    <row r="164" spans="1:17" ht="34.5" customHeight="1">
      <c r="A164" s="23"/>
      <c r="B164" s="500"/>
      <c r="C164" s="501"/>
      <c r="D164" s="70"/>
      <c r="E164" s="498"/>
      <c r="F164" s="508"/>
      <c r="G164" s="508"/>
      <c r="H164" s="508"/>
      <c r="I164" s="508"/>
      <c r="J164" s="25"/>
      <c r="K164" s="549"/>
      <c r="L164" s="66"/>
      <c r="M164" s="26"/>
      <c r="N164" s="27"/>
      <c r="O164" s="188"/>
      <c r="P164" s="132"/>
    </row>
    <row r="165" spans="1:17" ht="34.5" customHeight="1">
      <c r="A165" s="33"/>
      <c r="B165" s="550"/>
      <c r="C165" s="551"/>
      <c r="D165" s="76"/>
      <c r="E165" s="499"/>
      <c r="F165" s="564"/>
      <c r="G165" s="564"/>
      <c r="H165" s="564"/>
      <c r="I165" s="564"/>
      <c r="J165" s="58"/>
      <c r="K165" s="58"/>
      <c r="L165" s="142"/>
      <c r="M165" s="60"/>
      <c r="N165" s="68"/>
      <c r="O165" s="190"/>
      <c r="P165" s="166"/>
    </row>
    <row r="166" spans="1:17" ht="34.5" customHeight="1">
      <c r="A166" s="87"/>
      <c r="B166" s="95"/>
      <c r="C166" s="96"/>
      <c r="D166" s="84" t="str">
        <f>'[1]413'!B1</f>
        <v>4.1.3</v>
      </c>
      <c r="E166" s="519" t="str">
        <f>'[1]413'!C1</f>
        <v>Rehabilitating and restoring major symbols of interculturalism.</v>
      </c>
      <c r="F166" s="268"/>
      <c r="G166" s="268"/>
      <c r="H166" s="268"/>
      <c r="I166" s="268"/>
      <c r="J166" s="25" t="str">
        <f>'[1]413'!A1</f>
        <v>UNESCO</v>
      </c>
      <c r="K166" s="25"/>
      <c r="L166" s="163" t="s">
        <v>18</v>
      </c>
      <c r="M166" s="26">
        <f>+'[1]Summary budget by agencies'!$I$6</f>
        <v>1.1000000000000001</v>
      </c>
      <c r="N166" s="27" t="str">
        <f>+'[1]Summary budget by agencies'!$J$6</f>
        <v>Supplies, commodities, equipment and transport</v>
      </c>
      <c r="O166" s="246">
        <v>21000</v>
      </c>
      <c r="P166" s="251">
        <v>6000</v>
      </c>
    </row>
    <row r="167" spans="1:17" ht="34.5" customHeight="1">
      <c r="A167" s="500" t="s">
        <v>139</v>
      </c>
      <c r="B167" s="500"/>
      <c r="C167" s="501"/>
      <c r="D167" s="84"/>
      <c r="E167" s="513"/>
      <c r="F167" s="268"/>
      <c r="G167" s="268"/>
      <c r="H167" s="268"/>
      <c r="I167" s="268"/>
      <c r="J167" s="25"/>
      <c r="K167" s="25"/>
      <c r="L167" s="163"/>
      <c r="M167" s="26">
        <f>+'[1]Summary budget by agencies'!$I$7</f>
        <v>1.2</v>
      </c>
      <c r="N167" s="27" t="str">
        <f>+'[1]Summary budget by agencies'!$J$7</f>
        <v>Personnel (staff, consultants, travel and training)</v>
      </c>
      <c r="O167" s="248">
        <v>369</v>
      </c>
      <c r="P167" s="252">
        <v>60000</v>
      </c>
    </row>
    <row r="168" spans="1:17" ht="34.5" customHeight="1">
      <c r="A168" s="503" t="s">
        <v>138</v>
      </c>
      <c r="B168" s="503"/>
      <c r="C168" s="580"/>
      <c r="D168" s="137" t="s">
        <v>25</v>
      </c>
      <c r="E168" s="498" t="s">
        <v>80</v>
      </c>
      <c r="F168" s="268"/>
      <c r="G168" s="268"/>
      <c r="H168" s="268"/>
      <c r="I168" s="268"/>
      <c r="J168" s="25"/>
      <c r="K168" s="25"/>
      <c r="L168" s="163"/>
      <c r="M168" s="26">
        <f>+'[1]Summary budget by agencies'!$I$8</f>
        <v>1.3</v>
      </c>
      <c r="N168" s="27" t="str">
        <f>+'[1]Summary budget by agencies'!$J$8</f>
        <v>Training of counterparts</v>
      </c>
      <c r="O168" s="248">
        <v>0</v>
      </c>
      <c r="P168" s="252">
        <v>0</v>
      </c>
    </row>
    <row r="169" spans="1:17" ht="34.5" customHeight="1">
      <c r="A169" s="87"/>
      <c r="B169" s="552"/>
      <c r="C169" s="553"/>
      <c r="D169" s="167"/>
      <c r="E169" s="498"/>
      <c r="F169" s="508"/>
      <c r="G169" s="508"/>
      <c r="H169" s="508"/>
      <c r="I169" s="508"/>
      <c r="J169" s="25"/>
      <c r="K169" s="25"/>
      <c r="L169" s="163"/>
      <c r="M169" s="26">
        <f>+'[1]Summary budget by agencies'!$I$9</f>
        <v>1.4</v>
      </c>
      <c r="N169" s="27" t="str">
        <f>+'[1]Summary budget by agencies'!$J$9</f>
        <v>Contracts</v>
      </c>
      <c r="O169" s="248">
        <v>439468.79999999999</v>
      </c>
      <c r="P169" s="252">
        <f>166380.08+2282.5</f>
        <v>168662.58</v>
      </c>
    </row>
    <row r="170" spans="1:17" ht="34.5" customHeight="1">
      <c r="A170" s="87"/>
      <c r="B170" s="495"/>
      <c r="C170" s="496"/>
      <c r="D170" s="137" t="s">
        <v>44</v>
      </c>
      <c r="E170" s="502" t="s">
        <v>147</v>
      </c>
      <c r="F170" s="508"/>
      <c r="G170" s="508"/>
      <c r="H170" s="508"/>
      <c r="I170" s="508"/>
      <c r="J170" s="25"/>
      <c r="K170" s="25"/>
      <c r="L170" s="163"/>
      <c r="M170" s="26">
        <f>+'[1]Summary budget by agencies'!$I$10</f>
        <v>1.5</v>
      </c>
      <c r="N170" s="27" t="str">
        <f>+'[1]Summary budget by agencies'!$J$10</f>
        <v>Other direct costs</v>
      </c>
      <c r="O170" s="248">
        <v>26151.66</v>
      </c>
      <c r="P170" s="252">
        <v>5000</v>
      </c>
    </row>
    <row r="171" spans="1:17" ht="34.5" customHeight="1">
      <c r="A171" s="87"/>
      <c r="B171" s="495"/>
      <c r="C171" s="496"/>
      <c r="D171" s="76"/>
      <c r="E171" s="498"/>
      <c r="F171" s="508"/>
      <c r="G171" s="508"/>
      <c r="H171" s="508"/>
      <c r="I171" s="508"/>
      <c r="J171" s="25"/>
      <c r="K171" s="25"/>
      <c r="L171" s="163"/>
      <c r="M171" s="26" t="str">
        <f>+'[1]Summary budget by agencies'!$I$11</f>
        <v>2.0</v>
      </c>
      <c r="N171" s="27" t="str">
        <f>+'[1]Summary budget by agencies'!$J$11</f>
        <v>Indirect support costs 7%</v>
      </c>
      <c r="O171" s="248">
        <f>SUM(O166:O170)*0.07</f>
        <v>34089.262199999997</v>
      </c>
      <c r="P171" s="250">
        <f>SUM(P166:P170)*0.07</f>
        <v>16776.3806</v>
      </c>
      <c r="Q171" s="195"/>
    </row>
    <row r="172" spans="1:17" ht="34.5" customHeight="1">
      <c r="A172" s="567" t="s">
        <v>71</v>
      </c>
      <c r="B172" s="568"/>
      <c r="C172" s="568"/>
      <c r="D172" s="559"/>
      <c r="E172" s="559"/>
      <c r="F172" s="559"/>
      <c r="G172" s="559"/>
      <c r="H172" s="559"/>
      <c r="I172" s="559"/>
      <c r="J172" s="559"/>
      <c r="K172" s="559"/>
      <c r="L172" s="559"/>
      <c r="M172" s="559"/>
      <c r="N172" s="559"/>
      <c r="O172" s="18">
        <f>SUM(O176:O181)</f>
        <v>26869.615300000001</v>
      </c>
      <c r="P172" s="18">
        <f>SUM(P176:P181)</f>
        <v>82715.964800000002</v>
      </c>
    </row>
    <row r="173" spans="1:17" ht="34.5" customHeight="1">
      <c r="A173" s="523" t="s">
        <v>3</v>
      </c>
      <c r="B173" s="524"/>
      <c r="C173" s="525"/>
      <c r="D173" s="529" t="s">
        <v>4</v>
      </c>
      <c r="E173" s="530"/>
      <c r="F173" s="571" t="s">
        <v>5</v>
      </c>
      <c r="G173" s="572"/>
      <c r="H173" s="572"/>
      <c r="I173" s="572"/>
      <c r="J173" s="530" t="s">
        <v>6</v>
      </c>
      <c r="K173" s="573" t="s">
        <v>7</v>
      </c>
      <c r="L173" s="530" t="s">
        <v>8</v>
      </c>
      <c r="M173" s="530"/>
      <c r="N173" s="530"/>
      <c r="O173" s="530"/>
      <c r="P173" s="530"/>
    </row>
    <row r="174" spans="1:17" ht="34.5" customHeight="1">
      <c r="A174" s="526"/>
      <c r="B174" s="527"/>
      <c r="C174" s="528"/>
      <c r="D174" s="529"/>
      <c r="E174" s="530"/>
      <c r="F174" s="572"/>
      <c r="G174" s="572"/>
      <c r="H174" s="572"/>
      <c r="I174" s="572"/>
      <c r="J174" s="530"/>
      <c r="K174" s="573"/>
      <c r="L174" s="530" t="s">
        <v>9</v>
      </c>
      <c r="M174" s="574" t="s">
        <v>10</v>
      </c>
      <c r="N174" s="574"/>
      <c r="O174" s="186"/>
      <c r="P174" s="537" t="s">
        <v>11</v>
      </c>
    </row>
    <row r="175" spans="1:17" ht="34.5" customHeight="1">
      <c r="A175" s="560" t="s">
        <v>50</v>
      </c>
      <c r="B175" s="561"/>
      <c r="C175" s="562"/>
      <c r="D175" s="569"/>
      <c r="E175" s="570"/>
      <c r="F175" s="14" t="s">
        <v>13</v>
      </c>
      <c r="G175" s="14" t="s">
        <v>14</v>
      </c>
      <c r="H175" s="14" t="s">
        <v>15</v>
      </c>
      <c r="I175" s="14" t="s">
        <v>16</v>
      </c>
      <c r="J175" s="530"/>
      <c r="K175" s="573"/>
      <c r="L175" s="530"/>
      <c r="M175" s="574"/>
      <c r="N175" s="574"/>
      <c r="O175" s="187"/>
      <c r="P175" s="538"/>
    </row>
    <row r="176" spans="1:17" ht="34.5" customHeight="1">
      <c r="A176" s="545" t="s">
        <v>129</v>
      </c>
      <c r="B176" s="546"/>
      <c r="C176" s="547"/>
      <c r="D176" s="168" t="str">
        <f>'[1]UN RC'!B1</f>
        <v>M&amp;E</v>
      </c>
      <c r="E176" s="222" t="str">
        <f>'[1]UN RC'!C1</f>
        <v>Monitoring and Evaluation</v>
      </c>
      <c r="F176" s="563"/>
      <c r="G176" s="563"/>
      <c r="H176" s="563"/>
      <c r="I176" s="563"/>
      <c r="J176" s="20" t="str">
        <f>'[1]UN RC'!A1</f>
        <v>UN RC</v>
      </c>
      <c r="K176" s="20" t="s">
        <v>72</v>
      </c>
      <c r="L176" s="48" t="str">
        <f>L166</f>
        <v>MDG-F</v>
      </c>
      <c r="M176" s="21">
        <f>+'[1]Summary budget by agencies'!$I$6</f>
        <v>1.1000000000000001</v>
      </c>
      <c r="N176" s="22" t="str">
        <f>+'[1]Summary budget by agencies'!$J$6</f>
        <v>Supplies, commodities, equipment and transport</v>
      </c>
      <c r="O176" s="246">
        <v>17518.96</v>
      </c>
      <c r="P176" s="247">
        <v>5333.33</v>
      </c>
    </row>
    <row r="177" spans="1:17" ht="34.5" customHeight="1">
      <c r="A177" s="23"/>
      <c r="B177" s="74"/>
      <c r="C177" s="75"/>
      <c r="D177" s="77"/>
      <c r="E177" s="233"/>
      <c r="F177" s="508"/>
      <c r="G177" s="508"/>
      <c r="H177" s="508"/>
      <c r="I177" s="508"/>
      <c r="J177" s="25"/>
      <c r="K177" s="25"/>
      <c r="L177" s="66"/>
      <c r="M177" s="26">
        <f>+'[1]Summary budget by agencies'!$I$7</f>
        <v>1.2</v>
      </c>
      <c r="N177" s="27" t="str">
        <f>+'[1]Summary budget by agencies'!$J$7</f>
        <v>Personnel (staff, consultants, travel and training)</v>
      </c>
      <c r="O177" s="248">
        <v>1028.81</v>
      </c>
      <c r="P177" s="249">
        <f>74243.92-9912.61-27000</f>
        <v>37331.31</v>
      </c>
    </row>
    <row r="178" spans="1:17" ht="34.5" customHeight="1">
      <c r="A178" s="23"/>
      <c r="B178" s="557"/>
      <c r="C178" s="565"/>
      <c r="D178" s="73"/>
      <c r="E178" s="226"/>
      <c r="F178" s="508"/>
      <c r="G178" s="508"/>
      <c r="H178" s="508"/>
      <c r="I178" s="508"/>
      <c r="J178" s="25"/>
      <c r="K178" s="25"/>
      <c r="L178" s="66"/>
      <c r="M178" s="26">
        <f>+'[1]Summary budget by agencies'!$I$8</f>
        <v>1.3</v>
      </c>
      <c r="N178" s="27" t="str">
        <f>+'[1]Summary budget by agencies'!$J$8</f>
        <v>Training of counterparts</v>
      </c>
      <c r="O178" s="248">
        <v>0</v>
      </c>
      <c r="P178" s="249">
        <v>0</v>
      </c>
    </row>
    <row r="179" spans="1:17" ht="34.5" customHeight="1">
      <c r="A179" s="23"/>
      <c r="B179" s="566"/>
      <c r="C179" s="565"/>
      <c r="D179" s="73"/>
      <c r="E179" s="226"/>
      <c r="F179" s="508"/>
      <c r="G179" s="508"/>
      <c r="H179" s="508"/>
      <c r="I179" s="508"/>
      <c r="J179" s="25"/>
      <c r="K179" s="25"/>
      <c r="L179" s="66"/>
      <c r="M179" s="26">
        <f>+'[1]Summary budget by agencies'!$I$9</f>
        <v>1.4</v>
      </c>
      <c r="N179" s="27" t="str">
        <f>+'[1]Summary budget by agencies'!$J$9</f>
        <v>Contracts</v>
      </c>
      <c r="O179" s="248">
        <v>0</v>
      </c>
      <c r="P179" s="249">
        <v>27000</v>
      </c>
    </row>
    <row r="180" spans="1:17" ht="34.5" customHeight="1">
      <c r="A180" s="23"/>
      <c r="B180" s="566"/>
      <c r="C180" s="565"/>
      <c r="D180" s="73"/>
      <c r="E180" s="226"/>
      <c r="F180" s="508"/>
      <c r="G180" s="508"/>
      <c r="H180" s="508"/>
      <c r="I180" s="508"/>
      <c r="J180" s="25"/>
      <c r="K180" s="25"/>
      <c r="L180" s="66"/>
      <c r="M180" s="26">
        <f>+'[1]Summary budget by agencies'!$I$10</f>
        <v>1.5</v>
      </c>
      <c r="N180" s="27" t="str">
        <f>+'[1]Summary budget by agencies'!$J$10</f>
        <v>Other direct costs</v>
      </c>
      <c r="O180" s="248">
        <f>9670.28-3106.26</f>
        <v>6564.02</v>
      </c>
      <c r="P180" s="249">
        <f>7640</f>
        <v>7640</v>
      </c>
    </row>
    <row r="181" spans="1:17" ht="34.5" customHeight="1">
      <c r="A181" s="23"/>
      <c r="B181" s="566"/>
      <c r="C181" s="565"/>
      <c r="D181" s="73"/>
      <c r="E181" s="226"/>
      <c r="F181" s="508"/>
      <c r="G181" s="508"/>
      <c r="H181" s="508"/>
      <c r="I181" s="508"/>
      <c r="J181" s="25"/>
      <c r="K181" s="25"/>
      <c r="L181" s="66"/>
      <c r="M181" s="26" t="str">
        <f>+'[1]Summary budget by agencies'!$I$11</f>
        <v>2.0</v>
      </c>
      <c r="N181" s="27" t="str">
        <f>+'[1]Summary budget by agencies'!$J$11</f>
        <v>Indirect support costs 7%</v>
      </c>
      <c r="O181" s="248">
        <f>SUM(O176:O180)*7%</f>
        <v>1757.8253000000002</v>
      </c>
      <c r="P181" s="250">
        <f>SUM(P176:P180)*7%</f>
        <v>5411.3248000000003</v>
      </c>
      <c r="Q181" s="195"/>
    </row>
    <row r="182" spans="1:17" ht="34.5" customHeight="1" thickBot="1">
      <c r="A182" s="85"/>
      <c r="B182" s="169"/>
      <c r="C182" s="170"/>
      <c r="D182" s="73"/>
      <c r="E182" s="226"/>
      <c r="F182" s="508"/>
      <c r="G182" s="508"/>
      <c r="H182" s="564"/>
      <c r="I182" s="564"/>
      <c r="J182" s="25"/>
      <c r="K182" s="25"/>
      <c r="L182" s="66"/>
      <c r="M182" s="171"/>
      <c r="N182" s="172"/>
      <c r="O182" s="193"/>
      <c r="P182" s="62"/>
    </row>
    <row r="183" spans="1:17" ht="34.5" customHeight="1" thickBot="1">
      <c r="A183" s="558" t="s">
        <v>73</v>
      </c>
      <c r="B183" s="559"/>
      <c r="C183" s="559"/>
      <c r="D183" s="559"/>
      <c r="E183" s="559"/>
      <c r="F183" s="559"/>
      <c r="G183" s="559"/>
      <c r="H183" s="559"/>
      <c r="I183" s="559"/>
      <c r="J183" s="559"/>
      <c r="K183" s="559"/>
      <c r="L183" s="559"/>
      <c r="M183" s="559"/>
      <c r="N183" s="559"/>
      <c r="O183" s="173">
        <f>+O172+O141+O115+O74+O8</f>
        <v>1428961.7969999998</v>
      </c>
      <c r="P183" s="173">
        <f>+P172+P141+P115+P74+P8</f>
        <v>1862919.6425000001</v>
      </c>
      <c r="Q183" s="195"/>
    </row>
    <row r="184" spans="1:17" ht="16.5" customHeight="1">
      <c r="A184" s="235" t="s">
        <v>140</v>
      </c>
    </row>
    <row r="185" spans="1:17" ht="25.5" customHeight="1">
      <c r="A185" s="493" t="s">
        <v>150</v>
      </c>
      <c r="B185" s="493"/>
      <c r="C185" s="493"/>
      <c r="D185" s="493"/>
      <c r="E185" s="493"/>
      <c r="F185" s="493"/>
      <c r="G185" s="493"/>
      <c r="H185" s="493"/>
      <c r="I185" s="493"/>
      <c r="J185" s="493"/>
      <c r="K185" s="493"/>
      <c r="L185" s="493"/>
      <c r="M185" s="493"/>
      <c r="N185" s="493"/>
      <c r="O185" s="493"/>
      <c r="P185" s="493"/>
    </row>
    <row r="186" spans="1:17" ht="23.25" customHeight="1">
      <c r="A186" s="493" t="s">
        <v>149</v>
      </c>
      <c r="B186" s="493"/>
      <c r="C186" s="493"/>
      <c r="D186" s="493"/>
      <c r="E186" s="493"/>
      <c r="F186" s="493"/>
      <c r="G186" s="493"/>
      <c r="H186" s="493"/>
      <c r="I186" s="493"/>
      <c r="J186" s="493"/>
      <c r="K186" s="493"/>
      <c r="L186" s="493"/>
      <c r="M186" s="493"/>
      <c r="N186" s="493"/>
      <c r="O186" s="493"/>
      <c r="P186" s="493"/>
    </row>
    <row r="187" spans="1:17" ht="16.5" customHeight="1">
      <c r="A187" s="494" t="s">
        <v>151</v>
      </c>
      <c r="B187" s="494"/>
      <c r="C187" s="494"/>
      <c r="D187" s="494"/>
      <c r="E187" s="494"/>
      <c r="F187" s="494"/>
      <c r="G187" s="494"/>
      <c r="H187" s="494"/>
      <c r="I187" s="494"/>
      <c r="J187" s="494"/>
      <c r="K187" s="494"/>
      <c r="L187" s="494"/>
      <c r="M187" s="494"/>
      <c r="N187" s="494"/>
      <c r="O187" s="494"/>
      <c r="P187" s="494"/>
    </row>
    <row r="188" spans="1:17" ht="16.5" customHeight="1">
      <c r="A188" s="235" t="s">
        <v>152</v>
      </c>
    </row>
    <row r="189" spans="1:17" ht="16.5" customHeight="1">
      <c r="A189" s="235" t="s">
        <v>141</v>
      </c>
    </row>
    <row r="190" spans="1:17" ht="64.5" customHeight="1">
      <c r="A190" s="697" t="s">
        <v>153</v>
      </c>
      <c r="B190" s="697"/>
      <c r="C190" s="697"/>
      <c r="D190" s="697"/>
      <c r="E190" s="697"/>
      <c r="F190" s="697"/>
      <c r="G190" s="697"/>
      <c r="H190" s="697"/>
      <c r="I190" s="697"/>
      <c r="J190" s="697"/>
      <c r="K190" s="697"/>
      <c r="L190" s="697"/>
      <c r="M190" s="697"/>
      <c r="N190" s="697"/>
      <c r="O190" s="697"/>
      <c r="P190" s="697"/>
    </row>
    <row r="191" spans="1:17" ht="16.5" customHeight="1">
      <c r="B191" s="236"/>
    </row>
    <row r="192" spans="1:17" ht="16.5" customHeight="1">
      <c r="A192" s="273"/>
      <c r="B192" s="236"/>
    </row>
    <row r="193" spans="1:2" ht="34.5" customHeight="1">
      <c r="B193" s="236"/>
    </row>
    <row r="194" spans="1:2" ht="34.5" customHeight="1">
      <c r="A194" s="236"/>
      <c r="B194" s="236"/>
    </row>
    <row r="195" spans="1:2" ht="34.5" customHeight="1">
      <c r="A195" s="236"/>
      <c r="B195" s="236"/>
    </row>
    <row r="196" spans="1:2" ht="34.5" customHeight="1">
      <c r="A196" s="236"/>
      <c r="B196" s="236"/>
    </row>
    <row r="197" spans="1:2" ht="34.5" customHeight="1">
      <c r="A197" s="236"/>
      <c r="B197" s="237"/>
    </row>
  </sheetData>
  <mergeCells count="360">
    <mergeCell ref="A190:P190"/>
    <mergeCell ref="B8:E8"/>
    <mergeCell ref="E9:E11"/>
    <mergeCell ref="F9:F11"/>
    <mergeCell ref="G9:G11"/>
    <mergeCell ref="H9:H11"/>
    <mergeCell ref="I9:I11"/>
    <mergeCell ref="B16:C16"/>
    <mergeCell ref="E16:E19"/>
    <mergeCell ref="B18:C18"/>
    <mergeCell ref="B19:C19"/>
    <mergeCell ref="A9:C9"/>
    <mergeCell ref="A10:C10"/>
    <mergeCell ref="K11:K12"/>
    <mergeCell ref="E12:E15"/>
    <mergeCell ref="F12:F14"/>
    <mergeCell ref="G12:G14"/>
    <mergeCell ref="H12:H14"/>
    <mergeCell ref="I12:I14"/>
    <mergeCell ref="B13:C14"/>
    <mergeCell ref="B15:C15"/>
    <mergeCell ref="F22:F25"/>
    <mergeCell ref="G22:G25"/>
    <mergeCell ref="H22:H25"/>
    <mergeCell ref="B17:C17"/>
    <mergeCell ref="B20:C20"/>
    <mergeCell ref="B22:C22"/>
    <mergeCell ref="A11:C11"/>
    <mergeCell ref="A12:C12"/>
    <mergeCell ref="A23:C23"/>
    <mergeCell ref="A24:C24"/>
    <mergeCell ref="A1:P1"/>
    <mergeCell ref="A4:N4"/>
    <mergeCell ref="A5:C6"/>
    <mergeCell ref="D5:E7"/>
    <mergeCell ref="F5:I6"/>
    <mergeCell ref="J5:J7"/>
    <mergeCell ref="K5:K7"/>
    <mergeCell ref="P6:P7"/>
    <mergeCell ref="A7:C7"/>
    <mergeCell ref="L5:L7"/>
    <mergeCell ref="M5:N7"/>
    <mergeCell ref="O6:O7"/>
    <mergeCell ref="K26:K27"/>
    <mergeCell ref="E29:E31"/>
    <mergeCell ref="F29:F30"/>
    <mergeCell ref="G29:G30"/>
    <mergeCell ref="H29:H30"/>
    <mergeCell ref="I29:I30"/>
    <mergeCell ref="K29:K30"/>
    <mergeCell ref="B31:C31"/>
    <mergeCell ref="E22:E25"/>
    <mergeCell ref="E26:E28"/>
    <mergeCell ref="F26:F28"/>
    <mergeCell ref="G26:G28"/>
    <mergeCell ref="H26:H28"/>
    <mergeCell ref="I26:I28"/>
    <mergeCell ref="A27:C27"/>
    <mergeCell ref="A28:C28"/>
    <mergeCell ref="A26:C26"/>
    <mergeCell ref="A29:C30"/>
    <mergeCell ref="I22:I25"/>
    <mergeCell ref="K23:K24"/>
    <mergeCell ref="B36:C36"/>
    <mergeCell ref="B43:C43"/>
    <mergeCell ref="B44:C44"/>
    <mergeCell ref="E40:E41"/>
    <mergeCell ref="E42:E43"/>
    <mergeCell ref="E44:E45"/>
    <mergeCell ref="I32:I33"/>
    <mergeCell ref="B32:C33"/>
    <mergeCell ref="E32:E33"/>
    <mergeCell ref="F32:F33"/>
    <mergeCell ref="G32:G33"/>
    <mergeCell ref="H32:H33"/>
    <mergeCell ref="I42:I44"/>
    <mergeCell ref="B34:C35"/>
    <mergeCell ref="E34:E36"/>
    <mergeCell ref="F34:F36"/>
    <mergeCell ref="G34:G36"/>
    <mergeCell ref="H34:H36"/>
    <mergeCell ref="I34:I36"/>
    <mergeCell ref="K42:K47"/>
    <mergeCell ref="F40:F41"/>
    <mergeCell ref="G40:G41"/>
    <mergeCell ref="H40:H41"/>
    <mergeCell ref="I40:I41"/>
    <mergeCell ref="B37:C37"/>
    <mergeCell ref="E37:E39"/>
    <mergeCell ref="B39:C39"/>
    <mergeCell ref="B40:C40"/>
    <mergeCell ref="B45:C45"/>
    <mergeCell ref="F45:F47"/>
    <mergeCell ref="G45:G47"/>
    <mergeCell ref="H45:H47"/>
    <mergeCell ref="I45:I47"/>
    <mergeCell ref="B46:C46"/>
    <mergeCell ref="B47:C47"/>
    <mergeCell ref="F42:F44"/>
    <mergeCell ref="G42:G44"/>
    <mergeCell ref="H42:H44"/>
    <mergeCell ref="B56:C57"/>
    <mergeCell ref="F56:F58"/>
    <mergeCell ref="G56:G58"/>
    <mergeCell ref="H56:H58"/>
    <mergeCell ref="I56:I58"/>
    <mergeCell ref="B50:C52"/>
    <mergeCell ref="F52:F55"/>
    <mergeCell ref="G52:G55"/>
    <mergeCell ref="H52:H55"/>
    <mergeCell ref="I52:I55"/>
    <mergeCell ref="B53:C54"/>
    <mergeCell ref="E49:E51"/>
    <mergeCell ref="F49:F51"/>
    <mergeCell ref="G49:G51"/>
    <mergeCell ref="H49:H51"/>
    <mergeCell ref="I49:I51"/>
    <mergeCell ref="B55:C55"/>
    <mergeCell ref="G79:G82"/>
    <mergeCell ref="B59:N59"/>
    <mergeCell ref="E60:E61"/>
    <mergeCell ref="B61:C62"/>
    <mergeCell ref="F61:F65"/>
    <mergeCell ref="G61:G65"/>
    <mergeCell ref="H61:H65"/>
    <mergeCell ref="I61:I65"/>
    <mergeCell ref="E62:E63"/>
    <mergeCell ref="A60:C60"/>
    <mergeCell ref="M76:N77"/>
    <mergeCell ref="B83:C83"/>
    <mergeCell ref="K79:K81"/>
    <mergeCell ref="B80:C80"/>
    <mergeCell ref="I83:I85"/>
    <mergeCell ref="B66:C66"/>
    <mergeCell ref="B67:C68"/>
    <mergeCell ref="E67:E68"/>
    <mergeCell ref="B69:C69"/>
    <mergeCell ref="E69:E71"/>
    <mergeCell ref="B70:C70"/>
    <mergeCell ref="B71:C71"/>
    <mergeCell ref="B72:C72"/>
    <mergeCell ref="B73:C73"/>
    <mergeCell ref="K83:K85"/>
    <mergeCell ref="A74:N74"/>
    <mergeCell ref="A75:C76"/>
    <mergeCell ref="D75:E77"/>
    <mergeCell ref="F75:I76"/>
    <mergeCell ref="J75:J77"/>
    <mergeCell ref="K75:K77"/>
    <mergeCell ref="L75:P75"/>
    <mergeCell ref="L76:L77"/>
    <mergeCell ref="H83:H85"/>
    <mergeCell ref="F79:F82"/>
    <mergeCell ref="F83:F85"/>
    <mergeCell ref="G83:G85"/>
    <mergeCell ref="E102:E104"/>
    <mergeCell ref="B103:C105"/>
    <mergeCell ref="E105:E108"/>
    <mergeCell ref="F105:F108"/>
    <mergeCell ref="G105:G108"/>
    <mergeCell ref="H105:H108"/>
    <mergeCell ref="K87:K88"/>
    <mergeCell ref="E90:E93"/>
    <mergeCell ref="F90:F93"/>
    <mergeCell ref="G90:G93"/>
    <mergeCell ref="H90:H93"/>
    <mergeCell ref="I90:I93"/>
    <mergeCell ref="B94:N94"/>
    <mergeCell ref="F95:F97"/>
    <mergeCell ref="G95:G97"/>
    <mergeCell ref="H95:H97"/>
    <mergeCell ref="I95:I97"/>
    <mergeCell ref="A95:C95"/>
    <mergeCell ref="A96:C97"/>
    <mergeCell ref="F98:F101"/>
    <mergeCell ref="G98:G101"/>
    <mergeCell ref="H98:H101"/>
    <mergeCell ref="F116:I117"/>
    <mergeCell ref="J116:J118"/>
    <mergeCell ref="K116:K118"/>
    <mergeCell ref="L116:P116"/>
    <mergeCell ref="L117:L118"/>
    <mergeCell ref="M117:N118"/>
    <mergeCell ref="P117:P118"/>
    <mergeCell ref="A118:C118"/>
    <mergeCell ref="I98:I101"/>
    <mergeCell ref="B113:C113"/>
    <mergeCell ref="E113:E114"/>
    <mergeCell ref="F113:F114"/>
    <mergeCell ref="G113:G114"/>
    <mergeCell ref="H113:H114"/>
    <mergeCell ref="I113:I114"/>
    <mergeCell ref="A115:N115"/>
    <mergeCell ref="I105:I108"/>
    <mergeCell ref="F109:F112"/>
    <mergeCell ref="G109:G112"/>
    <mergeCell ref="H109:H112"/>
    <mergeCell ref="I109:I112"/>
    <mergeCell ref="B110:C112"/>
    <mergeCell ref="A98:C98"/>
    <mergeCell ref="A99:C101"/>
    <mergeCell ref="B129:C129"/>
    <mergeCell ref="E129:E131"/>
    <mergeCell ref="F129:F131"/>
    <mergeCell ref="G129:G131"/>
    <mergeCell ref="H129:H131"/>
    <mergeCell ref="I129:I131"/>
    <mergeCell ref="E126:E128"/>
    <mergeCell ref="F126:F128"/>
    <mergeCell ref="G126:G128"/>
    <mergeCell ref="H126:H128"/>
    <mergeCell ref="I126:I128"/>
    <mergeCell ref="B127:C128"/>
    <mergeCell ref="A126:C126"/>
    <mergeCell ref="I133:I137"/>
    <mergeCell ref="E135:E136"/>
    <mergeCell ref="B137:C137"/>
    <mergeCell ref="B138:C138"/>
    <mergeCell ref="F138:F140"/>
    <mergeCell ref="G138:G140"/>
    <mergeCell ref="H138:H140"/>
    <mergeCell ref="I138:I140"/>
    <mergeCell ref="E133:E134"/>
    <mergeCell ref="F133:F137"/>
    <mergeCell ref="G133:G137"/>
    <mergeCell ref="H133:H137"/>
    <mergeCell ref="A133:C134"/>
    <mergeCell ref="A136:C136"/>
    <mergeCell ref="A144:C144"/>
    <mergeCell ref="B145:N145"/>
    <mergeCell ref="E146:E147"/>
    <mergeCell ref="E148:E149"/>
    <mergeCell ref="A141:N141"/>
    <mergeCell ref="A142:C143"/>
    <mergeCell ref="D142:E144"/>
    <mergeCell ref="F142:I143"/>
    <mergeCell ref="J142:J144"/>
    <mergeCell ref="K142:K144"/>
    <mergeCell ref="L142:P142"/>
    <mergeCell ref="L143:L144"/>
    <mergeCell ref="M143:N144"/>
    <mergeCell ref="P143:P144"/>
    <mergeCell ref="A146:C147"/>
    <mergeCell ref="A148:C148"/>
    <mergeCell ref="E170:E171"/>
    <mergeCell ref="A167:C167"/>
    <mergeCell ref="A168:C168"/>
    <mergeCell ref="F152:F153"/>
    <mergeCell ref="G152:G153"/>
    <mergeCell ref="H152:H153"/>
    <mergeCell ref="I152:I153"/>
    <mergeCell ref="E150:E151"/>
    <mergeCell ref="F150:F151"/>
    <mergeCell ref="G150:G151"/>
    <mergeCell ref="H150:H151"/>
    <mergeCell ref="I150:I151"/>
    <mergeCell ref="B171:C171"/>
    <mergeCell ref="K158:K160"/>
    <mergeCell ref="B154:C155"/>
    <mergeCell ref="E154:E155"/>
    <mergeCell ref="F154:F155"/>
    <mergeCell ref="G154:G155"/>
    <mergeCell ref="H154:H155"/>
    <mergeCell ref="I154:I155"/>
    <mergeCell ref="E166:E167"/>
    <mergeCell ref="E168:E169"/>
    <mergeCell ref="F163:F165"/>
    <mergeCell ref="G163:G165"/>
    <mergeCell ref="H163:H165"/>
    <mergeCell ref="I163:I165"/>
    <mergeCell ref="K154:K155"/>
    <mergeCell ref="A183:N183"/>
    <mergeCell ref="P174:P175"/>
    <mergeCell ref="A175:C175"/>
    <mergeCell ref="F176:F182"/>
    <mergeCell ref="G176:G182"/>
    <mergeCell ref="H176:H182"/>
    <mergeCell ref="I176:I182"/>
    <mergeCell ref="B178:C181"/>
    <mergeCell ref="A172:N172"/>
    <mergeCell ref="A173:C174"/>
    <mergeCell ref="D173:E175"/>
    <mergeCell ref="F173:I174"/>
    <mergeCell ref="J173:J175"/>
    <mergeCell ref="K173:K175"/>
    <mergeCell ref="L173:P173"/>
    <mergeCell ref="L174:L175"/>
    <mergeCell ref="M174:N175"/>
    <mergeCell ref="P76:P77"/>
    <mergeCell ref="A77:C77"/>
    <mergeCell ref="B78:N78"/>
    <mergeCell ref="E79:E81"/>
    <mergeCell ref="A176:C176"/>
    <mergeCell ref="B156:C156"/>
    <mergeCell ref="B157:C157"/>
    <mergeCell ref="B158:C158"/>
    <mergeCell ref="B159:C159"/>
    <mergeCell ref="K163:K164"/>
    <mergeCell ref="B165:C165"/>
    <mergeCell ref="B169:C169"/>
    <mergeCell ref="F169:F171"/>
    <mergeCell ref="G169:G171"/>
    <mergeCell ref="H169:H171"/>
    <mergeCell ref="I169:I171"/>
    <mergeCell ref="E109:E110"/>
    <mergeCell ref="E111:E112"/>
    <mergeCell ref="E137:E138"/>
    <mergeCell ref="E139:E140"/>
    <mergeCell ref="B121:C121"/>
    <mergeCell ref="B139:C139"/>
    <mergeCell ref="B140:C140"/>
    <mergeCell ref="B119:N119"/>
    <mergeCell ref="A120:C120"/>
    <mergeCell ref="E46:E47"/>
    <mergeCell ref="E52:E53"/>
    <mergeCell ref="E54:E56"/>
    <mergeCell ref="E57:E58"/>
    <mergeCell ref="E64:E66"/>
    <mergeCell ref="E95:E96"/>
    <mergeCell ref="E98:E99"/>
    <mergeCell ref="E100:E101"/>
    <mergeCell ref="B58:C58"/>
    <mergeCell ref="E120:E122"/>
    <mergeCell ref="A116:C117"/>
    <mergeCell ref="D116:E118"/>
    <mergeCell ref="B89:C89"/>
    <mergeCell ref="E87:E89"/>
    <mergeCell ref="B82:C82"/>
    <mergeCell ref="B79:C79"/>
    <mergeCell ref="B81:C81"/>
    <mergeCell ref="B87:C87"/>
    <mergeCell ref="B88:C88"/>
    <mergeCell ref="B84:C84"/>
    <mergeCell ref="B85:C85"/>
    <mergeCell ref="B86:C86"/>
    <mergeCell ref="E82:E84"/>
    <mergeCell ref="A186:P186"/>
    <mergeCell ref="A185:P185"/>
    <mergeCell ref="A187:P187"/>
    <mergeCell ref="B123:C124"/>
    <mergeCell ref="E123:E125"/>
    <mergeCell ref="B170:C170"/>
    <mergeCell ref="B163:C164"/>
    <mergeCell ref="E163:E165"/>
    <mergeCell ref="B152:C153"/>
    <mergeCell ref="E152:E153"/>
    <mergeCell ref="B151:C151"/>
    <mergeCell ref="A149:C150"/>
    <mergeCell ref="F123:F125"/>
    <mergeCell ref="G123:G125"/>
    <mergeCell ref="H123:H125"/>
    <mergeCell ref="I123:I125"/>
    <mergeCell ref="A132:C132"/>
    <mergeCell ref="A135:C135"/>
    <mergeCell ref="E156:E157"/>
    <mergeCell ref="E158:E161"/>
    <mergeCell ref="F158:F162"/>
    <mergeCell ref="G158:G162"/>
    <mergeCell ref="H158:H162"/>
    <mergeCell ref="I158:I162"/>
  </mergeCells>
  <pageMargins left="0.36" right="0.22" top="0.75" bottom="0.75" header="0.3" footer="0.3"/>
  <pageSetup paperSize="9" scale="51" fitToHeight="11" orientation="portrait" horizontalDpi="1200" verticalDpi="1200" r:id="rId1"/>
  <rowBreaks count="5" manualBreakCount="5">
    <brk id="41" max="15" man="1"/>
    <brk id="73" max="15" man="1"/>
    <brk id="114" max="15" man="1"/>
    <brk id="140" max="15" man="1"/>
    <brk id="171" max="15" man="1"/>
  </rowBreaks>
</worksheet>
</file>

<file path=xl/worksheets/sheet2.xml><?xml version="1.0" encoding="utf-8"?>
<worksheet xmlns="http://schemas.openxmlformats.org/spreadsheetml/2006/main" xmlns:r="http://schemas.openxmlformats.org/officeDocument/2006/relationships">
  <dimension ref="A1:P94"/>
  <sheetViews>
    <sheetView topLeftCell="A10" zoomScale="110" zoomScaleNormal="110" workbookViewId="0">
      <pane xSplit="20745" topLeftCell="L1"/>
      <selection activeCell="O52" sqref="O52"/>
      <selection pane="topRight" activeCell="L13" sqref="L13"/>
    </sheetView>
  </sheetViews>
  <sheetFormatPr defaultRowHeight="63" customHeight="1"/>
  <cols>
    <col min="1" max="1" width="4.140625" style="294" customWidth="1"/>
    <col min="2" max="2" width="59.42578125" style="483" customWidth="1"/>
    <col min="3" max="3" width="2.140625" style="483" customWidth="1"/>
    <col min="4" max="4" width="29.7109375" style="294" customWidth="1"/>
    <col min="5" max="5" width="9.7109375" style="294" customWidth="1"/>
    <col min="6" max="6" width="10.85546875" style="484" customWidth="1"/>
    <col min="7" max="7" width="5.140625" style="294" customWidth="1"/>
    <col min="8" max="8" width="31.85546875" style="485" customWidth="1"/>
    <col min="9" max="12" width="9.28515625" style="486" customWidth="1"/>
    <col min="13" max="16384" width="9.140625" style="294"/>
  </cols>
  <sheetData>
    <row r="1" spans="1:12" ht="22.5" customHeight="1">
      <c r="A1" s="288" t="s">
        <v>154</v>
      </c>
      <c r="B1" s="289"/>
      <c r="C1" s="290"/>
      <c r="D1" s="289"/>
      <c r="E1" s="289"/>
      <c r="F1" s="290"/>
      <c r="G1" s="289"/>
      <c r="H1" s="291"/>
      <c r="I1" s="292"/>
      <c r="J1" s="292"/>
      <c r="K1" s="292"/>
      <c r="L1" s="293"/>
    </row>
    <row r="2" spans="1:12" ht="18.75" customHeight="1">
      <c r="A2" s="295"/>
      <c r="B2" s="296" t="s">
        <v>155</v>
      </c>
      <c r="C2" s="297" t="s">
        <v>0</v>
      </c>
      <c r="D2" s="298"/>
      <c r="E2" s="298"/>
      <c r="F2" s="299"/>
      <c r="G2" s="298"/>
      <c r="H2" s="300"/>
      <c r="I2" s="301"/>
      <c r="J2" s="301"/>
      <c r="K2" s="301"/>
      <c r="L2" s="302"/>
    </row>
    <row r="3" spans="1:12" ht="18.75" customHeight="1">
      <c r="A3" s="295"/>
      <c r="B3" s="296" t="s">
        <v>156</v>
      </c>
      <c r="C3" s="297" t="s">
        <v>1</v>
      </c>
      <c r="D3" s="298"/>
      <c r="E3" s="298"/>
      <c r="F3" s="299"/>
      <c r="G3" s="298"/>
      <c r="H3" s="300"/>
      <c r="I3" s="301"/>
      <c r="J3" s="301"/>
      <c r="K3" s="301"/>
      <c r="L3" s="302"/>
    </row>
    <row r="4" spans="1:12" ht="23.25" customHeight="1">
      <c r="A4" s="303"/>
      <c r="B4" s="304" t="s">
        <v>157</v>
      </c>
      <c r="C4" s="305"/>
      <c r="D4" s="306" t="s">
        <v>158</v>
      </c>
      <c r="E4" s="307"/>
      <c r="F4" s="308"/>
      <c r="G4" s="309"/>
      <c r="H4" s="310"/>
      <c r="I4" s="311"/>
      <c r="J4" s="311"/>
      <c r="K4" s="311"/>
      <c r="L4" s="312">
        <v>7999999.9985595439</v>
      </c>
    </row>
    <row r="5" spans="1:12" ht="25.5" customHeight="1">
      <c r="A5" s="742" t="s">
        <v>159</v>
      </c>
      <c r="B5" s="743"/>
      <c r="C5" s="742" t="s">
        <v>160</v>
      </c>
      <c r="D5" s="743"/>
      <c r="E5" s="748" t="s">
        <v>161</v>
      </c>
      <c r="F5" s="748" t="s">
        <v>162</v>
      </c>
      <c r="G5" s="742" t="s">
        <v>163</v>
      </c>
      <c r="H5" s="743"/>
      <c r="I5" s="750" t="s">
        <v>164</v>
      </c>
      <c r="J5" s="751"/>
      <c r="K5" s="751"/>
      <c r="L5" s="752"/>
    </row>
    <row r="6" spans="1:12" ht="32.25" customHeight="1">
      <c r="A6" s="744"/>
      <c r="B6" s="745"/>
      <c r="C6" s="744"/>
      <c r="D6" s="745"/>
      <c r="E6" s="749"/>
      <c r="F6" s="749"/>
      <c r="G6" s="744"/>
      <c r="H6" s="745"/>
      <c r="I6" s="753"/>
      <c r="J6" s="754"/>
      <c r="K6" s="754"/>
      <c r="L6" s="755"/>
    </row>
    <row r="7" spans="1:12" ht="36" customHeight="1">
      <c r="A7" s="746"/>
      <c r="B7" s="747"/>
      <c r="C7" s="746" t="s">
        <v>165</v>
      </c>
      <c r="D7" s="747"/>
      <c r="E7" s="749"/>
      <c r="F7" s="749"/>
      <c r="G7" s="746"/>
      <c r="H7" s="747"/>
      <c r="I7" s="313" t="s">
        <v>84</v>
      </c>
      <c r="J7" s="314" t="s">
        <v>85</v>
      </c>
      <c r="K7" s="314" t="s">
        <v>166</v>
      </c>
      <c r="L7" s="314" t="s">
        <v>73</v>
      </c>
    </row>
    <row r="8" spans="1:12" s="325" customFormat="1" ht="24" customHeight="1">
      <c r="A8" s="315"/>
      <c r="B8" s="316" t="s">
        <v>167</v>
      </c>
      <c r="C8" s="317" t="s">
        <v>168</v>
      </c>
      <c r="D8" s="318" t="s">
        <v>86</v>
      </c>
      <c r="E8" s="319"/>
      <c r="F8" s="320"/>
      <c r="G8" s="321"/>
      <c r="H8" s="322"/>
      <c r="I8" s="323"/>
      <c r="J8" s="323"/>
      <c r="K8" s="323"/>
      <c r="L8" s="324">
        <v>2318678.3380327579</v>
      </c>
    </row>
    <row r="9" spans="1:12" s="325" customFormat="1" ht="39" customHeight="1">
      <c r="A9" s="326">
        <v>1.1000000000000001</v>
      </c>
      <c r="B9" s="327" t="s">
        <v>86</v>
      </c>
      <c r="C9" s="328"/>
      <c r="D9" s="734" t="s">
        <v>169</v>
      </c>
      <c r="E9" s="736" t="s">
        <v>26</v>
      </c>
      <c r="F9" s="739" t="s">
        <v>170</v>
      </c>
      <c r="G9" s="329" t="s">
        <v>171</v>
      </c>
      <c r="H9" s="330" t="s">
        <v>172</v>
      </c>
      <c r="I9" s="739">
        <v>241003.56859999997</v>
      </c>
      <c r="J9" s="739">
        <v>99713.278599999991</v>
      </c>
      <c r="K9" s="739">
        <v>93293.225099999996</v>
      </c>
      <c r="L9" s="707">
        <v>434010.07229999994</v>
      </c>
    </row>
    <row r="10" spans="1:12" s="325" customFormat="1" ht="55.5" customHeight="1">
      <c r="A10" s="331"/>
      <c r="B10" s="332" t="s">
        <v>173</v>
      </c>
      <c r="C10" s="333"/>
      <c r="D10" s="735"/>
      <c r="E10" s="737"/>
      <c r="F10" s="740"/>
      <c r="G10" s="329" t="s">
        <v>25</v>
      </c>
      <c r="H10" s="334" t="s">
        <v>174</v>
      </c>
      <c r="I10" s="740"/>
      <c r="J10" s="740"/>
      <c r="K10" s="740"/>
      <c r="L10" s="708"/>
    </row>
    <row r="11" spans="1:12" s="325" customFormat="1" ht="76.5" customHeight="1">
      <c r="A11" s="331"/>
      <c r="B11" s="335" t="s">
        <v>175</v>
      </c>
      <c r="C11" s="336"/>
      <c r="D11" s="337" t="s">
        <v>176</v>
      </c>
      <c r="E11" s="738"/>
      <c r="F11" s="738"/>
      <c r="G11" s="338" t="s">
        <v>44</v>
      </c>
      <c r="H11" s="339" t="s">
        <v>177</v>
      </c>
      <c r="I11" s="741"/>
      <c r="J11" s="738"/>
      <c r="K11" s="738"/>
      <c r="L11" s="733"/>
    </row>
    <row r="12" spans="1:12" s="325" customFormat="1" ht="57" customHeight="1">
      <c r="A12" s="340"/>
      <c r="B12" s="332" t="s">
        <v>178</v>
      </c>
      <c r="C12" s="333"/>
      <c r="D12" s="341" t="s">
        <v>179</v>
      </c>
      <c r="E12" s="722" t="s">
        <v>26</v>
      </c>
      <c r="F12" s="722" t="s">
        <v>170</v>
      </c>
      <c r="G12" s="329" t="s">
        <v>180</v>
      </c>
      <c r="H12" s="330" t="s">
        <v>181</v>
      </c>
      <c r="I12" s="706">
        <v>466533.91209720005</v>
      </c>
      <c r="J12" s="706">
        <v>391781.57</v>
      </c>
      <c r="K12" s="342">
        <v>117796.3</v>
      </c>
      <c r="L12" s="343">
        <v>976111.78209720016</v>
      </c>
    </row>
    <row r="13" spans="1:12" s="325" customFormat="1" ht="64.5" customHeight="1">
      <c r="A13" s="340"/>
      <c r="B13" s="344" t="s">
        <v>182</v>
      </c>
      <c r="C13" s="333"/>
      <c r="D13" s="341"/>
      <c r="E13" s="715"/>
      <c r="F13" s="715"/>
      <c r="G13" s="329" t="s">
        <v>25</v>
      </c>
      <c r="H13" s="334" t="s">
        <v>183</v>
      </c>
      <c r="I13" s="704"/>
      <c r="J13" s="704"/>
      <c r="K13" s="342"/>
      <c r="L13" s="343"/>
    </row>
    <row r="14" spans="1:12" s="325" customFormat="1" ht="79.5" customHeight="1">
      <c r="A14" s="340"/>
      <c r="B14" s="345" t="s">
        <v>184</v>
      </c>
      <c r="C14" s="333"/>
      <c r="D14" s="341"/>
      <c r="E14" s="715"/>
      <c r="F14" s="715"/>
      <c r="G14" s="329" t="s">
        <v>44</v>
      </c>
      <c r="H14" s="334" t="s">
        <v>185</v>
      </c>
      <c r="I14" s="704"/>
      <c r="J14" s="704"/>
      <c r="K14" s="342"/>
      <c r="L14" s="343"/>
    </row>
    <row r="15" spans="1:12" s="325" customFormat="1" ht="51.75" customHeight="1">
      <c r="A15" s="340"/>
      <c r="B15" s="344"/>
      <c r="C15" s="333"/>
      <c r="D15" s="341"/>
      <c r="E15" s="715"/>
      <c r="F15" s="715"/>
      <c r="G15" s="329" t="s">
        <v>57</v>
      </c>
      <c r="H15" s="346" t="s">
        <v>186</v>
      </c>
      <c r="I15" s="704"/>
      <c r="J15" s="704"/>
      <c r="K15" s="347"/>
      <c r="L15" s="348"/>
    </row>
    <row r="16" spans="1:12" s="325" customFormat="1" ht="42.75" customHeight="1">
      <c r="A16" s="340"/>
      <c r="B16" s="349" t="s">
        <v>187</v>
      </c>
      <c r="C16" s="333"/>
      <c r="D16" s="341"/>
      <c r="E16" s="715"/>
      <c r="F16" s="715"/>
      <c r="G16" s="329" t="s">
        <v>53</v>
      </c>
      <c r="H16" s="334" t="s">
        <v>188</v>
      </c>
      <c r="I16" s="704"/>
      <c r="J16" s="704"/>
      <c r="K16" s="350"/>
      <c r="L16" s="351"/>
    </row>
    <row r="17" spans="1:14" s="325" customFormat="1" ht="26.25" customHeight="1">
      <c r="A17" s="340"/>
      <c r="B17" s="344"/>
      <c r="C17" s="333"/>
      <c r="D17" s="341"/>
      <c r="E17" s="715"/>
      <c r="F17" s="715"/>
      <c r="G17" s="329" t="s">
        <v>28</v>
      </c>
      <c r="H17" s="346" t="s">
        <v>189</v>
      </c>
      <c r="I17" s="704"/>
      <c r="J17" s="704"/>
      <c r="K17" s="350"/>
      <c r="L17" s="351"/>
    </row>
    <row r="18" spans="1:14" s="325" customFormat="1" ht="54.75" customHeight="1">
      <c r="A18" s="340"/>
      <c r="B18" s="345" t="s">
        <v>190</v>
      </c>
      <c r="C18" s="333"/>
      <c r="D18" s="341"/>
      <c r="E18" s="715"/>
      <c r="F18" s="715"/>
      <c r="G18" s="329" t="s">
        <v>81</v>
      </c>
      <c r="H18" s="334" t="s">
        <v>191</v>
      </c>
      <c r="I18" s="704"/>
      <c r="J18" s="704"/>
      <c r="K18" s="350"/>
      <c r="L18" s="351"/>
    </row>
    <row r="19" spans="1:14" s="325" customFormat="1" ht="51" customHeight="1">
      <c r="A19" s="340"/>
      <c r="B19" s="345" t="s">
        <v>192</v>
      </c>
      <c r="C19" s="333"/>
      <c r="D19" s="341"/>
      <c r="E19" s="715"/>
      <c r="F19" s="715"/>
      <c r="G19" s="329" t="s">
        <v>82</v>
      </c>
      <c r="H19" s="346" t="s">
        <v>193</v>
      </c>
      <c r="I19" s="704"/>
      <c r="J19" s="704"/>
      <c r="K19" s="352"/>
      <c r="L19" s="353"/>
    </row>
    <row r="20" spans="1:14" s="325" customFormat="1" ht="41.25" customHeight="1">
      <c r="A20" s="354"/>
      <c r="B20" s="355"/>
      <c r="C20" s="333"/>
      <c r="D20" s="341"/>
      <c r="E20" s="715"/>
      <c r="F20" s="715"/>
      <c r="G20" s="329" t="s">
        <v>194</v>
      </c>
      <c r="H20" s="356" t="s">
        <v>195</v>
      </c>
      <c r="I20" s="704"/>
      <c r="J20" s="704"/>
      <c r="K20" s="342"/>
      <c r="L20" s="343"/>
    </row>
    <row r="21" spans="1:14" s="325" customFormat="1" ht="54" customHeight="1">
      <c r="A21" s="340"/>
      <c r="B21" s="357" t="s">
        <v>196</v>
      </c>
      <c r="C21" s="326"/>
      <c r="D21" s="358" t="s">
        <v>197</v>
      </c>
      <c r="E21" s="722" t="s">
        <v>32</v>
      </c>
      <c r="F21" s="722" t="s">
        <v>198</v>
      </c>
      <c r="G21" s="722" t="s">
        <v>199</v>
      </c>
      <c r="H21" s="359" t="s">
        <v>200</v>
      </c>
      <c r="I21" s="731">
        <v>346285.63545</v>
      </c>
      <c r="J21" s="731">
        <v>219262.63306555798</v>
      </c>
      <c r="K21" s="731">
        <v>105460.28</v>
      </c>
      <c r="L21" s="707">
        <v>671008.54851555801</v>
      </c>
      <c r="N21" s="360"/>
    </row>
    <row r="22" spans="1:14" s="325" customFormat="1" ht="40.5" customHeight="1">
      <c r="A22" s="340"/>
      <c r="B22" s="361" t="s">
        <v>201</v>
      </c>
      <c r="C22" s="362"/>
      <c r="D22" s="363"/>
      <c r="E22" s="715"/>
      <c r="F22" s="715"/>
      <c r="G22" s="715"/>
      <c r="H22" s="364" t="s">
        <v>202</v>
      </c>
      <c r="I22" s="732"/>
      <c r="J22" s="732"/>
      <c r="K22" s="732"/>
      <c r="L22" s="708"/>
    </row>
    <row r="23" spans="1:14" s="325" customFormat="1" ht="60" customHeight="1">
      <c r="A23" s="354"/>
      <c r="B23" s="335" t="s">
        <v>203</v>
      </c>
      <c r="C23" s="362"/>
      <c r="D23" s="345"/>
      <c r="E23" s="715"/>
      <c r="F23" s="715"/>
      <c r="G23" s="715"/>
      <c r="H23" s="364" t="s">
        <v>143</v>
      </c>
      <c r="I23" s="732"/>
      <c r="J23" s="732"/>
      <c r="K23" s="732"/>
      <c r="L23" s="708"/>
    </row>
    <row r="24" spans="1:14" s="325" customFormat="1" ht="41.25" customHeight="1">
      <c r="A24" s="340"/>
      <c r="B24" s="344" t="s">
        <v>204</v>
      </c>
      <c r="C24" s="365"/>
      <c r="D24" s="366" t="s">
        <v>205</v>
      </c>
      <c r="E24" s="722" t="s">
        <v>36</v>
      </c>
      <c r="F24" s="722" t="s">
        <v>23</v>
      </c>
      <c r="G24" s="722" t="s">
        <v>206</v>
      </c>
      <c r="H24" s="359" t="s">
        <v>207</v>
      </c>
      <c r="I24" s="706">
        <v>50402.735200000003</v>
      </c>
      <c r="J24" s="706">
        <v>28968.784100000001</v>
      </c>
      <c r="K24" s="706">
        <v>0</v>
      </c>
      <c r="L24" s="707">
        <v>79371.5193</v>
      </c>
    </row>
    <row r="25" spans="1:14" s="325" customFormat="1" ht="42" customHeight="1">
      <c r="A25" s="340"/>
      <c r="B25" s="344"/>
      <c r="C25" s="333"/>
      <c r="D25" s="345"/>
      <c r="E25" s="715"/>
      <c r="F25" s="715"/>
      <c r="G25" s="715"/>
      <c r="H25" s="346" t="s">
        <v>208</v>
      </c>
      <c r="I25" s="704"/>
      <c r="J25" s="704"/>
      <c r="K25" s="704"/>
      <c r="L25" s="708"/>
    </row>
    <row r="26" spans="1:14" s="325" customFormat="1" ht="64.5" customHeight="1">
      <c r="A26" s="340"/>
      <c r="B26" s="367" t="s">
        <v>209</v>
      </c>
      <c r="C26" s="333"/>
      <c r="D26" s="345"/>
      <c r="E26" s="715"/>
      <c r="F26" s="715"/>
      <c r="G26" s="715"/>
      <c r="H26" s="346" t="s">
        <v>210</v>
      </c>
      <c r="I26" s="704"/>
      <c r="J26" s="704"/>
      <c r="K26" s="704"/>
      <c r="L26" s="708"/>
    </row>
    <row r="27" spans="1:14" s="325" customFormat="1" ht="31.5" customHeight="1">
      <c r="A27" s="340"/>
      <c r="B27" s="368"/>
      <c r="C27" s="333"/>
      <c r="D27" s="345"/>
      <c r="E27" s="715"/>
      <c r="F27" s="715"/>
      <c r="G27" s="715"/>
      <c r="H27" s="346" t="s">
        <v>211</v>
      </c>
      <c r="I27" s="704"/>
      <c r="J27" s="704"/>
      <c r="K27" s="704"/>
      <c r="L27" s="708"/>
    </row>
    <row r="28" spans="1:14" s="325" customFormat="1" ht="50.25" customHeight="1">
      <c r="A28" s="362">
        <v>1.2</v>
      </c>
      <c r="B28" s="369" t="s">
        <v>87</v>
      </c>
      <c r="C28" s="370"/>
      <c r="D28" s="358" t="s">
        <v>212</v>
      </c>
      <c r="E28" s="722" t="s">
        <v>26</v>
      </c>
      <c r="F28" s="722" t="s">
        <v>213</v>
      </c>
      <c r="G28" s="722" t="s">
        <v>42</v>
      </c>
      <c r="H28" s="359" t="s">
        <v>214</v>
      </c>
      <c r="I28" s="706">
        <v>23540</v>
      </c>
      <c r="J28" s="706">
        <v>39638.15</v>
      </c>
      <c r="K28" s="706">
        <v>19260</v>
      </c>
      <c r="L28" s="707">
        <v>82438.149999999994</v>
      </c>
    </row>
    <row r="29" spans="1:14" s="325" customFormat="1" ht="42" customHeight="1">
      <c r="A29" s="362"/>
      <c r="B29" s="332"/>
      <c r="C29" s="371"/>
      <c r="D29" s="345"/>
      <c r="E29" s="715"/>
      <c r="F29" s="715"/>
      <c r="G29" s="715"/>
      <c r="H29" s="346" t="s">
        <v>215</v>
      </c>
      <c r="I29" s="704"/>
      <c r="J29" s="704"/>
      <c r="K29" s="704"/>
      <c r="L29" s="708"/>
    </row>
    <row r="30" spans="1:14" s="376" customFormat="1" ht="63" customHeight="1">
      <c r="A30" s="372"/>
      <c r="B30" s="373" t="s">
        <v>216</v>
      </c>
      <c r="C30" s="374"/>
      <c r="D30" s="373"/>
      <c r="E30" s="715"/>
      <c r="F30" s="715"/>
      <c r="G30" s="715"/>
      <c r="H30" s="375" t="s">
        <v>217</v>
      </c>
      <c r="I30" s="705"/>
      <c r="J30" s="705"/>
      <c r="K30" s="705"/>
      <c r="L30" s="709"/>
    </row>
    <row r="31" spans="1:14" s="325" customFormat="1" ht="66" customHeight="1">
      <c r="A31" s="331"/>
      <c r="B31" s="377" t="s">
        <v>218</v>
      </c>
      <c r="C31" s="378"/>
      <c r="D31" s="358" t="s">
        <v>219</v>
      </c>
      <c r="E31" s="379" t="s">
        <v>32</v>
      </c>
      <c r="F31" s="379" t="s">
        <v>220</v>
      </c>
      <c r="G31" s="379" t="s">
        <v>46</v>
      </c>
      <c r="H31" s="380" t="s">
        <v>221</v>
      </c>
      <c r="I31" s="342">
        <v>0</v>
      </c>
      <c r="J31" s="342">
        <v>37869.13291</v>
      </c>
      <c r="K31" s="342">
        <v>37869.13291</v>
      </c>
      <c r="L31" s="343">
        <v>75738.265820000001</v>
      </c>
    </row>
    <row r="32" spans="1:14" s="376" customFormat="1" ht="77.25" customHeight="1">
      <c r="A32" s="381"/>
      <c r="B32" s="373"/>
      <c r="C32" s="382"/>
      <c r="D32" s="383"/>
      <c r="E32" s="384"/>
      <c r="F32" s="384"/>
      <c r="G32" s="384"/>
      <c r="H32" s="385" t="s">
        <v>222</v>
      </c>
      <c r="I32" s="352"/>
      <c r="J32" s="352"/>
      <c r="K32" s="352"/>
      <c r="L32" s="353"/>
    </row>
    <row r="33" spans="1:12" s="325" customFormat="1" ht="25.5" customHeight="1">
      <c r="A33" s="386"/>
      <c r="B33" s="387" t="s">
        <v>167</v>
      </c>
      <c r="C33" s="388" t="s">
        <v>223</v>
      </c>
      <c r="D33" s="389" t="s">
        <v>224</v>
      </c>
      <c r="E33" s="388"/>
      <c r="F33" s="320"/>
      <c r="G33" s="320"/>
      <c r="H33" s="390"/>
      <c r="I33" s="391"/>
      <c r="J33" s="391"/>
      <c r="K33" s="391"/>
      <c r="L33" s="324">
        <v>1949959.9682430991</v>
      </c>
    </row>
    <row r="34" spans="1:12" s="325" customFormat="1" ht="41.25" customHeight="1">
      <c r="A34" s="326">
        <v>2.1</v>
      </c>
      <c r="B34" s="327" t="s">
        <v>51</v>
      </c>
      <c r="C34" s="378"/>
      <c r="D34" s="358" t="s">
        <v>225</v>
      </c>
      <c r="E34" s="379" t="s">
        <v>32</v>
      </c>
      <c r="F34" s="379" t="s">
        <v>226</v>
      </c>
      <c r="G34" s="379" t="s">
        <v>227</v>
      </c>
      <c r="H34" s="359" t="s">
        <v>228</v>
      </c>
      <c r="I34" s="347">
        <v>151477.25365836639</v>
      </c>
      <c r="J34" s="347">
        <v>333891.83848636638</v>
      </c>
      <c r="K34" s="347">
        <v>221377.12760836643</v>
      </c>
      <c r="L34" s="351">
        <v>706746.21975309914</v>
      </c>
    </row>
    <row r="35" spans="1:12" s="325" customFormat="1" ht="67.5" customHeight="1">
      <c r="A35" s="362"/>
      <c r="B35" s="344" t="s">
        <v>229</v>
      </c>
      <c r="C35" s="392"/>
      <c r="D35" s="345"/>
      <c r="E35" s="393"/>
      <c r="F35" s="394"/>
      <c r="G35" s="394"/>
      <c r="H35" s="385" t="s">
        <v>230</v>
      </c>
      <c r="I35" s="350"/>
      <c r="J35" s="350"/>
      <c r="K35" s="350"/>
      <c r="L35" s="351"/>
    </row>
    <row r="36" spans="1:12" s="325" customFormat="1" ht="41.25" customHeight="1">
      <c r="A36" s="362"/>
      <c r="B36" s="395"/>
      <c r="C36" s="392"/>
      <c r="D36" s="345"/>
      <c r="E36" s="393"/>
      <c r="F36" s="394"/>
      <c r="G36" s="394"/>
      <c r="H36" s="385" t="s">
        <v>231</v>
      </c>
      <c r="I36" s="350"/>
      <c r="J36" s="350"/>
      <c r="K36" s="350"/>
      <c r="L36" s="351"/>
    </row>
    <row r="37" spans="1:12" s="325" customFormat="1" ht="33.75" customHeight="1">
      <c r="A37" s="362"/>
      <c r="B37" s="395"/>
      <c r="C37" s="392"/>
      <c r="D37" s="345"/>
      <c r="E37" s="393"/>
      <c r="F37" s="394"/>
      <c r="G37" s="394"/>
      <c r="H37" s="385" t="s">
        <v>232</v>
      </c>
      <c r="I37" s="350"/>
      <c r="J37" s="350"/>
      <c r="K37" s="350"/>
      <c r="L37" s="351"/>
    </row>
    <row r="38" spans="1:12" s="325" customFormat="1" ht="45" customHeight="1">
      <c r="A38" s="362"/>
      <c r="B38" s="395"/>
      <c r="C38" s="392"/>
      <c r="D38" s="345"/>
      <c r="E38" s="393"/>
      <c r="F38" s="394"/>
      <c r="G38" s="394"/>
      <c r="H38" s="385" t="s">
        <v>233</v>
      </c>
      <c r="I38" s="350"/>
      <c r="J38" s="350"/>
      <c r="K38" s="350"/>
      <c r="L38" s="351"/>
    </row>
    <row r="39" spans="1:12" s="325" customFormat="1" ht="38.25">
      <c r="A39" s="396"/>
      <c r="B39" s="397"/>
      <c r="C39" s="398"/>
      <c r="D39" s="399"/>
      <c r="E39" s="400"/>
      <c r="F39" s="384"/>
      <c r="G39" s="384"/>
      <c r="H39" s="385" t="s">
        <v>234</v>
      </c>
      <c r="I39" s="401"/>
      <c r="J39" s="352"/>
      <c r="K39" s="352"/>
      <c r="L39" s="353"/>
    </row>
    <row r="40" spans="1:12" s="325" customFormat="1" ht="55.5" customHeight="1">
      <c r="A40" s="331"/>
      <c r="B40" s="402" t="s">
        <v>235</v>
      </c>
      <c r="C40" s="392"/>
      <c r="D40" s="345" t="s">
        <v>236</v>
      </c>
      <c r="E40" s="379" t="s">
        <v>32</v>
      </c>
      <c r="F40" s="379" t="s">
        <v>237</v>
      </c>
      <c r="G40" s="379" t="s">
        <v>238</v>
      </c>
      <c r="H40" s="359" t="s">
        <v>239</v>
      </c>
      <c r="I40" s="403">
        <v>27049.380649999999</v>
      </c>
      <c r="J40" s="347">
        <v>16229.62839</v>
      </c>
      <c r="K40" s="347">
        <v>27049.380649999999</v>
      </c>
      <c r="L40" s="348">
        <v>70328.389689999996</v>
      </c>
    </row>
    <row r="41" spans="1:12" s="325" customFormat="1" ht="69.75" customHeight="1">
      <c r="A41" s="396"/>
      <c r="B41" s="344" t="s">
        <v>240</v>
      </c>
      <c r="C41" s="392"/>
      <c r="D41" s="363"/>
      <c r="E41" s="384"/>
      <c r="F41" s="384"/>
      <c r="G41" s="384"/>
      <c r="H41" s="404" t="s">
        <v>241</v>
      </c>
      <c r="I41" s="384"/>
      <c r="J41" s="352"/>
      <c r="K41" s="352"/>
      <c r="L41" s="353"/>
    </row>
    <row r="42" spans="1:12" s="325" customFormat="1" ht="52.5" customHeight="1">
      <c r="A42" s="326">
        <v>2.2000000000000002</v>
      </c>
      <c r="B42" s="327" t="s">
        <v>55</v>
      </c>
      <c r="C42" s="378"/>
      <c r="D42" s="358" t="s">
        <v>242</v>
      </c>
      <c r="E42" s="728" t="s">
        <v>26</v>
      </c>
      <c r="F42" s="722" t="s">
        <v>243</v>
      </c>
      <c r="G42" s="405" t="s">
        <v>244</v>
      </c>
      <c r="H42" s="359" t="s">
        <v>245</v>
      </c>
      <c r="I42" s="706">
        <v>186757.8</v>
      </c>
      <c r="J42" s="706">
        <v>561536</v>
      </c>
      <c r="K42" s="706">
        <v>267599.19</v>
      </c>
      <c r="L42" s="707">
        <v>1015892.99</v>
      </c>
    </row>
    <row r="43" spans="1:12" s="325" customFormat="1" ht="41.25" customHeight="1">
      <c r="A43" s="331"/>
      <c r="B43" s="406" t="s">
        <v>246</v>
      </c>
      <c r="C43" s="392"/>
      <c r="D43" s="345"/>
      <c r="E43" s="729"/>
      <c r="F43" s="715"/>
      <c r="G43" s="407"/>
      <c r="H43" s="408"/>
      <c r="I43" s="704"/>
      <c r="J43" s="704"/>
      <c r="K43" s="704"/>
      <c r="L43" s="708"/>
    </row>
    <row r="44" spans="1:12" s="415" customFormat="1" ht="54" customHeight="1">
      <c r="A44" s="409"/>
      <c r="B44" s="410" t="s">
        <v>247</v>
      </c>
      <c r="C44" s="411"/>
      <c r="D44" s="412"/>
      <c r="E44" s="730"/>
      <c r="F44" s="716"/>
      <c r="G44" s="413"/>
      <c r="H44" s="414"/>
      <c r="I44" s="705"/>
      <c r="J44" s="705"/>
      <c r="K44" s="705"/>
      <c r="L44" s="709"/>
    </row>
    <row r="45" spans="1:12" s="325" customFormat="1" ht="42" customHeight="1">
      <c r="A45" s="416"/>
      <c r="B45" s="397" t="s">
        <v>248</v>
      </c>
      <c r="C45" s="378"/>
      <c r="D45" s="358" t="s">
        <v>249</v>
      </c>
      <c r="E45" s="723" t="s">
        <v>36</v>
      </c>
      <c r="F45" s="723" t="s">
        <v>250</v>
      </c>
      <c r="G45" s="405" t="s">
        <v>251</v>
      </c>
      <c r="H45" s="417" t="s">
        <v>252</v>
      </c>
      <c r="I45" s="418">
        <v>58614.856800000001</v>
      </c>
      <c r="J45" s="419">
        <v>49959.059699999998</v>
      </c>
      <c r="K45" s="419">
        <v>48418.452299999997</v>
      </c>
      <c r="L45" s="420">
        <v>156992.3688</v>
      </c>
    </row>
    <row r="46" spans="1:12" s="325" customFormat="1" ht="42" customHeight="1">
      <c r="A46" s="416"/>
      <c r="B46" s="397"/>
      <c r="C46" s="392"/>
      <c r="D46" s="345"/>
      <c r="E46" s="724"/>
      <c r="F46" s="724"/>
      <c r="G46" s="407"/>
      <c r="H46" s="421" t="s">
        <v>253</v>
      </c>
      <c r="I46" s="422"/>
      <c r="J46" s="422"/>
      <c r="K46" s="422"/>
      <c r="L46" s="423"/>
    </row>
    <row r="47" spans="1:12" s="325" customFormat="1" ht="42" customHeight="1">
      <c r="A47" s="416"/>
      <c r="B47" s="397"/>
      <c r="C47" s="392"/>
      <c r="D47" s="345"/>
      <c r="E47" s="724"/>
      <c r="F47" s="724"/>
      <c r="G47" s="407"/>
      <c r="H47" s="421" t="s">
        <v>254</v>
      </c>
      <c r="I47" s="422"/>
      <c r="J47" s="422"/>
      <c r="K47" s="422"/>
      <c r="L47" s="423"/>
    </row>
    <row r="48" spans="1:12" s="325" customFormat="1" ht="42" customHeight="1">
      <c r="A48" s="416"/>
      <c r="B48" s="397"/>
      <c r="C48" s="392"/>
      <c r="D48" s="345"/>
      <c r="E48" s="724"/>
      <c r="F48" s="724"/>
      <c r="G48" s="407"/>
      <c r="H48" s="421" t="s">
        <v>59</v>
      </c>
      <c r="I48" s="422"/>
      <c r="J48" s="422"/>
      <c r="K48" s="422"/>
      <c r="L48" s="423"/>
    </row>
    <row r="49" spans="1:12" s="325" customFormat="1" ht="36" customHeight="1">
      <c r="A49" s="424"/>
      <c r="B49" s="425"/>
      <c r="C49" s="392"/>
      <c r="D49" s="345"/>
      <c r="E49" s="725"/>
      <c r="F49" s="725"/>
      <c r="G49" s="407"/>
      <c r="H49" s="426" t="s">
        <v>60</v>
      </c>
      <c r="I49" s="427"/>
      <c r="J49" s="427"/>
      <c r="K49" s="427"/>
      <c r="L49" s="423"/>
    </row>
    <row r="50" spans="1:12" s="325" customFormat="1" ht="27" customHeight="1">
      <c r="A50" s="428"/>
      <c r="B50" s="429" t="s">
        <v>167</v>
      </c>
      <c r="C50" s="388" t="s">
        <v>255</v>
      </c>
      <c r="D50" s="430" t="s">
        <v>256</v>
      </c>
      <c r="E50" s="320"/>
      <c r="F50" s="320"/>
      <c r="G50" s="320"/>
      <c r="H50" s="390"/>
      <c r="I50" s="391"/>
      <c r="J50" s="391"/>
      <c r="K50" s="391"/>
      <c r="L50" s="324">
        <v>1637448.4990000001</v>
      </c>
    </row>
    <row r="51" spans="1:12" s="325" customFormat="1" ht="27" customHeight="1">
      <c r="A51" s="431"/>
      <c r="B51" s="432"/>
      <c r="C51" s="433"/>
      <c r="D51" s="318"/>
      <c r="E51" s="434"/>
      <c r="F51" s="434"/>
      <c r="G51" s="434"/>
      <c r="H51" s="435"/>
      <c r="I51" s="436"/>
      <c r="J51" s="436"/>
      <c r="K51" s="436"/>
      <c r="L51" s="437"/>
    </row>
    <row r="52" spans="1:12" s="325" customFormat="1" ht="31.5" customHeight="1">
      <c r="A52" s="326">
        <v>3.1</v>
      </c>
      <c r="B52" s="327" t="s">
        <v>62</v>
      </c>
      <c r="C52" s="370"/>
      <c r="D52" s="726" t="s">
        <v>257</v>
      </c>
      <c r="E52" s="722" t="s">
        <v>36</v>
      </c>
      <c r="F52" s="722" t="s">
        <v>258</v>
      </c>
      <c r="G52" s="722" t="s">
        <v>259</v>
      </c>
      <c r="H52" s="712" t="s">
        <v>260</v>
      </c>
      <c r="I52" s="706">
        <v>75974.140899999999</v>
      </c>
      <c r="J52" s="706">
        <v>98302.858099999998</v>
      </c>
      <c r="K52" s="706">
        <v>0</v>
      </c>
      <c r="L52" s="707">
        <v>174276.99900000001</v>
      </c>
    </row>
    <row r="53" spans="1:12" s="325" customFormat="1" ht="69" customHeight="1">
      <c r="A53" s="416"/>
      <c r="B53" s="367" t="s">
        <v>261</v>
      </c>
      <c r="C53" s="416"/>
      <c r="D53" s="727"/>
      <c r="E53" s="715"/>
      <c r="F53" s="715"/>
      <c r="G53" s="715"/>
      <c r="H53" s="713"/>
      <c r="I53" s="704"/>
      <c r="J53" s="704"/>
      <c r="K53" s="704"/>
      <c r="L53" s="708"/>
    </row>
    <row r="54" spans="1:12" s="325" customFormat="1" ht="41.25" customHeight="1">
      <c r="A54" s="416"/>
      <c r="B54" s="438"/>
      <c r="C54" s="416"/>
      <c r="D54" s="439"/>
      <c r="E54" s="394"/>
      <c r="F54" s="394"/>
      <c r="G54" s="394"/>
      <c r="H54" s="440" t="s">
        <v>262</v>
      </c>
      <c r="I54" s="350"/>
      <c r="J54" s="350"/>
      <c r="K54" s="350"/>
      <c r="L54" s="351"/>
    </row>
    <row r="55" spans="1:12" s="325" customFormat="1" ht="27.75" customHeight="1">
      <c r="A55" s="416"/>
      <c r="B55" s="438" t="s">
        <v>263</v>
      </c>
      <c r="C55" s="416"/>
      <c r="D55" s="439"/>
      <c r="E55" s="394"/>
      <c r="F55" s="394"/>
      <c r="G55" s="394"/>
      <c r="H55" s="441" t="s">
        <v>264</v>
      </c>
      <c r="I55" s="350"/>
      <c r="J55" s="350"/>
      <c r="K55" s="350"/>
      <c r="L55" s="351"/>
    </row>
    <row r="56" spans="1:12" s="325" customFormat="1" ht="34.5" customHeight="1">
      <c r="A56" s="416"/>
      <c r="B56" s="438"/>
      <c r="C56" s="416"/>
      <c r="D56" s="439"/>
      <c r="E56" s="394"/>
      <c r="F56" s="394"/>
      <c r="G56" s="394"/>
      <c r="H56" s="441" t="s">
        <v>265</v>
      </c>
      <c r="I56" s="350"/>
      <c r="J56" s="350"/>
      <c r="K56" s="350"/>
      <c r="L56" s="351"/>
    </row>
    <row r="57" spans="1:12" s="325" customFormat="1" ht="47.25" customHeight="1">
      <c r="A57" s="416"/>
      <c r="B57" s="442"/>
      <c r="C57" s="424"/>
      <c r="D57" s="339"/>
      <c r="E57" s="384"/>
      <c r="F57" s="384"/>
      <c r="G57" s="384"/>
      <c r="H57" s="443" t="s">
        <v>79</v>
      </c>
      <c r="I57" s="352"/>
      <c r="J57" s="352"/>
      <c r="K57" s="352"/>
      <c r="L57" s="353"/>
    </row>
    <row r="58" spans="1:12" s="325" customFormat="1" ht="57.75" customHeight="1">
      <c r="A58" s="331"/>
      <c r="B58" s="444" t="s">
        <v>266</v>
      </c>
      <c r="C58" s="445"/>
      <c r="D58" s="446" t="s">
        <v>267</v>
      </c>
      <c r="E58" s="400" t="s">
        <v>26</v>
      </c>
      <c r="F58" s="384" t="s">
        <v>268</v>
      </c>
      <c r="G58" s="384" t="s">
        <v>269</v>
      </c>
      <c r="H58" s="447" t="s">
        <v>270</v>
      </c>
      <c r="I58" s="352">
        <v>235421.4</v>
      </c>
      <c r="J58" s="352">
        <v>736759.2</v>
      </c>
      <c r="K58" s="352">
        <v>490990.9</v>
      </c>
      <c r="L58" s="351">
        <v>1463171.5</v>
      </c>
    </row>
    <row r="59" spans="1:12" s="325" customFormat="1" ht="21.75" customHeight="1">
      <c r="A59" s="386"/>
      <c r="B59" s="387" t="s">
        <v>167</v>
      </c>
      <c r="C59" s="433" t="s">
        <v>271</v>
      </c>
      <c r="D59" s="389" t="s">
        <v>272</v>
      </c>
      <c r="E59" s="320"/>
      <c r="F59" s="434"/>
      <c r="G59" s="434"/>
      <c r="H59" s="435"/>
      <c r="I59" s="391"/>
      <c r="J59" s="391"/>
      <c r="K59" s="391"/>
      <c r="L59" s="324">
        <v>1879524.6632503541</v>
      </c>
    </row>
    <row r="60" spans="1:12" ht="18.75" customHeight="1">
      <c r="A60" s="362">
        <v>4.0999999999999996</v>
      </c>
      <c r="B60" s="448" t="s">
        <v>66</v>
      </c>
      <c r="C60" s="719"/>
      <c r="D60" s="721" t="s">
        <v>273</v>
      </c>
      <c r="E60" s="722" t="s">
        <v>26</v>
      </c>
      <c r="F60" s="722" t="s">
        <v>274</v>
      </c>
      <c r="G60" s="722" t="s">
        <v>275</v>
      </c>
      <c r="H60" s="712" t="s">
        <v>276</v>
      </c>
      <c r="I60" s="714">
        <v>89674.024999999994</v>
      </c>
      <c r="J60" s="704">
        <v>145742.02499999999</v>
      </c>
      <c r="K60" s="704">
        <v>75649</v>
      </c>
      <c r="L60" s="708">
        <v>311065.05</v>
      </c>
    </row>
    <row r="61" spans="1:12" s="450" customFormat="1" ht="41.25" customHeight="1">
      <c r="A61" s="372"/>
      <c r="B61" s="449" t="s">
        <v>277</v>
      </c>
      <c r="C61" s="720"/>
      <c r="D61" s="721"/>
      <c r="E61" s="715"/>
      <c r="F61" s="715"/>
      <c r="G61" s="715"/>
      <c r="H61" s="713"/>
      <c r="I61" s="714"/>
      <c r="J61" s="704"/>
      <c r="K61" s="704"/>
      <c r="L61" s="708"/>
    </row>
    <row r="62" spans="1:12" s="450" customFormat="1" ht="54" customHeight="1">
      <c r="A62" s="372"/>
      <c r="B62" s="449" t="s">
        <v>278</v>
      </c>
      <c r="C62" s="720"/>
      <c r="D62" s="721"/>
      <c r="E62" s="715"/>
      <c r="F62" s="715"/>
      <c r="G62" s="715"/>
      <c r="H62" s="713"/>
      <c r="I62" s="714"/>
      <c r="J62" s="704"/>
      <c r="K62" s="704"/>
      <c r="L62" s="708"/>
    </row>
    <row r="63" spans="1:12" ht="53.25" customHeight="1">
      <c r="A63" s="331"/>
      <c r="B63" s="449" t="s">
        <v>279</v>
      </c>
      <c r="C63" s="362"/>
      <c r="D63" s="355"/>
      <c r="E63" s="394"/>
      <c r="F63" s="394" t="s">
        <v>280</v>
      </c>
      <c r="G63" s="394"/>
      <c r="H63" s="451" t="s">
        <v>67</v>
      </c>
      <c r="I63" s="714"/>
      <c r="J63" s="704"/>
      <c r="K63" s="704"/>
      <c r="L63" s="708"/>
    </row>
    <row r="64" spans="1:12" ht="30.75" customHeight="1">
      <c r="A64" s="331"/>
      <c r="B64" s="452" t="s">
        <v>281</v>
      </c>
      <c r="C64" s="453"/>
      <c r="D64" s="344" t="s">
        <v>282</v>
      </c>
      <c r="E64" s="394"/>
      <c r="F64" s="715" t="s">
        <v>283</v>
      </c>
      <c r="G64" s="394"/>
      <c r="H64" s="717" t="s">
        <v>284</v>
      </c>
      <c r="I64" s="714"/>
      <c r="J64" s="704"/>
      <c r="K64" s="704"/>
      <c r="L64" s="708"/>
    </row>
    <row r="65" spans="1:16" ht="55.5" customHeight="1">
      <c r="A65" s="396"/>
      <c r="B65" s="454" t="s">
        <v>285</v>
      </c>
      <c r="C65" s="455"/>
      <c r="D65" s="344"/>
      <c r="E65" s="384"/>
      <c r="F65" s="716"/>
      <c r="G65" s="384"/>
      <c r="H65" s="718"/>
      <c r="I65" s="456"/>
      <c r="J65" s="350"/>
      <c r="K65" s="350"/>
      <c r="L65" s="351"/>
    </row>
    <row r="66" spans="1:16" ht="66" customHeight="1">
      <c r="A66" s="340"/>
      <c r="B66" s="366" t="s">
        <v>286</v>
      </c>
      <c r="C66" s="362"/>
      <c r="D66" s="358" t="s">
        <v>287</v>
      </c>
      <c r="E66" s="393" t="s">
        <v>32</v>
      </c>
      <c r="F66" s="393" t="s">
        <v>288</v>
      </c>
      <c r="G66" s="393" t="s">
        <v>289</v>
      </c>
      <c r="H66" s="457" t="s">
        <v>290</v>
      </c>
      <c r="I66" s="458">
        <v>48532.144079999998</v>
      </c>
      <c r="J66" s="458">
        <v>118834.72100033399</v>
      </c>
      <c r="K66" s="458">
        <v>19001.734620020001</v>
      </c>
      <c r="L66" s="420">
        <v>186368.59970035398</v>
      </c>
    </row>
    <row r="67" spans="1:16" ht="32.25" customHeight="1">
      <c r="A67" s="340"/>
      <c r="B67" s="345"/>
      <c r="C67" s="362"/>
      <c r="D67" s="345"/>
      <c r="E67" s="393"/>
      <c r="F67" s="393"/>
      <c r="G67" s="393"/>
      <c r="H67" s="459" t="s">
        <v>291</v>
      </c>
      <c r="I67" s="456"/>
      <c r="J67" s="456"/>
      <c r="K67" s="456"/>
      <c r="L67" s="423"/>
    </row>
    <row r="68" spans="1:16" ht="67.5" customHeight="1">
      <c r="A68" s="340"/>
      <c r="B68" s="460" t="s">
        <v>292</v>
      </c>
      <c r="C68" s="336"/>
      <c r="D68" s="399"/>
      <c r="E68" s="384"/>
      <c r="F68" s="384"/>
      <c r="G68" s="384"/>
      <c r="H68" s="461" t="s">
        <v>293</v>
      </c>
      <c r="I68" s="352"/>
      <c r="J68" s="352"/>
      <c r="K68" s="352"/>
      <c r="L68" s="353"/>
    </row>
    <row r="69" spans="1:16" ht="52.5" customHeight="1">
      <c r="A69" s="340"/>
      <c r="B69" s="462" t="s">
        <v>294</v>
      </c>
      <c r="C69" s="326"/>
      <c r="D69" s="463" t="s">
        <v>295</v>
      </c>
      <c r="E69" s="379" t="s">
        <v>36</v>
      </c>
      <c r="F69" s="379" t="s">
        <v>23</v>
      </c>
      <c r="G69" s="464" t="s">
        <v>296</v>
      </c>
      <c r="H69" s="359" t="s">
        <v>297</v>
      </c>
      <c r="I69" s="703">
        <v>425382.53925000003</v>
      </c>
      <c r="J69" s="706">
        <v>700269.51430000004</v>
      </c>
      <c r="K69" s="706">
        <v>256438.96</v>
      </c>
      <c r="L69" s="707">
        <v>1382091.01355</v>
      </c>
    </row>
    <row r="70" spans="1:16" ht="35.25" customHeight="1">
      <c r="A70" s="340"/>
      <c r="B70" s="465"/>
      <c r="C70" s="362"/>
      <c r="D70" s="373"/>
      <c r="E70" s="394"/>
      <c r="F70" s="394"/>
      <c r="G70" s="394"/>
      <c r="H70" s="466" t="s">
        <v>298</v>
      </c>
      <c r="I70" s="704"/>
      <c r="J70" s="704"/>
      <c r="K70" s="704"/>
      <c r="L70" s="708"/>
    </row>
    <row r="71" spans="1:16" ht="39.75" customHeight="1">
      <c r="A71" s="340"/>
      <c r="B71" s="467"/>
      <c r="C71" s="336"/>
      <c r="D71" s="399"/>
      <c r="E71" s="384"/>
      <c r="F71" s="384"/>
      <c r="G71" s="384"/>
      <c r="H71" s="441" t="s">
        <v>147</v>
      </c>
      <c r="I71" s="705"/>
      <c r="J71" s="705"/>
      <c r="K71" s="705"/>
      <c r="L71" s="709"/>
    </row>
    <row r="72" spans="1:16" s="325" customFormat="1" ht="18.75" customHeight="1">
      <c r="A72" s="431"/>
      <c r="B72" s="432"/>
      <c r="C72" s="433"/>
      <c r="D72" s="468" t="s">
        <v>299</v>
      </c>
      <c r="E72" s="434"/>
      <c r="F72" s="434"/>
      <c r="G72" s="434"/>
      <c r="H72" s="435"/>
      <c r="I72" s="436"/>
      <c r="J72" s="436"/>
      <c r="K72" s="436"/>
      <c r="L72" s="469">
        <v>214388.53003333334</v>
      </c>
    </row>
    <row r="73" spans="1:16" ht="36.75" customHeight="1">
      <c r="A73" s="470" t="s">
        <v>299</v>
      </c>
      <c r="B73" s="471"/>
      <c r="C73" s="472"/>
      <c r="D73" s="473" t="s">
        <v>300</v>
      </c>
      <c r="E73" s="474" t="s">
        <v>301</v>
      </c>
      <c r="F73" s="475" t="s">
        <v>302</v>
      </c>
      <c r="G73" s="474" t="s">
        <v>303</v>
      </c>
      <c r="H73" s="476" t="s">
        <v>299</v>
      </c>
      <c r="I73" s="342">
        <v>73679.368966666661</v>
      </c>
      <c r="J73" s="342">
        <v>57993.201066666668</v>
      </c>
      <c r="K73" s="342">
        <v>82715.960000000006</v>
      </c>
      <c r="L73" s="343">
        <v>214388.53003333334</v>
      </c>
    </row>
    <row r="74" spans="1:16" ht="27" customHeight="1">
      <c r="A74" s="710" t="s">
        <v>73</v>
      </c>
      <c r="B74" s="711"/>
      <c r="C74" s="477"/>
      <c r="D74" s="478"/>
      <c r="E74" s="478"/>
      <c r="F74" s="479"/>
      <c r="G74" s="477"/>
      <c r="H74" s="480"/>
      <c r="I74" s="481">
        <v>2500328.7606522329</v>
      </c>
      <c r="J74" s="481">
        <v>3636751.5947189252</v>
      </c>
      <c r="K74" s="481">
        <v>1862919.6431883865</v>
      </c>
      <c r="L74" s="482">
        <v>7999999.9985595439</v>
      </c>
    </row>
    <row r="75" spans="1:16" ht="34.5" customHeight="1"/>
    <row r="76" spans="1:16" ht="34.5" customHeight="1"/>
    <row r="77" spans="1:16" ht="34.5" customHeight="1"/>
    <row r="78" spans="1:16" ht="30.75" customHeight="1"/>
    <row r="79" spans="1:16" ht="30.75" customHeight="1">
      <c r="F79" s="487"/>
      <c r="H79" s="488" t="s">
        <v>32</v>
      </c>
      <c r="I79" s="486">
        <v>573344.41383836628</v>
      </c>
      <c r="J79" s="486">
        <v>726087.95385225839</v>
      </c>
      <c r="K79" s="486">
        <v>410757.65578838636</v>
      </c>
      <c r="L79" s="486">
        <v>1710190.0234790109</v>
      </c>
      <c r="O79" s="489"/>
      <c r="P79" s="489"/>
    </row>
    <row r="80" spans="1:16" ht="30.75" customHeight="1">
      <c r="F80" s="487"/>
      <c r="H80" s="488" t="s">
        <v>36</v>
      </c>
      <c r="I80" s="486">
        <v>610374.27214999998</v>
      </c>
      <c r="J80" s="486">
        <v>877500.21620000002</v>
      </c>
      <c r="K80" s="486">
        <v>304857.41229999997</v>
      </c>
      <c r="L80" s="486">
        <v>1792731.90065</v>
      </c>
      <c r="P80" s="489"/>
    </row>
    <row r="81" spans="6:14" ht="30.75" customHeight="1">
      <c r="F81" s="487"/>
      <c r="H81" s="490" t="s">
        <v>26</v>
      </c>
      <c r="I81" s="486">
        <v>1316610.0746638665</v>
      </c>
      <c r="J81" s="486">
        <v>2033163.4246666667</v>
      </c>
      <c r="K81" s="486">
        <v>1147304.5751</v>
      </c>
      <c r="L81" s="486">
        <v>4497078.0744305328</v>
      </c>
      <c r="N81" s="489"/>
    </row>
    <row r="82" spans="6:14" ht="30.75" customHeight="1">
      <c r="I82" s="491">
        <v>2500328.7606522329</v>
      </c>
      <c r="J82" s="491">
        <v>3636751.5947189247</v>
      </c>
      <c r="K82" s="491">
        <v>1862919.6431883862</v>
      </c>
      <c r="L82" s="491">
        <v>7999999.9985595439</v>
      </c>
    </row>
    <row r="83" spans="6:14" ht="30.75" customHeight="1"/>
    <row r="84" spans="6:14" ht="30.75" customHeight="1"/>
    <row r="85" spans="6:14" ht="30.75" customHeight="1"/>
    <row r="87" spans="6:14" ht="28.5" customHeight="1"/>
    <row r="88" spans="6:14" ht="28.5" customHeight="1"/>
    <row r="89" spans="6:14" ht="28.5" customHeight="1">
      <c r="I89" s="491"/>
      <c r="J89" s="491"/>
      <c r="K89" s="491"/>
      <c r="L89" s="491"/>
    </row>
    <row r="90" spans="6:14" ht="24" customHeight="1"/>
    <row r="91" spans="6:14" ht="24" customHeight="1">
      <c r="F91" s="484">
        <v>16909.509999999998</v>
      </c>
    </row>
    <row r="92" spans="6:14" ht="24" customHeight="1">
      <c r="F92" s="484">
        <v>17690.54</v>
      </c>
    </row>
    <row r="93" spans="6:14" ht="24" customHeight="1">
      <c r="F93" s="484">
        <v>44570.17</v>
      </c>
    </row>
    <row r="94" spans="6:14" ht="63" customHeight="1">
      <c r="F94" s="492">
        <v>79170.22</v>
      </c>
      <c r="I94" s="491"/>
      <c r="J94" s="491"/>
      <c r="K94" s="491"/>
      <c r="L94" s="491"/>
    </row>
  </sheetData>
  <mergeCells count="73">
    <mergeCell ref="I5:L6"/>
    <mergeCell ref="C7:D7"/>
    <mergeCell ref="A5:B7"/>
    <mergeCell ref="C5:D6"/>
    <mergeCell ref="E5:E7"/>
    <mergeCell ref="F5:F7"/>
    <mergeCell ref="G5:H7"/>
    <mergeCell ref="D9:D10"/>
    <mergeCell ref="E9:E11"/>
    <mergeCell ref="F9:F11"/>
    <mergeCell ref="I9:I11"/>
    <mergeCell ref="J9:J11"/>
    <mergeCell ref="L9:L11"/>
    <mergeCell ref="E12:E20"/>
    <mergeCell ref="F12:F20"/>
    <mergeCell ref="I12:I20"/>
    <mergeCell ref="J12:J20"/>
    <mergeCell ref="K9:K11"/>
    <mergeCell ref="K21:K23"/>
    <mergeCell ref="L21:L23"/>
    <mergeCell ref="E24:E27"/>
    <mergeCell ref="F24:F27"/>
    <mergeCell ref="G24:G27"/>
    <mergeCell ref="I24:I27"/>
    <mergeCell ref="J24:J27"/>
    <mergeCell ref="K24:K27"/>
    <mergeCell ref="L24:L27"/>
    <mergeCell ref="E21:E23"/>
    <mergeCell ref="F21:F23"/>
    <mergeCell ref="G21:G23"/>
    <mergeCell ref="I21:I23"/>
    <mergeCell ref="J21:J23"/>
    <mergeCell ref="L28:L30"/>
    <mergeCell ref="E42:E44"/>
    <mergeCell ref="F42:F44"/>
    <mergeCell ref="I42:I44"/>
    <mergeCell ref="J42:J44"/>
    <mergeCell ref="K42:K44"/>
    <mergeCell ref="L42:L44"/>
    <mergeCell ref="E28:E30"/>
    <mergeCell ref="F28:F30"/>
    <mergeCell ref="G28:G30"/>
    <mergeCell ref="I28:I30"/>
    <mergeCell ref="J28:J30"/>
    <mergeCell ref="K28:K30"/>
    <mergeCell ref="E45:E49"/>
    <mergeCell ref="F45:F49"/>
    <mergeCell ref="D52:D53"/>
    <mergeCell ref="E52:E53"/>
    <mergeCell ref="F52:F53"/>
    <mergeCell ref="K52:K53"/>
    <mergeCell ref="L52:L53"/>
    <mergeCell ref="C60:C62"/>
    <mergeCell ref="D60:D62"/>
    <mergeCell ref="E60:E62"/>
    <mergeCell ref="F60:F62"/>
    <mergeCell ref="G60:G62"/>
    <mergeCell ref="G52:G53"/>
    <mergeCell ref="F64:F65"/>
    <mergeCell ref="H64:H65"/>
    <mergeCell ref="H52:H53"/>
    <mergeCell ref="I52:I53"/>
    <mergeCell ref="J52:J53"/>
    <mergeCell ref="H60:H62"/>
    <mergeCell ref="I60:I64"/>
    <mergeCell ref="J60:J64"/>
    <mergeCell ref="K60:K64"/>
    <mergeCell ref="L60:L64"/>
    <mergeCell ref="I69:I71"/>
    <mergeCell ref="J69:J71"/>
    <mergeCell ref="K69:K71"/>
    <mergeCell ref="L69:L71"/>
    <mergeCell ref="A74:B74"/>
  </mergeCells>
  <pageMargins left="0.75" right="0.75" top="0.74" bottom="0.54" header="0.5" footer="0.5"/>
  <pageSetup paperSize="9" scale="70" orientation="landscape" r:id="rId1"/>
  <headerFooter alignWithMargins="0">
    <oddHeader>&amp;L&amp;F&amp;C&amp;D&amp;R&amp;T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agencies</vt:lpstr>
      <vt:lpstr>Table 1</vt:lpstr>
      <vt:lpstr>'all agencies'!Print_Area</vt:lpstr>
    </vt:vector>
  </TitlesOfParts>
  <Company>UNDP Bosnia and Herzegovina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Radeka</dc:creator>
  <cp:lastModifiedBy>rradeka</cp:lastModifiedBy>
  <cp:lastPrinted>2011-01-13T17:40:11Z</cp:lastPrinted>
  <dcterms:created xsi:type="dcterms:W3CDTF">2010-01-13T11:59:06Z</dcterms:created>
  <dcterms:modified xsi:type="dcterms:W3CDTF">2011-01-25T15:17:18Z</dcterms:modified>
</cp:coreProperties>
</file>