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670" windowHeight="5025" activeTab="0"/>
  </bookViews>
  <sheets>
    <sheet name="a.Beneficiarios cons 2011" sheetId="1" r:id="rId1"/>
  </sheets>
  <definedNames>
    <definedName name="_xlnm.Print_Area" localSheetId="0">'a.Beneficiarios cons 2011'!$A$1:$K$159</definedName>
    <definedName name="_xlnm.Print_Titles" localSheetId="0">'a.Beneficiarios cons 2011'!$3:$3</definedName>
  </definedNames>
  <calcPr fullCalcOnLoad="1"/>
</workbook>
</file>

<file path=xl/comments1.xml><?xml version="1.0" encoding="utf-8"?>
<comments xmlns="http://schemas.openxmlformats.org/spreadsheetml/2006/main">
  <authors>
    <author>Marcela Sanchez</author>
    <author>Marsalara</author>
    <author>Marcela S?nchez Lara</author>
  </authors>
  <commentList>
    <comment ref="D110" authorId="0">
      <text>
        <r>
          <rPr>
            <b/>
            <sz val="9"/>
            <rFont val="Tahoma"/>
            <family val="2"/>
          </rPr>
          <t>Marcela Sanchez:</t>
        </r>
        <r>
          <rPr>
            <sz val="9"/>
            <rFont val="Tahoma"/>
            <family val="2"/>
          </rPr>
          <t xml:space="preserve">
No se puede establecer el volumen de consultas que llegan a las entidades donde estarán los practicantes.</t>
        </r>
      </text>
    </comment>
    <comment ref="F110" authorId="0">
      <text>
        <r>
          <rPr>
            <b/>
            <sz val="9"/>
            <rFont val="Tahoma"/>
            <family val="2"/>
          </rPr>
          <t>Marcela Sanchez:</t>
        </r>
        <r>
          <rPr>
            <sz val="9"/>
            <rFont val="Tahoma"/>
            <family val="2"/>
          </rPr>
          <t xml:space="preserve">
No se puede establecer el volumen de consultas que llegan a las entidades donde estarán los practicantes.</t>
        </r>
      </text>
    </comment>
    <comment ref="D114" authorId="0">
      <text>
        <r>
          <rPr>
            <b/>
            <sz val="9"/>
            <rFont val="Tahoma"/>
            <family val="2"/>
          </rPr>
          <t>Marcela Sanchez:</t>
        </r>
        <r>
          <rPr>
            <sz val="9"/>
            <rFont val="Tahoma"/>
            <family val="2"/>
          </rPr>
          <t xml:space="preserve">
No se puede establecer el volumen de consultas que llrecibirà la línea 1-2-3</t>
        </r>
      </text>
    </comment>
    <comment ref="D115" authorId="0">
      <text>
        <r>
          <rPr>
            <b/>
            <sz val="9"/>
            <rFont val="Tahoma"/>
            <family val="2"/>
          </rPr>
          <t>Marcela Sanchez:</t>
        </r>
        <r>
          <rPr>
            <sz val="9"/>
            <rFont val="Tahoma"/>
            <family val="2"/>
          </rPr>
          <t xml:space="preserve">
No se puede establecer el volumen de consultas que llegan a la casa de justicia</t>
        </r>
      </text>
    </comment>
    <comment ref="K140" authorId="0">
      <text>
        <r>
          <rPr>
            <b/>
            <sz val="9"/>
            <rFont val="Tahoma"/>
            <family val="2"/>
          </rPr>
          <t>Marcela Sanchez:</t>
        </r>
        <r>
          <rPr>
            <sz val="9"/>
            <rFont val="Tahoma"/>
            <family val="2"/>
          </rPr>
          <t xml:space="preserve">
Marcela Sanchez:
El total de beneficiarios indirectos fue de 200.000 personas. Se caluraron 55% hombres y 45% mujeres</t>
        </r>
      </text>
    </comment>
    <comment ref="K89" authorId="1">
      <text>
        <r>
          <rPr>
            <b/>
            <sz val="9"/>
            <rFont val="Tahoma"/>
            <family val="2"/>
          </rPr>
          <t>Marsalara:</t>
        </r>
        <r>
          <rPr>
            <sz val="9"/>
            <rFont val="Tahoma"/>
            <family val="2"/>
          </rPr>
          <t xml:space="preserve">
consolidado maria teresa y maria consuelo</t>
        </r>
      </text>
    </comment>
    <comment ref="K143" authorId="1">
      <text>
        <r>
          <rPr>
            <b/>
            <sz val="9"/>
            <rFont val="Tahoma"/>
            <family val="2"/>
          </rPr>
          <t>Marsalara:</t>
        </r>
        <r>
          <rPr>
            <sz val="9"/>
            <rFont val="Tahoma"/>
            <family val="2"/>
          </rPr>
          <t xml:space="preserve">
Revisar</t>
        </r>
      </text>
    </comment>
    <comment ref="N123" authorId="1">
      <text>
        <r>
          <rPr>
            <b/>
            <sz val="9"/>
            <rFont val="Tahoma"/>
            <family val="2"/>
          </rPr>
          <t>Marsalara:</t>
        </r>
        <r>
          <rPr>
            <sz val="9"/>
            <rFont val="Tahoma"/>
            <family val="2"/>
          </rPr>
          <t xml:space="preserve">
indicador 1.6 ciudadanos</t>
        </r>
      </text>
    </comment>
    <comment ref="C35" authorId="1">
      <text>
        <r>
          <rPr>
            <b/>
            <sz val="9"/>
            <rFont val="Tahoma"/>
            <family val="2"/>
          </rPr>
          <t>Marsalara:</t>
        </r>
        <r>
          <rPr>
            <sz val="9"/>
            <rFont val="Tahoma"/>
            <family val="2"/>
          </rPr>
          <t xml:space="preserve">
indicador 1.6 Instituciones publicas nacionales</t>
        </r>
      </text>
    </comment>
    <comment ref="C59" authorId="1">
      <text>
        <r>
          <rPr>
            <b/>
            <sz val="9"/>
            <rFont val="Tahoma"/>
            <family val="2"/>
          </rPr>
          <t>Marsalara:</t>
        </r>
        <r>
          <rPr>
            <sz val="9"/>
            <rFont val="Tahoma"/>
            <family val="2"/>
          </rPr>
          <t xml:space="preserve">
indicador 1.6 Instituciones publicas locales</t>
        </r>
      </text>
    </comment>
    <comment ref="C106" authorId="1">
      <text>
        <r>
          <rPr>
            <b/>
            <sz val="9"/>
            <rFont val="Tahoma"/>
            <family val="2"/>
          </rPr>
          <t>Marsalara:</t>
        </r>
        <r>
          <rPr>
            <sz val="9"/>
            <rFont val="Tahoma"/>
            <family val="2"/>
          </rPr>
          <t xml:space="preserve">
indicador 1.6 instituciones privadas</t>
        </r>
      </text>
    </comment>
    <comment ref="M35" authorId="2">
      <text>
        <r>
          <rPr>
            <b/>
            <sz val="9"/>
            <rFont val="Tahoma"/>
            <family val="2"/>
          </rPr>
          <t>Marcela Sánchez Lara:</t>
        </r>
        <r>
          <rPr>
            <sz val="9"/>
            <rFont val="Tahoma"/>
            <family val="2"/>
          </rPr>
          <t xml:space="preserve">
Total Mujeres beneficiarias incluidas grupos étnicos, de IN</t>
        </r>
      </text>
    </comment>
    <comment ref="N35" authorId="2">
      <text>
        <r>
          <rPr>
            <b/>
            <sz val="9"/>
            <rFont val="Tahoma"/>
            <family val="2"/>
          </rPr>
          <t>Marcela Sánchez Lara:</t>
        </r>
        <r>
          <rPr>
            <sz val="9"/>
            <rFont val="Tahoma"/>
            <family val="2"/>
          </rPr>
          <t xml:space="preserve">
Total Hombres beneficiarios incluidos grupos étnicos de IN</t>
        </r>
      </text>
    </comment>
    <comment ref="L35" authorId="2">
      <text>
        <r>
          <rPr>
            <b/>
            <sz val="9"/>
            <rFont val="Tahoma"/>
            <family val="2"/>
          </rPr>
          <t>Marcela Sánchez Lara:</t>
        </r>
        <r>
          <rPr>
            <sz val="9"/>
            <rFont val="Tahoma"/>
            <family val="2"/>
          </rPr>
          <t xml:space="preserve">
Total Hombres y Mujeres Instituciones Nacionales
Ind. 4.1.Numero a nivel nacional</t>
        </r>
      </text>
    </comment>
    <comment ref="L60" authorId="2">
      <text>
        <r>
          <rPr>
            <b/>
            <sz val="9"/>
            <rFont val="Tahoma"/>
            <family val="2"/>
          </rPr>
          <t>Marcela Sánchez Lara:</t>
        </r>
        <r>
          <rPr>
            <sz val="9"/>
            <rFont val="Tahoma"/>
            <family val="2"/>
          </rPr>
          <t xml:space="preserve">
Total hombres y mujeres de IN e IL incluidos grupos étnicos</t>
        </r>
      </text>
    </comment>
    <comment ref="L59" authorId="2">
      <text>
        <r>
          <rPr>
            <b/>
            <sz val="9"/>
            <rFont val="Tahoma"/>
            <family val="2"/>
          </rPr>
          <t>Marcela Sánchez Lara:</t>
        </r>
        <r>
          <rPr>
            <sz val="9"/>
            <rFont val="Tahoma"/>
            <family val="2"/>
          </rPr>
          <t xml:space="preserve">
Total H y M IL incluidos grupos étnicos
Indicador 4,1
Numero a nivel local</t>
        </r>
      </text>
    </comment>
    <comment ref="M59" authorId="2">
      <text>
        <r>
          <rPr>
            <b/>
            <sz val="9"/>
            <rFont val="Tahoma"/>
            <family val="2"/>
          </rPr>
          <t>Marcela Sánchez Lara:</t>
        </r>
        <r>
          <rPr>
            <sz val="9"/>
            <rFont val="Tahoma"/>
            <family val="2"/>
          </rPr>
          <t xml:space="preserve">
Total Mujeres incluidos Grupos étnicos, IL</t>
        </r>
      </text>
    </comment>
    <comment ref="N59" authorId="2">
      <text>
        <r>
          <rPr>
            <b/>
            <sz val="9"/>
            <rFont val="Tahoma"/>
            <family val="2"/>
          </rPr>
          <t>Marcela Sánchez Lara:</t>
        </r>
        <r>
          <rPr>
            <sz val="9"/>
            <rFont val="Tahoma"/>
            <family val="2"/>
          </rPr>
          <t xml:space="preserve">
Total H incliodos Grupos étnicos IL</t>
        </r>
      </text>
    </comment>
    <comment ref="M60" authorId="2">
      <text>
        <r>
          <rPr>
            <b/>
            <sz val="9"/>
            <rFont val="Tahoma"/>
            <family val="2"/>
          </rPr>
          <t>Marcela Sánchez Lara:</t>
        </r>
        <r>
          <rPr>
            <sz val="9"/>
            <rFont val="Tahoma"/>
            <family val="2"/>
          </rPr>
          <t xml:space="preserve">
Total Mujeres IL e IN incluidos GE</t>
        </r>
      </text>
    </comment>
    <comment ref="N60" authorId="2">
      <text>
        <r>
          <rPr>
            <b/>
            <sz val="9"/>
            <rFont val="Tahoma"/>
            <family val="2"/>
          </rPr>
          <t>Marcela Sánchez Lara:</t>
        </r>
        <r>
          <rPr>
            <sz val="9"/>
            <rFont val="Tahoma"/>
            <family val="2"/>
          </rPr>
          <t xml:space="preserve">
Total H IL e IN incluidos GE</t>
        </r>
      </text>
    </comment>
  </commentList>
</comments>
</file>

<file path=xl/sharedStrings.xml><?xml version="1.0" encoding="utf-8"?>
<sst xmlns="http://schemas.openxmlformats.org/spreadsheetml/2006/main" count="217" uniqueCount="173">
  <si>
    <t xml:space="preserve"> </t>
  </si>
  <si>
    <t>Tipo de beneficiarios</t>
  </si>
  <si>
    <t>Num de Instituciones previstas</t>
  </si>
  <si>
    <t>Num de instituciones  alcanzado</t>
  </si>
  <si>
    <t>Num de mujeres previstas</t>
  </si>
  <si>
    <t>Num de hombres previstos</t>
  </si>
  <si>
    <t>Num de hombres alcanzado</t>
  </si>
  <si>
    <t>ACTIVIDAD INDICATIVA</t>
  </si>
  <si>
    <t>Instituciones nacionales</t>
  </si>
  <si>
    <t>1.1.3. Estrategia de Comunicación Educativa del Estado Colombiano, Comité de Comunicaciones para Erradicar la VBG</t>
  </si>
  <si>
    <t>1.2.5. Plan Fortalecimiento ONIC</t>
  </si>
  <si>
    <t>1.3.3. Plan VBG DEFENSORIA DEL PUEBLO</t>
  </si>
  <si>
    <t>1.3.4. Mesa ODM3</t>
  </si>
  <si>
    <t>1.3.4. Validación del índice de seguridad - CIASE</t>
  </si>
  <si>
    <t>1.2.5. Lanzamiento Masatugó – Medicina Legal</t>
  </si>
  <si>
    <t>Instituciones locales</t>
  </si>
  <si>
    <t>3.1.5. Acciones de incidencia sobre Ley 1257 en el marco las actividades conmemorativas del 8 de marzo</t>
  </si>
  <si>
    <t>1.2.4. Proyecto con Asociación de mujeres afrodescendientes Graciela Cha Inés (Cartagena)</t>
  </si>
  <si>
    <t>1.2.4. Proyecto con Asociación para el desarrollo juvenil-Palenque el Congal (B/ventura)</t>
  </si>
  <si>
    <t>1.3.5. Proyecto con Red de Empoderamiento de Mujeres de Cartagena y el Caribe</t>
  </si>
  <si>
    <t>1.3.5. Proyecto con Fundeas</t>
  </si>
  <si>
    <t>2.1.5. Lanzamiento Masatugó – Medicina Legal</t>
  </si>
  <si>
    <t>3.1.5. Socialización del diagnóstico sobre la situación y posición de las mujeres de Btura</t>
  </si>
  <si>
    <t>Urbanas/os</t>
  </si>
  <si>
    <t>Rurales</t>
  </si>
  <si>
    <t>1.2.1. Proyecto conozcamos de la mano nuestros derechos: alianza con Dirección de Género y Secretaria de Salud de Pasto</t>
  </si>
  <si>
    <t>1.1.3. b.  Convenio CPEM – Confecámaras:ANI</t>
  </si>
  <si>
    <t>1.2.4. Proyecto con Asociación para el desarrollo juvenil-Palenque el Congal (B/ventura): Foro  Las Mujeres Y Sus Realidades</t>
  </si>
  <si>
    <t>1.2.4. Proyecto con Asociación para el desarrollo juvenil-Palenque el Congal (B/ventura): participantes acciones de movilización social</t>
  </si>
  <si>
    <t>1.3.5. Proyecto con Red de Empoderamiento de Mujeres de Cartagena y el Caribe: Mujeres de base de las 18 organizaciones beneficiadas con el proyecto</t>
  </si>
  <si>
    <t>1.3.5. Proyecto con Red de Empoderamiento de Mujeres de Cartagena y el Caribe: Participantes de la marcha en contra de los feminicidios en la Costa Caribe realizada el 29 de enero de 2010</t>
  </si>
  <si>
    <t>1.3.5. Proyecto con Fundeas: participantes de los ejercicios diagnósticos para la estructuración del diplomado y las experiencias de veeduría</t>
  </si>
  <si>
    <r>
      <t xml:space="preserve">1.2.4. Proyecto con Asociación de mujeres afrodescendientes Graciela Cha Inés (Cartagena): </t>
    </r>
    <r>
      <rPr>
        <sz val="8"/>
        <color indexed="8"/>
        <rFont val="Arial"/>
        <family val="2"/>
      </rPr>
      <t xml:space="preserve"> Familias de las-os beneficiarios directos</t>
    </r>
  </si>
  <si>
    <t>1.2.1. Proyecto conozcamos de la mano nuestros derechos: alianza con Dirección de Género y Secretaria de Salud de Pasto. Familias de las-os beneficiarios directos</t>
  </si>
  <si>
    <t xml:space="preserve">Num de mujeres
alcanzado </t>
  </si>
  <si>
    <t>Num de individuos  de Grupos Étnicos  previsto</t>
  </si>
  <si>
    <t>1.2.7 Manuales operativos Programas Auto 092</t>
  </si>
  <si>
    <t>1.2.8. Apoyo al comité interinstitucional de lucha contra la trata de personas</t>
  </si>
  <si>
    <t>2.1.1 Modelo de Defensoría Pública para mujeres víctimas de VBG</t>
  </si>
  <si>
    <t xml:space="preserve">Organizaciones sociales y de mujeres </t>
  </si>
  <si>
    <t>Total IN</t>
  </si>
  <si>
    <t>Total IL</t>
  </si>
  <si>
    <t>Total OSM</t>
  </si>
  <si>
    <t>Total U</t>
  </si>
  <si>
    <t>Total R</t>
  </si>
  <si>
    <t>Total beneficiarios directos</t>
  </si>
  <si>
    <t xml:space="preserve">Total Beneficiarios Indirectos </t>
  </si>
  <si>
    <t xml:space="preserve">Num de individuos  de Grupos Étnicos  previsto </t>
  </si>
  <si>
    <t xml:space="preserve"> Mujeres atendidas practicantes</t>
  </si>
  <si>
    <t>Hombres atendidos por parcticantes</t>
  </si>
  <si>
    <t>2.1.9  Convenios con Universidades para que practicantes de carreras de ciencias sociales y humanas apoyen a entidades competentes  en la prestación de servicios de atención a mujeres víctimas de VBG</t>
  </si>
  <si>
    <t xml:space="preserve">2.1.9. Madres  Comunitarias: formación para la detección  de casos de VBG y remisión a entidades competentes.
</t>
  </si>
  <si>
    <t>2.1.9.Apoyo a procesos de formación en derechos humanos, con énfasis en el Derecho a una vida libre de violencia en alianza con Procuraduría, personería y defensoría</t>
  </si>
  <si>
    <t>2.1.9. Apoyo para la prestación de servicios de psicología, social y legal a víctimas de violencia de pareja y sexual.</t>
  </si>
  <si>
    <t>1.2.6. Trabajo con mujeres afrocolombianas. Bogotá,B/tura,Cgena</t>
  </si>
  <si>
    <t>LINEA 1-2-3</t>
  </si>
  <si>
    <t>CASA JUSTICIA</t>
  </si>
  <si>
    <t>2.1.9.Fortalecimiento o creación de línea de atención sobre tema de VBG</t>
  </si>
  <si>
    <t>2.1.9. Apoyo a la Casa de Justicia en procesos de sensibilizacion, atencion y capacitacion a las victimas de VBG</t>
  </si>
  <si>
    <t>2.1.9.Nuevas Masculinidades: apoyo a entidades competentes para la  la implementación de un modelo de rehabilitación de agresores intrafamiliares.</t>
  </si>
  <si>
    <t>2.1.9.  Madres  Comunitarias: formación para la detección  de casos de VBG y remisión a entidades competentes.</t>
  </si>
  <si>
    <r>
      <t xml:space="preserve">1.2.1. </t>
    </r>
    <r>
      <rPr>
        <sz val="10"/>
        <rFont val="Calibri"/>
        <family val="2"/>
      </rPr>
      <t xml:space="preserve"> </t>
    </r>
    <r>
      <rPr>
        <sz val="10"/>
        <color indexed="8"/>
        <rFont val="Calibri"/>
        <family val="2"/>
      </rPr>
      <t xml:space="preserve">Mesa interinstitucional para erradicar la Violencia contra la mujer y Encuentro nacional de mesas departamentales. </t>
    </r>
  </si>
  <si>
    <t xml:space="preserve">2.1.8.  Diplomado con PES- Programa de Acceso a la Justicia y con la Universidad de Cartagena en género, calidad y VBG con énfasis en justicia; dirigido a funcionarios del sector justicia.
</t>
  </si>
  <si>
    <t>Beneficiarios Indirectos</t>
  </si>
  <si>
    <t>Beneficiarias/os Directos</t>
  </si>
  <si>
    <t xml:space="preserve">1.1.2.  Seminario Internacional de Buenas Prácticas en VBG. </t>
  </si>
  <si>
    <t xml:space="preserve">1.1.4. Apoyo a las organizaciones de victimas en la implementación de acciones de Incidencia en Verdad, Justicia y reparación. </t>
  </si>
  <si>
    <t>1.2.4. Asistencia Técnica y Financiera para adelantar iniciativas que promuevan nuevas masculinidades por la no violencia contra las mujeres, a nivel nacional y en los territorios focalizados.</t>
  </si>
  <si>
    <t xml:space="preserve">1.2.5 Fortalecimiento de la capacidad técnica del área de Mujer, Familia y Generaciones de la ONIC </t>
  </si>
  <si>
    <t>1.2.6. 1. Apoyos a los talleres de reflexión y diálogo con las muejeres afrocolombianas en Bogotá, Cartagena y Buenaventura para realizar el diagnóstico de la VBG en mujeres afrocolombianas.</t>
  </si>
  <si>
    <t>1.2.8. Realización de un encuentro  Nacional de Equipos Multifuncionales en alianza con ACNUR</t>
  </si>
  <si>
    <t>1.3.2. Fortalecimiento PGN</t>
  </si>
  <si>
    <t>1.3.5. 1 Convocatoria publica para promover procesos de incidencia política y veeduría a la respuesta estatal a la VBG</t>
  </si>
  <si>
    <t>2.1.3.Estrategia de formación a los forenses de las fuerzas militares para atender el tema de VXS</t>
  </si>
  <si>
    <t>2.1.5.Asistencia técnica y financiera al Instituto Nacional de Medicina Legal y Ciencias Forenses para el fortalecimiento de sus procesos de registro y medición de la VBG</t>
  </si>
  <si>
    <t>2.1.6. . Aplicación de los resultados del seminario-taller para la "conceptualización, estandarización y operalización del registro de la VBG en el país.</t>
  </si>
  <si>
    <t>2.1.9. Diagnóstico organizaciones sociedad civil (Buenaventura)</t>
  </si>
  <si>
    <t>2.1.9. Ciudadanos que han participado en actividades del programa</t>
  </si>
  <si>
    <t>Num de individuos  de Grupos Étnicos  alcanzado
Mujeres</t>
  </si>
  <si>
    <t>Num de individuos  de Grupos Étnicos  alcanzado
Hombres</t>
  </si>
  <si>
    <t xml:space="preserve">3.1.1. Encuentros regionales con comités seccionales de género del poder judicial y encuentro nacional de género de Magistradas de Altas Cortes. </t>
  </si>
  <si>
    <t>3.1.5. Audiencia pública en VBG en Pasto</t>
  </si>
  <si>
    <t>3.2.2 Instituciones competentes para la reglamentación de la ley</t>
  </si>
  <si>
    <t>3.1.3. Inclusión de la ley en los presupuestos municipales</t>
  </si>
  <si>
    <t>3.2.3. Foros territoriales para la divulgación de la ley en Pasto y Pereira</t>
  </si>
  <si>
    <t>3.1.5. Marcha contra la VBG en Pasto</t>
  </si>
  <si>
    <t>1.1.3. Carnaval de negros y Blancos (Pasto)</t>
  </si>
  <si>
    <t>1.2.4. Campaña "Sin mi puño y con mi letra" Red nacional de mujeres. (Hombres que firmaron el Pacto)</t>
  </si>
  <si>
    <t>Num de mujeres alcanzado</t>
  </si>
  <si>
    <t>Num de hombres  previstos</t>
  </si>
  <si>
    <t xml:space="preserve">3.1.1. CSJ-Comisión de Equidad de Género de la Rama Judicial </t>
  </si>
  <si>
    <t>3.1.1. Apoyo a las mesas para reglamentación de la ley</t>
  </si>
  <si>
    <t>1.2.2. Asesoría técnica para la implementación  de los lineamientos para la incorporación de la perspectiva de género, derechos de las mujeres y VBG en los programas de educación para la sexualidad y derechos humanos  (en los territorios piloto</t>
  </si>
  <si>
    <t>3.1.1. Estrategia para construir desde la Rama Judicial una propuesta de reglamentación de la ley 1257</t>
  </si>
  <si>
    <t>3.1.1. Apoyo a encuentro de comisarios</t>
  </si>
  <si>
    <t>3.2.2. Fondo concursable para organizaciones de mujeres para desarrollo de estrategias de divulgación de la Ley 1257 de 2008. Cartagena. Limpal</t>
  </si>
  <si>
    <t>3.2.2. Fondo concursable para organizaciones de mujeres para desarrollo de estrategias de divulgación de la Ley 1257 de 2008. Cartagena. Cede Social</t>
  </si>
  <si>
    <t>3.2.2. Fondo concursable para organizaciones de mujeres para desarrollo de estrategias de divulgación de la Ley 1257 de 2008. Pasto. Pastoral Social</t>
  </si>
  <si>
    <t>3.2.2. Fondo concursable para organizaciones de mujeres para desarrollo de estrategias de divulgación de la Ley 1257 de 2008. Nacional. Ciase</t>
  </si>
  <si>
    <t>3.2.2. Fondo concursable para organizaciones de mujeres para desarrollo de estrategias de divulgación de la Ley 1257 de 2008. Buenaventura. Fundación Rostros y Huellas</t>
  </si>
  <si>
    <t>3.2.2. Fondo concursable para organizaciones de mujeres para desarrollo de estrategias de divulgación de la Ley 1257 de 2008. Cartagena. Asociación Colectivo de mujeres al derecho</t>
  </si>
  <si>
    <t>3.2.2. Fondo concursable para organizaciones de mujeres para desarrollo de estrategias de divulgación de la Ley 1257 de 2008. Nacional. Multicolor</t>
  </si>
  <si>
    <t>Mujeres</t>
  </si>
  <si>
    <t>Hombres</t>
  </si>
  <si>
    <t xml:space="preserve">1.1.4 Potenciación del nivel de aporte e incidencia del Equipo Multifuncional en la prevención y atención de la VSBG </t>
  </si>
  <si>
    <t>1.3.5 Segunda convocatoria a llamados a concurso en Buenaventura para la  respuesta estatal a la VBG</t>
  </si>
  <si>
    <t>2.1.7 Proyecto piloto: Servicios de atención a víctimas de VBG en el municipio:
1. Protección temporal a mujeres en riesgo fisico por violencia de pareja "Hogares de acogida"
2. Atención psicologica y asesoria juridica y social para mujeres víctimas, incluidas las mujeres en hogar de acogida</t>
  </si>
  <si>
    <t>3.1.5 Diseño del sistema integral de atención a mujeres víctimas de violencia en el distrito capital</t>
  </si>
  <si>
    <t>3.1.5. Asistencia técnica y financiera a la formulación de la politica publica de igualdad del municipio de Buenaventura</t>
  </si>
  <si>
    <t>1.1.2. 1.Analizar, indagar y documentar los procesos del desplazamiento de las mujeres indígenas Wounaan-Nonaam y sus familias hacia Bogotá.</t>
  </si>
  <si>
    <t>1.1.4 Capacitación a abogadas/os en instrumentos nacionales e internacionales de DDHH con enfásis en los derechos de las mujeres victimas  a  verdad, justicia y reparación.</t>
  </si>
  <si>
    <t>1.1.4  Fortalecimiento del área de género de la CNRR en el acompañamiento a organizaciones de mujeres víctimas en la implementación de planes de incidencia local en verdad, justicia y reparación, con base en las consultas y resultados de la primera fase de trabajo entre la CNRR y dichas  organizaciones</t>
  </si>
  <si>
    <t>1.2.1 Socialización Programa de Prevención que ordena el Auto 092 , del que hace parte la asistencia técnica a instituciones competentes a nivel nacional y territorial</t>
  </si>
  <si>
    <t>1.2.4 Apoyo iniciativas colectivos de mujeres. Campaña sin mi puño y con mi letra, hombres en contra de la VBG. Apoyo técnico y financiero a la realización del encuentro nacional de masculinidades no hegemónica</t>
  </si>
  <si>
    <t>3.1.5 Asistencia técnica y financiera a la formulación de la politica publica de igualdad del municipio de Buenaventura</t>
  </si>
  <si>
    <t xml:space="preserve">1.2.3 Reglamentación Ley 1257/08- Ministerio de Protección Social
</t>
  </si>
  <si>
    <t>1.2.3 Manual para documentación casos de VBG en el marco del Conflicto armado-CNRR</t>
  </si>
  <si>
    <t>N/A</t>
  </si>
  <si>
    <t>2.1.3 Validación sistema de información sobre VBG de las FFMM</t>
  </si>
  <si>
    <t>2.1.3 Socialización del módulo de formación sobre VBG para FFMM</t>
  </si>
  <si>
    <t>3.2.2. Fondo concursable para organizaciones de mujeres para desarrollo de estrategias de divulgación de la Ley 1257 de 2008. Cartagena. Funsarep</t>
  </si>
  <si>
    <t>3.2.2. Fondo concursable para organizaciones de mujeres para desarrollo de estrategias de divulgación de la Ley 1257 de 2008. Buenaventura. CORPOAVANCE</t>
  </si>
  <si>
    <t>2.1.10. Desarrollo de una propuesta integral para la transformación de prácticas tradicionales nocivas para la vida y salud de las mujeres indígenas Embera Chamí de los Resguardos indígenas de Pueblo Rico y Mistrató (Risaralda) (UNFPA): 2009 y 2010</t>
  </si>
  <si>
    <t>2.1.10. Desarrollo de una propuesta integral para la transformación de prácticas tradicionales nocivas para la vida y salud de las mujeres indígenas Embera Chamí de los Resguardos indígenas de Pueblo Rico y Mistrató (Risaralda) (UNFPA): 2009 y 2010 (En actividades como el lanzamiento del proyecto, encuentro internacional, presentación de resultados se incluyeron instituciones de los 7 municipios donde hay presencia de población embera. Se tomó como instituciones convocadas a las alcaldías de cada municipio; gobernación; Defensoría del Pueblo; ICBF Regional; Pijaos Salud; Hospitales de cada municipio; comisarias de familias y juzgados promiscuos de cada municipio; asamblea departamental; personerías de cada municipio)</t>
  </si>
  <si>
    <t>2.1.10. Desarrollo de una propuesta integral para la transformación de prácticas tradicionales nocivas para la vida y salud de las mujeres indígenas Embera Chamí de los Resguardos indígenas de Pueblo Rico y Mistrató (Risaralda) (UNFPA): 2009 y 2010 (Participación de la comunidad indígena ubicada en Pereira a las actividades de concertación y construcción de la escuela de derechos y al encuentro departamental de mujeres y al encuentro internacional de salud intercultural)</t>
  </si>
  <si>
    <t xml:space="preserve">2.1.10. Desarrollo de una propuesta integral para la transformación de prácticas tradicionales nocivas para la vida y salud de las mujeres indígenas Embera Chamí de los Resguardos indígenas de Pueblo Rico y Mistrató (Risaralda) (UNFPA): 2009 y 2010 </t>
  </si>
  <si>
    <t>1.1.3. c. Implementación del Plan de Comunicaciones del Programa Conjunto</t>
  </si>
  <si>
    <t xml:space="preserve">1.1.3. c. Implementación del Plan de Comunicaciones del Programa Conjunto:
• Marchas del Día Internacional de la Mujer
• Performancia y taller con Beth Moyses
• Foro en El Tiempo
• Entrevistas en medios
• Sensibilizaciones a periodistas de Pasto Sensibilizaciones a periodistas de Cartagena Sensibilizaciones a periodistas de Buenaventura
• Programa especial sobre VBG en RCN Radio   Programa especial sobre VBG en Canal Capital        Programa especial sobre VBG en RCN TV                         Programa especial sobre VBG en La Mega (25 de noviembre)
• Participación en Rock al Parque                    Participación en Premios Shock 2010
</t>
  </si>
  <si>
    <t>2.1.8 Comité Distrital de lucha contra la Trata de Personas</t>
  </si>
  <si>
    <t>2.1.8 Programa Hogares de Paso Mujer a Mujer</t>
  </si>
  <si>
    <t>hombres</t>
  </si>
  <si>
    <t>Urbanos</t>
  </si>
  <si>
    <t>mujeres</t>
  </si>
  <si>
    <t>Instituciones Nacionales</t>
  </si>
  <si>
    <t>Instituciones Locales</t>
  </si>
  <si>
    <t>1.3.5 Mamuncia y Cacumen - Buenaventura. Investigación Aplicada para la Exploración de efectos Psicosociales en Procesos de Intervención con Víctimas de Violencias Basadas en Género Dirigido a Acciones de Veeduría Ciudadana e Incidencia Política.  (la Asociación de Parteras del Pacifico – Asoparupa, Fundemujer, Movimiento de Madres por la Vida, Consejo Comunitario de la Vereda La Gloria y de la Asociación de Mujeres Campesinas y Negras de Buenaventura – Anmucib)</t>
  </si>
  <si>
    <t>2.1.8 Estrategia deComunicaciones Oye Men no le pegue a la Negra</t>
  </si>
  <si>
    <t>2.1.8 Estrategia deComunicaciones Trata de Personas</t>
  </si>
  <si>
    <t>2.1.8 Fortalecimiento de la linea 1,2,3</t>
  </si>
  <si>
    <t>1.1.2. Investiagación acción Participativa para la "Transformación de las prácticas de violencia basada en género, al interior de las relaciones de noviazgo en Cartagena" (Foro de socialización)</t>
  </si>
  <si>
    <t>1.2.4 Formación y consolidación de Redes comunitarias de control social  y detección de la VBG;  y de liderazgo vecinal y  afectivo para la detección y atención de la VBG Corpominga, ISAIS, Akina, Asodemuc (Nuevos talleres, mismos beneficiarios/as)</t>
  </si>
  <si>
    <t>3.1.3 Inclusión de la ley en los presupuestos municipales (Diplomado sobre calidad de la atención a la VBG)</t>
  </si>
  <si>
    <t>3.1.5. Desarrollo de la Escuela de DD.HH. Y VBG Pueblo Quillasinga - Pasto</t>
  </si>
  <si>
    <t>3.1.5. Proceso concertación para el diseño y validación de la Escuela de DD.HH y VBG con énfoque étnico. Pueblo Quillacinga - Pasto</t>
  </si>
  <si>
    <t>1.2.1. Proyecto conozcamos de la mano nuestros derechos: Proyecto Rayuela</t>
  </si>
  <si>
    <t>2.1.8 Fortalecimiento de funcionarios/as de las entidades y organizaciones  perteneces a la Red de Prevención y atención de la VIF</t>
  </si>
  <si>
    <t>TOTAL</t>
  </si>
  <si>
    <r>
      <t>3.1.3. Inclusión de la ley en los presupuestos municipales</t>
    </r>
    <r>
      <rPr>
        <sz val="10"/>
        <rFont val="Calibri"/>
        <family val="2"/>
      </rPr>
      <t>(Incorporación de la Ley 1257 de 2008 en el ciclo de gestión de los planes de desarrollo territoriales)</t>
    </r>
  </si>
  <si>
    <r>
      <t>3.1.3. Inclusión de la ley en los presupuestos municipales</t>
    </r>
    <r>
      <rPr>
        <sz val="10"/>
        <rFont val="Calibri"/>
        <family val="2"/>
      </rPr>
      <t>(Seminario de Gestión del desarrollo y género)</t>
    </r>
  </si>
  <si>
    <r>
      <t>3.1.3. Inclusión de la ley en los presupuestos municipales</t>
    </r>
    <r>
      <rPr>
        <sz val="10"/>
        <rFont val="Calibri"/>
        <family val="2"/>
      </rPr>
      <t>(Inclusión ley 1257 en los presupuestos municipales)</t>
    </r>
  </si>
  <si>
    <t>2..1.8  Red Distrital para prevenir y atender la violencia contra la mujer.</t>
  </si>
  <si>
    <t>2.1.9. Diplomado “con la Universidad del Pacífico en género, calidad y VBG con énfasis en justicia y salud; dirigido a funcionarios del sector justicia y del sector salud.</t>
  </si>
  <si>
    <t>2.1.9. Diagnóstico institucional (Buenaventura)</t>
  </si>
  <si>
    <t>2.19. Apoyo al Comité Municipal de Lucha contra la Trata de Personas</t>
  </si>
  <si>
    <t>2.1.2. Modelo de atención a víctimas de VBG para clínica forense en el INML y CF</t>
  </si>
  <si>
    <t>2.1.9 Estrategia de comunicación "Ni una más"</t>
  </si>
  <si>
    <t>1.3.5 Advocacy y acompañamiento técnica a la política de buenaventura</t>
  </si>
  <si>
    <t>Reporte del colectivo de hombres</t>
  </si>
  <si>
    <t>1.3.3 Apoyo a organizaciones de mujeres (encuentro Feminista) para la promoción y defensa de los DDHH de las mujeres.</t>
  </si>
  <si>
    <t>INFORME BENEFICIARIOS/AS - II SEMESTRE 2011</t>
  </si>
  <si>
    <t>2.1.7. capacitación a lideres afectivas en derechos de las mujeres, legislacion, recursos y servicios (Pasto)</t>
  </si>
  <si>
    <t>2.1.7 Proyecto piloto (Pasto): Servicios de atención a víctimas de VBG en el municipio: alianzas con instituciones paran que se vinculen al proyecto
1. Protección temporal a mujeres en riesgo fisico por violencia de pareja "Hogares de acogida"
2. Atención psicologica y asesoria juridica y social para mujeres víctimas, incluidas las mujeres en hogar de acogida</t>
  </si>
  <si>
    <t>2.1.7. Elaboración y validación protocolo línea 1,2,3, Policía  (Pasto)</t>
  </si>
  <si>
    <t>2.1.7. Implementación de planes de mejoramiento institucional con Fiscalía Seccional Nariño, Comisarías Primera y Segunda de Familia de Pasto y la Coordinación de Consultoríos Jurídicos de la Universidad de Nariño</t>
  </si>
  <si>
    <t xml:space="preserve">1.1.2. Seminario Segundo Seminario Nacional de Prácticas Promisorias contra la Violencia de Género
</t>
  </si>
  <si>
    <t>1.2.1. Proyecto conozcamos de la mano nuestros derechos: Proyecto Construyendo caminos hacia una vida libre de violencia contra las mujeres - Personería Municipal</t>
  </si>
  <si>
    <t>1.1.4 Realización de 3 audiencias defensoriales para socializar informes temáticos del Sistema de Alertas Tempranas sobre el impacto de género del conflicto armado en Cartagena, Pasto y Buenaventura</t>
  </si>
  <si>
    <t xml:space="preserve">2.1.7. Apoyo a la estrategia de comunicaciones de la Red del Buen Trato del Municipio de Pasto bajo el liderazgo de la jefatura de Género: divulgación de servicios de atención y derechos para mujeres para mujeres víctimas </t>
  </si>
  <si>
    <t>73440 familias</t>
  </si>
  <si>
    <t>1.1.3.Campaña en televisión Nada justifica la violencia contra las mujeres</t>
  </si>
  <si>
    <t>30 millones de contactos</t>
  </si>
  <si>
    <t>3.1.1 Piloto para incluir el sistema de calidad en la gestión de los juzgados de Itagui y Envigado.</t>
  </si>
  <si>
    <t xml:space="preserve">3.1.1 Trabajo con relatores de Altas Cortes para implementar relatorías con perspectiva de género.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</si>
</sst>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s>
  <fonts count="52">
    <font>
      <sz val="10"/>
      <name val="Arial"/>
      <family val="0"/>
    </font>
    <font>
      <sz val="11"/>
      <color indexed="8"/>
      <name val="Calibri"/>
      <family val="2"/>
    </font>
    <font>
      <sz val="8"/>
      <color indexed="8"/>
      <name val="Arial"/>
      <family val="2"/>
    </font>
    <font>
      <sz val="10"/>
      <color indexed="8"/>
      <name val="Calibri"/>
      <family val="2"/>
    </font>
    <font>
      <sz val="10"/>
      <name val="Calibri"/>
      <family val="2"/>
    </font>
    <font>
      <sz val="9"/>
      <name val="Tahoma"/>
      <family val="2"/>
    </font>
    <font>
      <b/>
      <sz val="9"/>
      <name val="Tahoma"/>
      <family val="2"/>
    </font>
    <font>
      <b/>
      <sz val="12"/>
      <name val="Arial"/>
      <family val="2"/>
    </font>
    <font>
      <b/>
      <sz val="14"/>
      <name val="Arial"/>
      <family val="2"/>
    </font>
    <font>
      <b/>
      <sz val="11"/>
      <name val="Arial"/>
      <family val="2"/>
    </font>
    <font>
      <b/>
      <sz val="9"/>
      <color indexed="8"/>
      <name val="Calibri"/>
      <family val="2"/>
    </font>
    <font>
      <b/>
      <sz val="8"/>
      <color indexed="8"/>
      <name val="Calibri"/>
      <family val="2"/>
    </font>
    <font>
      <b/>
      <sz val="10"/>
      <color indexed="8"/>
      <name val="Calibri"/>
      <family val="2"/>
    </font>
    <font>
      <b/>
      <sz val="11"/>
      <color indexed="8"/>
      <name val="Calibri"/>
      <family val="2"/>
    </font>
    <font>
      <sz val="10"/>
      <color indexed="10"/>
      <name val="Calibri"/>
      <family val="2"/>
    </font>
    <font>
      <b/>
      <sz val="12"/>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rgb="FF00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17"/>
        <bgColor indexed="64"/>
      </patternFill>
    </fill>
    <fill>
      <patternFill patternType="solid">
        <fgColor indexed="40"/>
        <bgColor indexed="64"/>
      </patternFill>
    </fill>
    <fill>
      <patternFill patternType="solid">
        <fgColor indexed="14"/>
        <bgColor indexed="64"/>
      </patternFill>
    </fill>
    <fill>
      <patternFill patternType="solid">
        <fgColor indexed="3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medium"/>
      <top style="thin"/>
      <bottom style="medium"/>
    </border>
    <border>
      <left style="thin"/>
      <right style="medium"/>
      <top style="thin"/>
      <bottom style="thin"/>
    </border>
    <border>
      <left style="thin"/>
      <right style="medium"/>
      <top style="medium"/>
      <bottom style="thin"/>
    </border>
    <border>
      <left style="thin"/>
      <right style="medium"/>
      <top/>
      <bottom style="thin"/>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medium"/>
      <bottom style="thin"/>
    </border>
    <border>
      <left style="thin"/>
      <right style="medium"/>
      <top/>
      <bottom/>
    </border>
    <border>
      <left style="thin"/>
      <right style="thin"/>
      <top/>
      <bottom/>
    </border>
    <border>
      <left style="medium"/>
      <right style="thin"/>
      <top/>
      <bottom/>
    </border>
    <border>
      <left style="thin"/>
      <right style="medium"/>
      <top/>
      <bottom style="medium"/>
    </border>
    <border>
      <left style="thin"/>
      <right/>
      <top style="thin"/>
      <bottom style="medium"/>
    </border>
    <border>
      <left style="thin"/>
      <right/>
      <top/>
      <bottom style="thin"/>
    </border>
    <border>
      <left style="medium"/>
      <right style="thin"/>
      <top style="medium"/>
      <bottom/>
    </border>
    <border>
      <left style="medium"/>
      <right style="thin"/>
      <top/>
      <bottom style="medium"/>
    </border>
    <border>
      <left style="thin"/>
      <right style="thin"/>
      <top/>
      <bottom style="medium"/>
    </border>
    <border>
      <left style="medium"/>
      <right style="medium"/>
      <top style="medium"/>
      <bottom style="medium"/>
    </border>
    <border>
      <left style="medium"/>
      <right style="thin"/>
      <top style="thin"/>
      <bottom style="thin"/>
    </border>
    <border>
      <left style="medium"/>
      <right style="thin"/>
      <top style="thin"/>
      <bottom/>
    </border>
    <border>
      <left style="medium"/>
      <right style="thin"/>
      <top style="thin"/>
      <bottom style="medium"/>
    </border>
    <border>
      <left style="thin"/>
      <right/>
      <top style="thin"/>
      <bottom/>
    </border>
    <border>
      <left style="thin"/>
      <right/>
      <top/>
      <bottom/>
    </border>
    <border>
      <left style="medium"/>
      <right/>
      <top/>
      <bottom/>
    </border>
    <border>
      <left/>
      <right style="medium"/>
      <top/>
      <bottom/>
    </border>
    <border>
      <left/>
      <right style="medium"/>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medium"/>
      <top style="thin"/>
      <bottom/>
    </border>
    <border>
      <left/>
      <right style="thin"/>
      <top style="thin"/>
      <bottom style="thin"/>
    </border>
    <border>
      <left style="medium"/>
      <right style="thin"/>
      <top style="medium"/>
      <bottom style="thin"/>
    </border>
    <border>
      <left style="thin"/>
      <right style="thin"/>
      <top style="medium"/>
      <bottom>
        <color indexed="63"/>
      </bottom>
    </border>
    <border>
      <left style="thin"/>
      <right/>
      <top style="medium"/>
      <bottom>
        <color indexed="63"/>
      </bottom>
    </border>
    <border>
      <left style="thin"/>
      <right style="medium"/>
      <top style="medium"/>
      <bottom/>
    </border>
    <border>
      <left/>
      <right style="thin"/>
      <top>
        <color indexed="63"/>
      </top>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164" fontId="0" fillId="0" borderId="0" applyFont="0" applyFill="0" applyBorder="0" applyAlignment="0" applyProtection="0"/>
    <xf numFmtId="16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10" fillId="0" borderId="10"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center"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2" fillId="0" borderId="15" xfId="0" applyFont="1" applyBorder="1" applyAlignment="1">
      <alignment horizontal="justify" vertical="top" wrapText="1"/>
    </xf>
    <xf numFmtId="0" fontId="0" fillId="0" borderId="0" xfId="0" applyFont="1" applyAlignment="1">
      <alignment/>
    </xf>
    <xf numFmtId="0" fontId="3" fillId="33" borderId="16" xfId="0" applyFont="1" applyFill="1" applyBorder="1" applyAlignment="1">
      <alignment horizontal="left" vertical="top"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33" borderId="20" xfId="0" applyNumberFormat="1" applyFont="1" applyFill="1" applyBorder="1" applyAlignment="1">
      <alignment horizontal="center" vertical="center" wrapText="1"/>
    </xf>
    <xf numFmtId="3" fontId="3" fillId="0" borderId="21" xfId="0" applyNumberFormat="1" applyFont="1" applyBorder="1" applyAlignment="1">
      <alignment horizontal="center" vertical="center" wrapText="1"/>
    </xf>
    <xf numFmtId="0" fontId="10" fillId="0" borderId="10" xfId="0"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3" fillId="34" borderId="24" xfId="0" applyFont="1" applyFill="1" applyBorder="1" applyAlignment="1">
      <alignment horizontal="left" vertical="top" wrapText="1"/>
    </xf>
    <xf numFmtId="3" fontId="3" fillId="34" borderId="25" xfId="0" applyNumberFormat="1" applyFont="1" applyFill="1" applyBorder="1" applyAlignment="1">
      <alignment horizontal="center" vertical="center" wrapText="1"/>
    </xf>
    <xf numFmtId="0" fontId="12" fillId="35" borderId="10" xfId="0" applyFont="1" applyFill="1" applyBorder="1" applyAlignment="1">
      <alignment horizontal="center" vertical="center" wrapText="1"/>
    </xf>
    <xf numFmtId="3" fontId="13" fillId="35" borderId="12" xfId="0" applyNumberFormat="1" applyFont="1" applyFill="1" applyBorder="1" applyAlignment="1">
      <alignment horizontal="center" vertical="center" wrapText="1"/>
    </xf>
    <xf numFmtId="0" fontId="1" fillId="35" borderId="11" xfId="0" applyFont="1" applyFill="1" applyBorder="1" applyAlignment="1">
      <alignment horizontal="justify" vertical="top" wrapText="1"/>
    </xf>
    <xf numFmtId="0" fontId="3" fillId="34" borderId="26" xfId="0" applyFont="1" applyFill="1" applyBorder="1" applyAlignment="1">
      <alignment horizontal="center" vertical="center" wrapText="1"/>
    </xf>
    <xf numFmtId="0" fontId="3" fillId="34" borderId="24" xfId="0" applyFont="1" applyFill="1" applyBorder="1" applyAlignment="1">
      <alignment horizontal="center" vertical="top" wrapText="1"/>
    </xf>
    <xf numFmtId="0" fontId="4" fillId="0" borderId="14" xfId="0" applyFont="1" applyFill="1" applyBorder="1" applyAlignment="1">
      <alignment horizontal="left" vertical="top" wrapText="1"/>
    </xf>
    <xf numFmtId="0" fontId="1" fillId="35" borderId="27" xfId="0" applyFont="1" applyFill="1" applyBorder="1" applyAlignment="1">
      <alignment horizontal="justify" vertical="top" wrapText="1"/>
    </xf>
    <xf numFmtId="3" fontId="0" fillId="0" borderId="0" xfId="0" applyNumberFormat="1" applyAlignment="1">
      <alignment/>
    </xf>
    <xf numFmtId="0" fontId="3" fillId="0" borderId="14" xfId="0" applyFont="1" applyFill="1" applyBorder="1" applyAlignment="1">
      <alignment horizontal="justify" vertical="top" wrapText="1"/>
    </xf>
    <xf numFmtId="3" fontId="3" fillId="0" borderId="28" xfId="0" applyNumberFormat="1" applyFont="1" applyBorder="1" applyAlignment="1">
      <alignment horizontal="center" vertical="center" wrapText="1"/>
    </xf>
    <xf numFmtId="3" fontId="3" fillId="33" borderId="29"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0" fontId="0" fillId="0" borderId="0" xfId="0" applyBorder="1" applyAlignment="1">
      <alignment/>
    </xf>
    <xf numFmtId="0" fontId="11"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ill="1" applyAlignment="1">
      <alignment/>
    </xf>
    <xf numFmtId="0" fontId="0" fillId="0" borderId="0" xfId="0" applyFont="1" applyFill="1" applyAlignment="1">
      <alignment/>
    </xf>
    <xf numFmtId="3" fontId="3" fillId="0" borderId="18" xfId="0" applyNumberFormat="1" applyFont="1" applyFill="1" applyBorder="1" applyAlignment="1">
      <alignment horizontal="center" vertical="center" wrapText="1"/>
    </xf>
    <xf numFmtId="0" fontId="12" fillId="0" borderId="30" xfId="0" applyFont="1" applyBorder="1" applyAlignment="1">
      <alignment vertical="center" wrapText="1"/>
    </xf>
    <xf numFmtId="4" fontId="0" fillId="0" borderId="0" xfId="0" applyNumberFormat="1" applyFill="1" applyAlignment="1">
      <alignment/>
    </xf>
    <xf numFmtId="0" fontId="0" fillId="0" borderId="0" xfId="0" applyFont="1" applyFill="1" applyAlignment="1">
      <alignment/>
    </xf>
    <xf numFmtId="3" fontId="3" fillId="0" borderId="23" xfId="0" applyNumberFormat="1" applyFont="1" applyFill="1" applyBorder="1" applyAlignment="1">
      <alignment horizontal="center" vertical="center" wrapText="1"/>
    </xf>
    <xf numFmtId="0" fontId="0" fillId="0" borderId="0" xfId="0" applyFont="1" applyAlignment="1">
      <alignment/>
    </xf>
    <xf numFmtId="0" fontId="3" fillId="34" borderId="10" xfId="0" applyFont="1" applyFill="1" applyBorder="1" applyAlignment="1">
      <alignment horizontal="center" vertical="center" wrapText="1"/>
    </xf>
    <xf numFmtId="3" fontId="3" fillId="0" borderId="19" xfId="0" applyNumberFormat="1" applyFont="1" applyFill="1" applyBorder="1" applyAlignment="1">
      <alignment horizontal="center" vertical="top" wrapText="1"/>
    </xf>
    <xf numFmtId="0" fontId="3" fillId="34" borderId="11" xfId="0" applyFont="1" applyFill="1" applyBorder="1" applyAlignment="1">
      <alignment horizontal="left" vertical="top" wrapText="1"/>
    </xf>
    <xf numFmtId="3" fontId="3" fillId="0" borderId="19"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0" fontId="3" fillId="0" borderId="26" xfId="0" applyFont="1" applyBorder="1" applyAlignment="1">
      <alignment vertical="center" wrapText="1"/>
    </xf>
    <xf numFmtId="3" fontId="9" fillId="0" borderId="0" xfId="0" applyNumberFormat="1" applyFont="1" applyAlignment="1">
      <alignment/>
    </xf>
    <xf numFmtId="0" fontId="9" fillId="0" borderId="0" xfId="0" applyFont="1" applyAlignment="1">
      <alignment/>
    </xf>
    <xf numFmtId="3" fontId="1" fillId="34" borderId="12"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3" fontId="13" fillId="34" borderId="12" xfId="0" applyNumberFormat="1" applyFont="1" applyFill="1" applyBorder="1" applyAlignment="1">
      <alignment horizontal="center" vertical="center" wrapText="1"/>
    </xf>
    <xf numFmtId="0" fontId="9" fillId="0" borderId="0" xfId="0" applyFont="1" applyFill="1" applyAlignment="1">
      <alignment/>
    </xf>
    <xf numFmtId="0" fontId="13" fillId="34" borderId="11" xfId="0" applyFont="1" applyFill="1" applyBorder="1" applyAlignment="1">
      <alignment horizontal="justify" vertical="top" wrapText="1"/>
    </xf>
    <xf numFmtId="3" fontId="13" fillId="34" borderId="19" xfId="0" applyNumberFormat="1" applyFont="1" applyFill="1" applyBorder="1" applyAlignment="1">
      <alignment horizontal="center" vertical="center" wrapText="1"/>
    </xf>
    <xf numFmtId="0" fontId="15" fillId="35" borderId="31" xfId="0" applyFont="1" applyFill="1" applyBorder="1" applyAlignment="1">
      <alignment horizontal="center" vertical="center" wrapText="1"/>
    </xf>
    <xf numFmtId="3" fontId="15" fillId="35" borderId="32" xfId="0" applyNumberFormat="1" applyFont="1" applyFill="1" applyBorder="1" applyAlignment="1">
      <alignment horizontal="center" vertical="center" wrapText="1"/>
    </xf>
    <xf numFmtId="0" fontId="0" fillId="0" borderId="0" xfId="60">
      <alignment/>
      <protection/>
    </xf>
    <xf numFmtId="3" fontId="3" fillId="0" borderId="19" xfId="60" applyNumberFormat="1" applyFont="1" applyFill="1" applyBorder="1" applyAlignment="1">
      <alignment horizontal="center" vertical="top" wrapText="1"/>
      <protection/>
    </xf>
    <xf numFmtId="0" fontId="0" fillId="0" borderId="0" xfId="60" applyAlignment="1">
      <alignment vertical="center"/>
      <protection/>
    </xf>
    <xf numFmtId="0" fontId="0" fillId="0" borderId="0" xfId="0" applyAlignment="1">
      <alignment vertical="center"/>
    </xf>
    <xf numFmtId="0" fontId="0" fillId="36" borderId="0" xfId="0" applyFill="1" applyAlignment="1">
      <alignment/>
    </xf>
    <xf numFmtId="0" fontId="3" fillId="0" borderId="26" xfId="0" applyFont="1" applyFill="1" applyBorder="1" applyAlignment="1">
      <alignment vertical="center" wrapText="1"/>
    </xf>
    <xf numFmtId="0" fontId="0" fillId="37" borderId="0" xfId="0" applyFill="1" applyAlignment="1">
      <alignment/>
    </xf>
    <xf numFmtId="0" fontId="0" fillId="36" borderId="0" xfId="0" applyFont="1" applyFill="1" applyAlignment="1">
      <alignment/>
    </xf>
    <xf numFmtId="3" fontId="3" fillId="0" borderId="19" xfId="60" applyNumberFormat="1" applyFont="1" applyFill="1" applyBorder="1" applyAlignment="1">
      <alignment horizontal="center" vertical="center" wrapText="1"/>
      <protection/>
    </xf>
    <xf numFmtId="0" fontId="13" fillId="34" borderId="33" xfId="0" applyFont="1" applyFill="1" applyBorder="1" applyAlignment="1">
      <alignment horizontal="center" wrapText="1"/>
    </xf>
    <xf numFmtId="3" fontId="13" fillId="34" borderId="25" xfId="0" applyNumberFormat="1" applyFont="1" applyFill="1" applyBorder="1" applyAlignment="1">
      <alignment horizontal="center" vertical="center" wrapText="1"/>
    </xf>
    <xf numFmtId="0" fontId="1" fillId="34" borderId="10" xfId="0" applyFont="1" applyFill="1" applyBorder="1" applyAlignment="1">
      <alignment horizontal="center" vertical="top" wrapText="1"/>
    </xf>
    <xf numFmtId="3" fontId="1" fillId="34" borderId="11" xfId="0" applyNumberFormat="1"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30" xfId="0" applyFont="1" applyFill="1" applyBorder="1" applyAlignment="1">
      <alignment vertical="center" wrapText="1"/>
    </xf>
    <xf numFmtId="3" fontId="11" fillId="0" borderId="18" xfId="0" applyNumberFormat="1" applyFont="1" applyFill="1" applyBorder="1" applyAlignment="1">
      <alignment horizontal="center" vertical="center" wrapText="1"/>
    </xf>
    <xf numFmtId="0" fontId="3" fillId="0" borderId="15" xfId="0" applyFont="1" applyFill="1" applyBorder="1" applyAlignment="1">
      <alignment horizontal="justify" vertical="top" wrapText="1"/>
    </xf>
    <xf numFmtId="0" fontId="12" fillId="0" borderId="26" xfId="0" applyFont="1" applyFill="1" applyBorder="1" applyAlignment="1">
      <alignment vertical="center" wrapText="1"/>
    </xf>
    <xf numFmtId="0" fontId="3" fillId="0" borderId="26" xfId="60" applyFont="1" applyFill="1" applyBorder="1" applyAlignment="1">
      <alignment horizontal="center" vertical="center" wrapText="1"/>
      <protection/>
    </xf>
    <xf numFmtId="3" fontId="3" fillId="0" borderId="19" xfId="60" applyNumberFormat="1" applyFont="1" applyFill="1" applyBorder="1" applyAlignment="1">
      <alignment vertical="top" wrapText="1"/>
      <protection/>
    </xf>
    <xf numFmtId="0" fontId="3" fillId="0" borderId="14" xfId="60" applyFont="1" applyFill="1" applyBorder="1" applyAlignment="1">
      <alignment horizontal="left" vertical="top" wrapText="1"/>
      <protection/>
    </xf>
    <xf numFmtId="0" fontId="3" fillId="0" borderId="26" xfId="60" applyFont="1" applyFill="1" applyBorder="1" applyAlignment="1">
      <alignment vertical="center" wrapText="1"/>
      <protection/>
    </xf>
    <xf numFmtId="3" fontId="3" fillId="0" borderId="19" xfId="0" applyNumberFormat="1" applyFont="1" applyFill="1" applyBorder="1" applyAlignment="1">
      <alignment vertical="top" wrapText="1"/>
    </xf>
    <xf numFmtId="3" fontId="3" fillId="0" borderId="19" xfId="60" applyNumberFormat="1" applyFont="1" applyFill="1" applyBorder="1" applyAlignment="1">
      <alignment vertical="center" wrapText="1"/>
      <protection/>
    </xf>
    <xf numFmtId="0" fontId="3" fillId="0" borderId="14" xfId="60" applyFont="1" applyFill="1" applyBorder="1" applyAlignment="1">
      <alignment horizontal="left" vertical="center" wrapText="1"/>
      <protection/>
    </xf>
    <xf numFmtId="3" fontId="3" fillId="0" borderId="19" xfId="0" applyNumberFormat="1" applyFont="1" applyFill="1" applyBorder="1" applyAlignment="1">
      <alignment vertical="center" wrapText="1"/>
    </xf>
    <xf numFmtId="3" fontId="3" fillId="0" borderId="22" xfId="60" applyNumberFormat="1" applyFont="1" applyFill="1" applyBorder="1" applyAlignment="1">
      <alignment horizontal="center" vertical="center" wrapText="1"/>
      <protection/>
    </xf>
    <xf numFmtId="3" fontId="3" fillId="0" borderId="18" xfId="60" applyNumberFormat="1" applyFont="1" applyFill="1" applyBorder="1" applyAlignment="1">
      <alignment horizontal="center" vertical="center" wrapText="1"/>
      <protection/>
    </xf>
    <xf numFmtId="0" fontId="3" fillId="0" borderId="15" xfId="60" applyFont="1" applyFill="1" applyBorder="1" applyAlignment="1">
      <alignment horizontal="justify" vertical="top" wrapText="1"/>
      <protection/>
    </xf>
    <xf numFmtId="0" fontId="3" fillId="0" borderId="14" xfId="0" applyFont="1" applyFill="1" applyBorder="1" applyAlignment="1">
      <alignment horizontal="left" vertical="top" wrapText="1"/>
    </xf>
    <xf numFmtId="0" fontId="3" fillId="0" borderId="16" xfId="60" applyFont="1" applyFill="1" applyBorder="1" applyAlignment="1">
      <alignment horizontal="justify" vertical="top" wrapText="1"/>
      <protection/>
    </xf>
    <xf numFmtId="0" fontId="3" fillId="0" borderId="31" xfId="60" applyFont="1" applyFill="1" applyBorder="1" applyAlignment="1">
      <alignment vertical="center" wrapText="1"/>
      <protection/>
    </xf>
    <xf numFmtId="0" fontId="0" fillId="0" borderId="19" xfId="0" applyFill="1" applyBorder="1" applyAlignment="1">
      <alignment horizontal="center" vertical="center"/>
    </xf>
    <xf numFmtId="3" fontId="14" fillId="0" borderId="19" xfId="0" applyNumberFormat="1" applyFont="1" applyFill="1" applyBorder="1" applyAlignment="1">
      <alignment horizontal="left" vertical="top" wrapText="1"/>
    </xf>
    <xf numFmtId="3" fontId="14" fillId="0" borderId="19" xfId="0" applyNumberFormat="1" applyFont="1" applyFill="1" applyBorder="1" applyAlignment="1">
      <alignment horizontal="center" vertical="top" wrapText="1"/>
    </xf>
    <xf numFmtId="3" fontId="14" fillId="0" borderId="19" xfId="0" applyNumberFormat="1" applyFont="1" applyFill="1" applyBorder="1" applyAlignment="1">
      <alignment vertical="top" wrapText="1"/>
    </xf>
    <xf numFmtId="3" fontId="14" fillId="0" borderId="19" xfId="0" applyNumberFormat="1" applyFont="1" applyFill="1" applyBorder="1" applyAlignment="1">
      <alignment horizontal="center" vertical="center" wrapText="1"/>
    </xf>
    <xf numFmtId="3" fontId="14" fillId="0" borderId="22" xfId="0" applyNumberFormat="1" applyFont="1" applyFill="1" applyBorder="1" applyAlignment="1">
      <alignment vertical="top" wrapText="1"/>
    </xf>
    <xf numFmtId="0" fontId="3" fillId="0" borderId="14" xfId="60" applyFont="1" applyFill="1" applyBorder="1" applyAlignment="1">
      <alignment horizontal="justify" vertical="top" wrapText="1"/>
      <protection/>
    </xf>
    <xf numFmtId="3" fontId="3" fillId="0" borderId="21"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21" xfId="60" applyNumberFormat="1" applyFont="1" applyFill="1" applyBorder="1" applyAlignment="1">
      <alignment horizontal="center" vertical="center" wrapText="1"/>
      <protection/>
    </xf>
    <xf numFmtId="3" fontId="3" fillId="0" borderId="37" xfId="60" applyNumberFormat="1" applyFont="1" applyFill="1" applyBorder="1" applyAlignment="1">
      <alignment horizontal="center" vertical="center" wrapText="1"/>
      <protection/>
    </xf>
    <xf numFmtId="3" fontId="3" fillId="0" borderId="25" xfId="0" applyNumberFormat="1"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0" fontId="3" fillId="0" borderId="14" xfId="60" applyFont="1" applyFill="1" applyBorder="1" applyAlignment="1">
      <alignment horizontal="left" vertical="center" wrapText="1"/>
      <protection/>
    </xf>
    <xf numFmtId="3" fontId="3" fillId="0" borderId="17" xfId="60" applyNumberFormat="1" applyFont="1" applyFill="1" applyBorder="1" applyAlignment="1">
      <alignment horizontal="center" vertical="center" wrapText="1"/>
      <protection/>
    </xf>
    <xf numFmtId="0" fontId="3" fillId="0" borderId="13" xfId="60" applyFont="1" applyFill="1" applyBorder="1" applyAlignment="1">
      <alignment horizontal="justify" vertical="top" wrapText="1"/>
      <protection/>
    </xf>
    <xf numFmtId="3" fontId="11" fillId="0" borderId="19" xfId="60" applyNumberFormat="1" applyFont="1" applyFill="1" applyBorder="1" applyAlignment="1">
      <alignment horizontal="center" vertical="center" wrapText="1"/>
      <protection/>
    </xf>
    <xf numFmtId="3" fontId="3" fillId="0" borderId="25" xfId="60" applyNumberFormat="1" applyFont="1" applyFill="1" applyBorder="1" applyAlignment="1">
      <alignment horizontal="center" vertical="center" wrapText="1"/>
      <protection/>
    </xf>
    <xf numFmtId="3" fontId="3" fillId="0" borderId="38" xfId="60" applyNumberFormat="1" applyFont="1" applyFill="1" applyBorder="1" applyAlignment="1">
      <alignment horizontal="center" vertical="center" wrapText="1"/>
      <protection/>
    </xf>
    <xf numFmtId="0" fontId="3" fillId="0" borderId="14" xfId="0" applyFont="1" applyFill="1" applyBorder="1" applyAlignment="1">
      <alignment horizontal="justify" vertical="top" wrapText="1"/>
    </xf>
    <xf numFmtId="0" fontId="3" fillId="0" borderId="14" xfId="60" applyFont="1" applyFill="1" applyBorder="1" applyAlignment="1">
      <alignment horizontal="justify" vertical="top" wrapText="1"/>
      <protection/>
    </xf>
    <xf numFmtId="0" fontId="3" fillId="0" borderId="39" xfId="0" applyFont="1" applyFill="1" applyBorder="1" applyAlignment="1">
      <alignment horizontal="center" vertical="center" wrapText="1"/>
    </xf>
    <xf numFmtId="0" fontId="3" fillId="0" borderId="24" xfId="60" applyFont="1" applyFill="1" applyBorder="1" applyAlignment="1">
      <alignment horizontal="justify" vertical="top" wrapText="1"/>
      <protection/>
    </xf>
    <xf numFmtId="0" fontId="3" fillId="0" borderId="39" xfId="60" applyFont="1" applyFill="1" applyBorder="1" applyAlignment="1">
      <alignment vertical="center" wrapText="1"/>
      <protection/>
    </xf>
    <xf numFmtId="0" fontId="3" fillId="0" borderId="34" xfId="60" applyFont="1" applyFill="1" applyBorder="1" applyAlignment="1">
      <alignment horizontal="center" vertical="center" wrapText="1"/>
      <protection/>
    </xf>
    <xf numFmtId="0" fontId="13" fillId="34" borderId="34" xfId="0" applyFont="1" applyFill="1" applyBorder="1" applyAlignment="1">
      <alignment horizontal="center" vertical="center" wrapText="1"/>
    </xf>
    <xf numFmtId="0" fontId="13" fillId="34" borderId="14" xfId="0" applyFont="1" applyFill="1" applyBorder="1" applyAlignment="1">
      <alignment horizontal="justify" vertical="top" wrapText="1"/>
    </xf>
    <xf numFmtId="0" fontId="0" fillId="0" borderId="39" xfId="0" applyBorder="1" applyAlignment="1">
      <alignment horizontal="center" vertical="center"/>
    </xf>
    <xf numFmtId="0" fontId="0" fillId="0" borderId="0" xfId="0" applyBorder="1" applyAlignment="1">
      <alignment horizontal="center" vertical="center"/>
    </xf>
    <xf numFmtId="0" fontId="4" fillId="0" borderId="40" xfId="0" applyFont="1" applyBorder="1" applyAlignment="1">
      <alignment/>
    </xf>
    <xf numFmtId="0" fontId="3" fillId="34" borderId="41" xfId="0" applyFont="1" applyFill="1" applyBorder="1" applyAlignment="1">
      <alignment horizontal="justify" vertical="top" wrapText="1"/>
    </xf>
    <xf numFmtId="0" fontId="3" fillId="0" borderId="16" xfId="0" applyFont="1" applyFill="1" applyBorder="1" applyAlignment="1">
      <alignment horizontal="justify" vertical="top" wrapText="1"/>
    </xf>
    <xf numFmtId="3" fontId="3" fillId="34" borderId="19" xfId="0" applyNumberFormat="1" applyFont="1" applyFill="1" applyBorder="1" applyAlignment="1">
      <alignment horizontal="center" vertical="center" wrapText="1"/>
    </xf>
    <xf numFmtId="0" fontId="0" fillId="0" borderId="19" xfId="0" applyFill="1" applyBorder="1" applyAlignment="1">
      <alignment/>
    </xf>
    <xf numFmtId="0" fontId="3" fillId="0" borderId="30" xfId="0" applyFont="1" applyBorder="1" applyAlignment="1">
      <alignment horizontal="center" vertical="center" wrapText="1"/>
    </xf>
    <xf numFmtId="3" fontId="4" fillId="0" borderId="19" xfId="0" applyNumberFormat="1" applyFont="1" applyFill="1" applyBorder="1" applyAlignment="1">
      <alignment horizontal="center" vertical="center" wrapText="1"/>
    </xf>
    <xf numFmtId="3" fontId="15" fillId="38" borderId="32" xfId="0" applyNumberFormat="1" applyFont="1" applyFill="1" applyBorder="1" applyAlignment="1">
      <alignment horizontal="center" vertical="center" wrapText="1"/>
    </xf>
    <xf numFmtId="0" fontId="0" fillId="0" borderId="42" xfId="60" applyBorder="1">
      <alignment/>
      <protection/>
    </xf>
    <xf numFmtId="0" fontId="0" fillId="0" borderId="43" xfId="60" applyBorder="1">
      <alignment/>
      <protection/>
    </xf>
    <xf numFmtId="3" fontId="9" fillId="0" borderId="44" xfId="0" applyNumberFormat="1" applyFont="1" applyBorder="1" applyAlignment="1">
      <alignment/>
    </xf>
    <xf numFmtId="3" fontId="9" fillId="0" borderId="45" xfId="0" applyNumberFormat="1" applyFont="1" applyBorder="1" applyAlignment="1">
      <alignment/>
    </xf>
    <xf numFmtId="3" fontId="0" fillId="0" borderId="33" xfId="0" applyNumberFormat="1" applyBorder="1" applyAlignment="1">
      <alignment/>
    </xf>
    <xf numFmtId="3" fontId="9" fillId="0" borderId="19" xfId="0" applyNumberFormat="1" applyFont="1" applyFill="1" applyBorder="1" applyAlignment="1">
      <alignment/>
    </xf>
    <xf numFmtId="3" fontId="0" fillId="0" borderId="19" xfId="0" applyNumberFormat="1" applyBorder="1" applyAlignment="1">
      <alignment/>
    </xf>
    <xf numFmtId="3" fontId="0" fillId="0" borderId="19" xfId="0" applyNumberFormat="1" applyFill="1" applyBorder="1" applyAlignment="1">
      <alignment/>
    </xf>
    <xf numFmtId="0" fontId="4" fillId="0" borderId="14" xfId="60" applyFont="1" applyFill="1" applyBorder="1" applyAlignment="1">
      <alignment horizontal="justify" vertical="top" wrapText="1"/>
      <protection/>
    </xf>
    <xf numFmtId="0" fontId="4" fillId="0" borderId="46" xfId="60" applyFont="1" applyFill="1" applyBorder="1" applyAlignment="1">
      <alignment horizontal="justify" vertical="top" wrapText="1"/>
      <protection/>
    </xf>
    <xf numFmtId="0" fontId="14" fillId="0" borderId="26" xfId="0" applyFont="1" applyFill="1" applyBorder="1" applyAlignment="1">
      <alignment vertical="center" wrapText="1"/>
    </xf>
    <xf numFmtId="3" fontId="4" fillId="0" borderId="19" xfId="0" applyNumberFormat="1" applyFont="1" applyFill="1" applyBorder="1" applyAlignment="1">
      <alignment vertical="top" wrapText="1"/>
    </xf>
    <xf numFmtId="0" fontId="3" fillId="0" borderId="46" xfId="0" applyFont="1" applyFill="1" applyBorder="1" applyAlignment="1">
      <alignment horizontal="justify" vertical="top" wrapText="1"/>
    </xf>
    <xf numFmtId="0" fontId="0" fillId="0" borderId="47" xfId="0" applyBorder="1" applyAlignment="1">
      <alignment/>
    </xf>
    <xf numFmtId="3" fontId="9" fillId="39" borderId="47" xfId="0" applyNumberFormat="1" applyFont="1" applyFill="1" applyBorder="1" applyAlignment="1">
      <alignment/>
    </xf>
    <xf numFmtId="3" fontId="0" fillId="0" borderId="47" xfId="0" applyNumberFormat="1" applyBorder="1" applyAlignment="1">
      <alignment/>
    </xf>
    <xf numFmtId="0" fontId="3" fillId="0" borderId="34"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14" xfId="0" applyFont="1" applyFill="1" applyBorder="1" applyAlignment="1">
      <alignment horizontal="left" vertical="top" wrapText="1"/>
    </xf>
    <xf numFmtId="3" fontId="3" fillId="0" borderId="17" xfId="0" applyNumberFormat="1" applyFont="1" applyFill="1" applyBorder="1" applyAlignment="1">
      <alignment horizontal="center" vertical="center" wrapText="1"/>
    </xf>
    <xf numFmtId="0" fontId="4" fillId="0" borderId="13" xfId="0" applyFont="1" applyFill="1" applyBorder="1" applyAlignment="1">
      <alignment horizontal="left" vertical="top" wrapText="1"/>
    </xf>
    <xf numFmtId="3" fontId="0" fillId="0" borderId="17" xfId="60" applyNumberFormat="1" applyFill="1" applyBorder="1" applyAlignment="1">
      <alignment horizontal="center" vertical="center"/>
      <protection/>
    </xf>
    <xf numFmtId="3" fontId="3" fillId="0" borderId="17" xfId="60" applyNumberFormat="1" applyFont="1" applyFill="1" applyBorder="1" applyAlignment="1">
      <alignment horizontal="center" vertical="top" wrapText="1"/>
      <protection/>
    </xf>
    <xf numFmtId="0" fontId="3" fillId="0" borderId="26" xfId="0" applyFont="1" applyBorder="1" applyAlignment="1">
      <alignment horizontal="center" vertical="center" wrapText="1"/>
    </xf>
    <xf numFmtId="3" fontId="3" fillId="40" borderId="21" xfId="0" applyNumberFormat="1" applyFont="1" applyFill="1" applyBorder="1" applyAlignment="1">
      <alignment horizontal="center" vertical="center" wrapText="1"/>
    </xf>
    <xf numFmtId="3" fontId="3" fillId="40" borderId="37" xfId="0" applyNumberFormat="1" applyFont="1" applyFill="1" applyBorder="1" applyAlignment="1">
      <alignment horizontal="center" vertical="center" wrapText="1"/>
    </xf>
    <xf numFmtId="0" fontId="3" fillId="40" borderId="46" xfId="0" applyFont="1" applyFill="1" applyBorder="1" applyAlignment="1">
      <alignment horizontal="justify" vertical="top" wrapText="1"/>
    </xf>
    <xf numFmtId="3" fontId="49" fillId="0" borderId="19"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Border="1" applyAlignment="1">
      <alignment/>
    </xf>
    <xf numFmtId="3" fontId="0" fillId="0" borderId="0" xfId="0" applyNumberFormat="1" applyFill="1" applyBorder="1" applyAlignment="1">
      <alignment/>
    </xf>
    <xf numFmtId="0" fontId="4" fillId="0" borderId="19" xfId="0" applyFont="1" applyFill="1" applyBorder="1" applyAlignment="1">
      <alignment horizontal="left" vertical="top" wrapText="1"/>
    </xf>
    <xf numFmtId="0" fontId="12" fillId="38" borderId="42" xfId="0" applyFont="1" applyFill="1" applyBorder="1" applyAlignment="1">
      <alignment horizontal="center" vertical="center" wrapText="1"/>
    </xf>
    <xf numFmtId="0" fontId="12" fillId="0" borderId="39" xfId="0" applyFont="1" applyFill="1" applyBorder="1" applyAlignment="1">
      <alignment vertical="center" wrapText="1"/>
    </xf>
    <xf numFmtId="0" fontId="3" fillId="0" borderId="39" xfId="60" applyFont="1" applyFill="1" applyBorder="1" applyAlignment="1">
      <alignment horizontal="center" vertical="center" wrapText="1"/>
      <protection/>
    </xf>
    <xf numFmtId="3" fontId="11" fillId="0" borderId="48"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34" xfId="60" applyNumberFormat="1" applyFont="1" applyFill="1" applyBorder="1" applyAlignment="1">
      <alignment horizontal="center" vertical="top" wrapText="1"/>
      <protection/>
    </xf>
    <xf numFmtId="3" fontId="3" fillId="0" borderId="34" xfId="60" applyNumberFormat="1" applyFont="1" applyFill="1" applyBorder="1" applyAlignment="1">
      <alignment horizontal="left" vertical="top" wrapText="1"/>
      <protection/>
    </xf>
    <xf numFmtId="3" fontId="3" fillId="0" borderId="34" xfId="0" applyNumberFormat="1" applyFont="1" applyFill="1" applyBorder="1" applyAlignment="1">
      <alignment horizontal="left" vertical="top" wrapText="1"/>
    </xf>
    <xf numFmtId="3" fontId="3" fillId="0" borderId="34" xfId="60" applyNumberFormat="1" applyFont="1" applyFill="1" applyBorder="1" applyAlignment="1">
      <alignment horizontal="center" vertical="center" wrapText="1"/>
      <protection/>
    </xf>
    <xf numFmtId="3" fontId="3" fillId="0" borderId="34"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2" fillId="0" borderId="51" xfId="0" applyFont="1" applyBorder="1" applyAlignment="1">
      <alignment horizontal="center" vertical="center" wrapText="1"/>
    </xf>
    <xf numFmtId="3" fontId="11" fillId="0" borderId="19" xfId="0" applyNumberFormat="1" applyFont="1" applyFill="1" applyBorder="1" applyAlignment="1">
      <alignment horizontal="center" vertical="center" wrapText="1"/>
    </xf>
    <xf numFmtId="0" fontId="3" fillId="0" borderId="19" xfId="0" applyFont="1" applyFill="1" applyBorder="1" applyAlignment="1">
      <alignment horizontal="left" vertical="top" wrapText="1"/>
    </xf>
    <xf numFmtId="0" fontId="4" fillId="0" borderId="14" xfId="60" applyFont="1" applyFill="1" applyBorder="1" applyAlignment="1">
      <alignment horizontal="left" vertical="top" wrapText="1"/>
      <protection/>
    </xf>
    <xf numFmtId="3" fontId="13" fillId="34" borderId="52" xfId="0" applyNumberFormat="1" applyFont="1" applyFill="1" applyBorder="1" applyAlignment="1">
      <alignment horizontal="center" wrapText="1"/>
    </xf>
    <xf numFmtId="3" fontId="13" fillId="38" borderId="52" xfId="0" applyNumberFormat="1" applyFont="1" applyFill="1" applyBorder="1" applyAlignment="1">
      <alignment horizontal="center" wrapText="1"/>
    </xf>
    <xf numFmtId="0" fontId="13" fillId="34" borderId="24" xfId="0" applyFont="1" applyFill="1" applyBorder="1" applyAlignment="1">
      <alignment horizontal="center" wrapText="1"/>
    </xf>
    <xf numFmtId="3" fontId="13" fillId="34" borderId="32" xfId="0" applyNumberFormat="1" applyFont="1" applyFill="1" applyBorder="1" applyAlignment="1">
      <alignment horizontal="center" vertical="center" wrapText="1"/>
    </xf>
    <xf numFmtId="3" fontId="13" fillId="38" borderId="32" xfId="0" applyNumberFormat="1" applyFont="1" applyFill="1" applyBorder="1" applyAlignment="1">
      <alignment horizontal="center" vertical="center" wrapText="1"/>
    </xf>
    <xf numFmtId="0" fontId="13" fillId="34" borderId="27" xfId="0" applyFont="1" applyFill="1" applyBorder="1" applyAlignment="1">
      <alignment horizontal="justify" vertical="top" wrapText="1"/>
    </xf>
    <xf numFmtId="0" fontId="3" fillId="0" borderId="39" xfId="0" applyFont="1" applyFill="1" applyBorder="1" applyAlignment="1">
      <alignment vertical="center" wrapText="1"/>
    </xf>
    <xf numFmtId="0" fontId="49" fillId="0" borderId="39" xfId="0" applyFont="1" applyFill="1" applyBorder="1" applyAlignment="1">
      <alignment vertical="center" wrapText="1"/>
    </xf>
    <xf numFmtId="3" fontId="3" fillId="0" borderId="48" xfId="60" applyNumberFormat="1" applyFont="1" applyFill="1" applyBorder="1" applyAlignment="1">
      <alignment horizontal="center" vertical="center" wrapText="1"/>
      <protection/>
    </xf>
    <xf numFmtId="3" fontId="49" fillId="0" borderId="34" xfId="0" applyNumberFormat="1" applyFont="1" applyFill="1" applyBorder="1" applyAlignment="1">
      <alignment horizontal="center" vertical="center" wrapText="1"/>
    </xf>
    <xf numFmtId="0" fontId="49" fillId="0" borderId="14" xfId="0" applyFont="1" applyFill="1" applyBorder="1" applyAlignment="1">
      <alignment horizontal="justify" vertical="top" wrapText="1"/>
    </xf>
    <xf numFmtId="0" fontId="3" fillId="0" borderId="14" xfId="0" applyFont="1" applyFill="1" applyBorder="1" applyAlignment="1">
      <alignment horizontal="justify" vertical="top" wrapText="1"/>
    </xf>
    <xf numFmtId="3" fontId="4" fillId="0" borderId="3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0" fillId="0" borderId="34" xfId="0" applyFill="1" applyBorder="1" applyAlignment="1">
      <alignment horizontal="center" vertical="center"/>
    </xf>
    <xf numFmtId="0" fontId="4" fillId="0" borderId="14" xfId="0" applyFont="1" applyFill="1" applyBorder="1" applyAlignment="1">
      <alignment horizontal="left" vertical="center" wrapText="1"/>
    </xf>
    <xf numFmtId="3" fontId="3" fillId="0" borderId="36" xfId="0"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3" fontId="13" fillId="38" borderId="25" xfId="0" applyNumberFormat="1" applyFont="1" applyFill="1" applyBorder="1" applyAlignment="1">
      <alignment horizontal="center" vertical="center" wrapText="1"/>
    </xf>
    <xf numFmtId="0" fontId="13" fillId="34" borderId="24" xfId="0" applyFont="1" applyFill="1" applyBorder="1" applyAlignment="1">
      <alignment horizontal="justify" vertical="top" wrapText="1"/>
    </xf>
    <xf numFmtId="0" fontId="3" fillId="0" borderId="39" xfId="0" applyFont="1" applyBorder="1" applyAlignment="1">
      <alignment vertical="center" wrapText="1"/>
    </xf>
    <xf numFmtId="0" fontId="12" fillId="0" borderId="39" xfId="0" applyFont="1" applyBorder="1" applyAlignment="1">
      <alignment vertical="center" wrapText="1"/>
    </xf>
    <xf numFmtId="0" fontId="50" fillId="0" borderId="39" xfId="0" applyFont="1" applyBorder="1" applyAlignment="1">
      <alignment vertical="center" wrapText="1"/>
    </xf>
    <xf numFmtId="0" fontId="14" fillId="0" borderId="39" xfId="0" applyFont="1" applyFill="1" applyBorder="1" applyAlignment="1">
      <alignment vertical="center" wrapText="1"/>
    </xf>
    <xf numFmtId="3" fontId="3" fillId="0" borderId="48" xfId="0" applyNumberFormat="1"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3" fontId="14" fillId="0" borderId="34" xfId="0" applyNumberFormat="1" applyFont="1" applyFill="1" applyBorder="1" applyAlignment="1">
      <alignment horizontal="left" vertical="top" wrapText="1"/>
    </xf>
    <xf numFmtId="0" fontId="3" fillId="0" borderId="13" xfId="0" applyFont="1" applyFill="1" applyBorder="1" applyAlignment="1">
      <alignment horizontal="justify" vertical="top" wrapText="1"/>
    </xf>
    <xf numFmtId="0" fontId="3" fillId="0" borderId="0" xfId="60" applyFont="1" applyFill="1" applyBorder="1" applyAlignment="1">
      <alignment horizontal="center" vertical="center" wrapText="1"/>
      <protection/>
    </xf>
    <xf numFmtId="0" fontId="3" fillId="0" borderId="0" xfId="60" applyFont="1" applyBorder="1" applyAlignment="1">
      <alignment vertical="center" wrapText="1"/>
      <protection/>
    </xf>
    <xf numFmtId="0" fontId="1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14" fillId="0" borderId="0" xfId="0" applyFont="1" applyFill="1" applyBorder="1" applyAlignment="1">
      <alignment vertical="center" wrapText="1"/>
    </xf>
    <xf numFmtId="0" fontId="50" fillId="0" borderId="0" xfId="0" applyFont="1" applyBorder="1" applyAlignment="1">
      <alignment vertical="center" wrapText="1"/>
    </xf>
    <xf numFmtId="0" fontId="3" fillId="0" borderId="16" xfId="0" applyFont="1" applyFill="1" applyBorder="1" applyAlignment="1">
      <alignment horizontal="left" vertical="top" wrapText="1"/>
    </xf>
    <xf numFmtId="3" fontId="3" fillId="0" borderId="19" xfId="0" applyNumberFormat="1" applyFont="1" applyFill="1" applyBorder="1" applyAlignment="1">
      <alignment horizontal="center" vertical="center" wrapText="1"/>
    </xf>
    <xf numFmtId="0" fontId="3" fillId="0" borderId="19" xfId="0" applyFont="1" applyFill="1" applyBorder="1" applyAlignment="1">
      <alignment horizontal="justify" vertical="top" wrapText="1"/>
    </xf>
    <xf numFmtId="0" fontId="3" fillId="33" borderId="16" xfId="0" applyFont="1" applyFill="1" applyBorder="1" applyAlignment="1">
      <alignment horizontal="left" vertical="top" wrapText="1"/>
    </xf>
    <xf numFmtId="3" fontId="3" fillId="33" borderId="20" xfId="0" applyNumberFormat="1" applyFont="1" applyFill="1" applyBorder="1" applyAlignment="1">
      <alignment horizontal="center" vertical="center" wrapText="1"/>
    </xf>
    <xf numFmtId="0" fontId="0" fillId="0" borderId="19" xfId="0" applyBorder="1" applyAlignment="1">
      <alignment horizontal="center" vertical="center"/>
    </xf>
    <xf numFmtId="0" fontId="8" fillId="0" borderId="0" xfId="0" applyFont="1" applyAlignment="1">
      <alignment horizontal="center" vertical="center"/>
    </xf>
    <xf numFmtId="0" fontId="7" fillId="41" borderId="0" xfId="0" applyFont="1" applyFill="1" applyAlignment="1">
      <alignment horizontal="center"/>
    </xf>
    <xf numFmtId="0" fontId="7" fillId="41" borderId="39" xfId="0" applyFont="1" applyFill="1" applyBorder="1" applyAlignment="1">
      <alignment horizontal="center"/>
    </xf>
    <xf numFmtId="0" fontId="7" fillId="41" borderId="0" xfId="0" applyFont="1" applyFill="1" applyBorder="1" applyAlignment="1">
      <alignment horizontal="center"/>
    </xf>
    <xf numFmtId="0" fontId="7" fillId="41" borderId="40" xfId="0" applyFont="1" applyFill="1" applyBorder="1" applyAlignment="1">
      <alignment horizontal="center"/>
    </xf>
    <xf numFmtId="0" fontId="12" fillId="0" borderId="42" xfId="0" applyFont="1" applyBorder="1" applyAlignment="1">
      <alignment horizontal="center" vertical="center" wrapText="1"/>
    </xf>
    <xf numFmtId="0" fontId="12" fillId="0" borderId="39" xfId="0" applyFont="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uro 2" xfId="47"/>
    <cellStyle name="Explanatory Text" xfId="48"/>
    <cellStyle name="Good" xfId="49"/>
    <cellStyle name="Heading 1" xfId="50"/>
    <cellStyle name="Heading 2" xfId="51"/>
    <cellStyle name="Heading 3" xfId="52"/>
    <cellStyle name="Heading 4" xfId="53"/>
    <cellStyle name="Input" xfId="54"/>
    <cellStyle name="Linked Cell" xfId="55"/>
    <cellStyle name="Moneda 2" xfId="56"/>
    <cellStyle name="Moneda 2 2" xfId="57"/>
    <cellStyle name="Neutral" xfId="58"/>
    <cellStyle name="Normal 2" xfId="59"/>
    <cellStyle name="Normal 2 2"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U159"/>
  <sheetViews>
    <sheetView tabSelected="1" zoomScaleSheetLayoutView="110" zoomScalePageLayoutView="0" workbookViewId="0" topLeftCell="A3">
      <pane ySplit="1695" topLeftCell="A139" activePane="bottomLeft" state="split"/>
      <selection pane="topLeft" activeCell="A3" sqref="A3"/>
      <selection pane="bottomLeft" activeCell="E146" sqref="E146"/>
    </sheetView>
  </sheetViews>
  <sheetFormatPr defaultColWidth="11.421875" defaultRowHeight="12.75"/>
  <cols>
    <col min="1" max="1" width="13.7109375" style="1" customWidth="1"/>
    <col min="2" max="9" width="10.7109375" style="1" customWidth="1"/>
    <col min="10" max="10" width="10.28125" style="1" customWidth="1"/>
    <col min="11" max="11" width="40.7109375" style="2" customWidth="1"/>
  </cols>
  <sheetData>
    <row r="1" spans="1:11" ht="25.5" customHeight="1">
      <c r="A1" s="223" t="s">
        <v>159</v>
      </c>
      <c r="B1" s="223"/>
      <c r="C1" s="223"/>
      <c r="D1" s="223"/>
      <c r="E1" s="223"/>
      <c r="F1" s="223"/>
      <c r="G1" s="223"/>
      <c r="H1" s="223"/>
      <c r="I1" s="223"/>
      <c r="J1" s="223"/>
      <c r="K1" s="223"/>
    </row>
    <row r="2" spans="1:11" ht="16.5" thickBot="1">
      <c r="A2" s="224" t="s">
        <v>64</v>
      </c>
      <c r="B2" s="224"/>
      <c r="C2" s="224"/>
      <c r="D2" s="224"/>
      <c r="E2" s="224"/>
      <c r="F2" s="224"/>
      <c r="G2" s="224"/>
      <c r="H2" s="224"/>
      <c r="I2" s="224"/>
      <c r="J2" s="224"/>
      <c r="K2" s="224"/>
    </row>
    <row r="3" spans="1:16" ht="72" customHeight="1" thickBot="1">
      <c r="A3" s="16" t="s">
        <v>1</v>
      </c>
      <c r="B3" s="176" t="s">
        <v>2</v>
      </c>
      <c r="C3" s="176" t="s">
        <v>3</v>
      </c>
      <c r="D3" s="176" t="s">
        <v>4</v>
      </c>
      <c r="E3" s="176" t="s">
        <v>34</v>
      </c>
      <c r="F3" s="176" t="s">
        <v>5</v>
      </c>
      <c r="G3" s="176" t="s">
        <v>6</v>
      </c>
      <c r="H3" s="176" t="s">
        <v>35</v>
      </c>
      <c r="I3" s="176" t="s">
        <v>78</v>
      </c>
      <c r="J3" s="177" t="s">
        <v>79</v>
      </c>
      <c r="K3" s="178" t="s">
        <v>7</v>
      </c>
      <c r="N3" s="34"/>
      <c r="O3" s="34"/>
      <c r="P3" s="34"/>
    </row>
    <row r="4" spans="1:16" ht="38.25">
      <c r="A4" s="164" t="s">
        <v>8</v>
      </c>
      <c r="B4" s="167" t="s">
        <v>0</v>
      </c>
      <c r="C4" s="39">
        <v>25</v>
      </c>
      <c r="D4" s="78"/>
      <c r="E4" s="39">
        <v>86</v>
      </c>
      <c r="F4" s="78"/>
      <c r="G4" s="39">
        <v>9</v>
      </c>
      <c r="H4" s="78"/>
      <c r="I4" s="78"/>
      <c r="J4" s="78"/>
      <c r="K4" s="79" t="s">
        <v>65</v>
      </c>
      <c r="N4" s="35"/>
      <c r="O4" s="35"/>
      <c r="P4" s="35"/>
    </row>
    <row r="5" spans="1:12" ht="38.25">
      <c r="A5" s="165"/>
      <c r="B5" s="168">
        <v>15</v>
      </c>
      <c r="C5" s="48">
        <v>22</v>
      </c>
      <c r="D5" s="48"/>
      <c r="E5" s="48">
        <v>37</v>
      </c>
      <c r="F5" s="48"/>
      <c r="G5" s="48">
        <v>5</v>
      </c>
      <c r="H5" s="48"/>
      <c r="I5" s="48"/>
      <c r="J5" s="48"/>
      <c r="K5" s="29" t="s">
        <v>9</v>
      </c>
      <c r="L5" s="44"/>
    </row>
    <row r="6" spans="1:11" ht="38.25">
      <c r="A6" s="116"/>
      <c r="B6" s="168">
        <v>15</v>
      </c>
      <c r="C6" s="48">
        <v>15</v>
      </c>
      <c r="D6" s="48">
        <v>30</v>
      </c>
      <c r="E6" s="48">
        <v>30</v>
      </c>
      <c r="F6" s="48"/>
      <c r="G6" s="48"/>
      <c r="H6" s="48"/>
      <c r="I6" s="48"/>
      <c r="J6" s="48"/>
      <c r="K6" s="29" t="s">
        <v>104</v>
      </c>
    </row>
    <row r="7" spans="1:11" ht="51">
      <c r="A7" s="165"/>
      <c r="B7" s="168" t="s">
        <v>0</v>
      </c>
      <c r="C7" s="48">
        <v>61</v>
      </c>
      <c r="D7" s="48" t="s">
        <v>0</v>
      </c>
      <c r="E7" s="48">
        <v>216</v>
      </c>
      <c r="F7" s="48"/>
      <c r="G7" s="48">
        <v>20</v>
      </c>
      <c r="H7" s="48"/>
      <c r="I7" s="48">
        <v>25</v>
      </c>
      <c r="J7" s="48"/>
      <c r="K7" s="29" t="s">
        <v>61</v>
      </c>
    </row>
    <row r="8" spans="1:11" ht="89.25">
      <c r="A8" s="165"/>
      <c r="B8" s="169">
        <v>1</v>
      </c>
      <c r="C8" s="62">
        <v>1</v>
      </c>
      <c r="D8" s="62">
        <v>7</v>
      </c>
      <c r="E8" s="62">
        <v>7</v>
      </c>
      <c r="F8" s="62">
        <v>0</v>
      </c>
      <c r="G8" s="62">
        <v>0</v>
      </c>
      <c r="H8" s="62">
        <v>0</v>
      </c>
      <c r="I8" s="62">
        <v>0</v>
      </c>
      <c r="J8" s="62"/>
      <c r="K8" s="26" t="s">
        <v>92</v>
      </c>
    </row>
    <row r="9" spans="1:16" ht="25.5">
      <c r="A9" s="166"/>
      <c r="B9" s="170">
        <v>1</v>
      </c>
      <c r="C9" s="62">
        <v>1</v>
      </c>
      <c r="D9" s="82"/>
      <c r="E9" s="82"/>
      <c r="F9" s="82"/>
      <c r="G9" s="82"/>
      <c r="H9" s="82"/>
      <c r="I9" s="82"/>
      <c r="J9" s="82"/>
      <c r="K9" s="83" t="s">
        <v>115</v>
      </c>
      <c r="L9" s="61"/>
      <c r="M9" s="61"/>
      <c r="N9" s="61"/>
      <c r="O9" s="61"/>
      <c r="P9" s="61"/>
    </row>
    <row r="10" spans="1:16" ht="38.25">
      <c r="A10" s="166"/>
      <c r="B10" s="170">
        <v>1</v>
      </c>
      <c r="C10" s="62">
        <v>1</v>
      </c>
      <c r="D10" s="82">
        <v>0</v>
      </c>
      <c r="E10" s="82"/>
      <c r="F10" s="82"/>
      <c r="G10" s="82"/>
      <c r="H10" s="82"/>
      <c r="I10" s="82"/>
      <c r="J10" s="82"/>
      <c r="K10" s="83" t="s">
        <v>116</v>
      </c>
      <c r="L10" s="61"/>
      <c r="M10" s="61"/>
      <c r="N10" s="61"/>
      <c r="O10" s="61"/>
      <c r="P10" s="61"/>
    </row>
    <row r="11" spans="1:11" ht="12.75">
      <c r="A11" s="165"/>
      <c r="B11" s="168"/>
      <c r="C11" s="48">
        <v>1</v>
      </c>
      <c r="D11" s="48"/>
      <c r="E11" s="48">
        <v>13</v>
      </c>
      <c r="F11" s="48"/>
      <c r="G11" s="48"/>
      <c r="H11" s="48">
        <v>13</v>
      </c>
      <c r="I11" s="48"/>
      <c r="J11" s="48"/>
      <c r="K11" s="29" t="s">
        <v>10</v>
      </c>
    </row>
    <row r="12" spans="1:11" ht="25.5">
      <c r="A12" s="165"/>
      <c r="B12" s="168"/>
      <c r="C12" s="48">
        <v>30</v>
      </c>
      <c r="D12" s="48"/>
      <c r="E12" s="48">
        <v>112</v>
      </c>
      <c r="F12" s="48"/>
      <c r="G12" s="48">
        <v>41</v>
      </c>
      <c r="H12" s="48"/>
      <c r="I12" s="48"/>
      <c r="J12" s="48"/>
      <c r="K12" s="29" t="s">
        <v>14</v>
      </c>
    </row>
    <row r="13" spans="1:16" ht="15.75" customHeight="1">
      <c r="A13" s="118"/>
      <c r="B13" s="170">
        <v>25</v>
      </c>
      <c r="C13" s="62">
        <v>20</v>
      </c>
      <c r="D13" s="82">
        <v>0</v>
      </c>
      <c r="E13" s="82"/>
      <c r="F13" s="82"/>
      <c r="G13" s="82"/>
      <c r="H13" s="82"/>
      <c r="I13" s="82"/>
      <c r="J13" s="82"/>
      <c r="K13" s="83" t="s">
        <v>36</v>
      </c>
      <c r="L13" s="61"/>
      <c r="M13" s="61"/>
      <c r="N13" s="61"/>
      <c r="O13" s="61"/>
      <c r="P13" s="61"/>
    </row>
    <row r="14" spans="1:16" ht="25.5">
      <c r="A14" s="118"/>
      <c r="B14" s="170">
        <v>14</v>
      </c>
      <c r="C14" s="62">
        <v>14</v>
      </c>
      <c r="D14" s="82">
        <v>0</v>
      </c>
      <c r="E14" s="82"/>
      <c r="F14" s="82"/>
      <c r="G14" s="82"/>
      <c r="H14" s="82"/>
      <c r="I14" s="82"/>
      <c r="J14" s="82"/>
      <c r="K14" s="83" t="s">
        <v>37</v>
      </c>
      <c r="L14" s="61"/>
      <c r="M14" s="61"/>
      <c r="N14" s="61"/>
      <c r="O14" s="61"/>
      <c r="P14" s="61"/>
    </row>
    <row r="15" spans="1:11" ht="28.5" customHeight="1">
      <c r="A15" s="165"/>
      <c r="B15" s="171"/>
      <c r="C15" s="48">
        <v>20</v>
      </c>
      <c r="D15" s="85"/>
      <c r="E15" s="48">
        <v>70</v>
      </c>
      <c r="F15" s="85"/>
      <c r="G15" s="48">
        <v>20</v>
      </c>
      <c r="H15" s="85"/>
      <c r="I15" s="85"/>
      <c r="J15" s="85"/>
      <c r="K15" s="92" t="s">
        <v>70</v>
      </c>
    </row>
    <row r="16" spans="1:21" ht="28.5" customHeight="1">
      <c r="A16" s="118"/>
      <c r="B16" s="172">
        <v>1</v>
      </c>
      <c r="C16" s="69">
        <v>1</v>
      </c>
      <c r="D16" s="86"/>
      <c r="E16" s="69">
        <v>44</v>
      </c>
      <c r="F16" s="86"/>
      <c r="G16" s="69">
        <v>40</v>
      </c>
      <c r="H16" s="86"/>
      <c r="I16" s="86"/>
      <c r="J16" s="86"/>
      <c r="K16" s="87" t="s">
        <v>71</v>
      </c>
      <c r="L16" s="63"/>
      <c r="M16" s="63"/>
      <c r="N16" s="63"/>
      <c r="O16" s="63"/>
      <c r="P16" s="63"/>
      <c r="Q16" s="64"/>
      <c r="R16" s="64"/>
      <c r="S16" s="64"/>
      <c r="T16" s="64"/>
      <c r="U16" s="64"/>
    </row>
    <row r="17" spans="1:11" ht="12.75">
      <c r="A17" s="165"/>
      <c r="B17" s="168"/>
      <c r="C17" s="48">
        <v>1</v>
      </c>
      <c r="D17" s="48"/>
      <c r="E17" s="48">
        <v>15</v>
      </c>
      <c r="F17" s="48"/>
      <c r="G17" s="48">
        <v>10</v>
      </c>
      <c r="H17" s="48"/>
      <c r="I17" s="48"/>
      <c r="J17" s="48"/>
      <c r="K17" s="29" t="s">
        <v>11</v>
      </c>
    </row>
    <row r="18" spans="1:11" ht="12.75">
      <c r="A18" s="165"/>
      <c r="B18" s="168"/>
      <c r="C18" s="48">
        <v>5</v>
      </c>
      <c r="D18" s="48"/>
      <c r="E18" s="48">
        <v>9</v>
      </c>
      <c r="F18" s="48"/>
      <c r="G18" s="48">
        <v>2</v>
      </c>
      <c r="H18" s="48"/>
      <c r="I18" s="48"/>
      <c r="J18" s="48"/>
      <c r="K18" s="29" t="s">
        <v>12</v>
      </c>
    </row>
    <row r="19" spans="1:11" ht="25.5">
      <c r="A19" s="165"/>
      <c r="B19" s="168"/>
      <c r="C19" s="48">
        <v>2</v>
      </c>
      <c r="D19" s="48"/>
      <c r="E19" s="48">
        <v>2</v>
      </c>
      <c r="F19" s="48"/>
      <c r="G19" s="48">
        <v>4</v>
      </c>
      <c r="H19" s="48"/>
      <c r="I19" s="48"/>
      <c r="J19" s="48"/>
      <c r="K19" s="29" t="s">
        <v>13</v>
      </c>
    </row>
    <row r="20" spans="1:11" ht="25.5">
      <c r="A20" s="165"/>
      <c r="B20" s="171"/>
      <c r="C20" s="46">
        <v>1</v>
      </c>
      <c r="D20" s="85"/>
      <c r="E20" s="88"/>
      <c r="F20" s="85"/>
      <c r="G20" s="85"/>
      <c r="H20" s="85"/>
      <c r="I20" s="85"/>
      <c r="J20" s="85"/>
      <c r="K20" s="92" t="s">
        <v>38</v>
      </c>
    </row>
    <row r="21" spans="1:11" ht="33" customHeight="1">
      <c r="A21" s="165"/>
      <c r="B21" s="171"/>
      <c r="C21" s="46">
        <v>1</v>
      </c>
      <c r="D21" s="85"/>
      <c r="E21" s="48">
        <v>30</v>
      </c>
      <c r="F21" s="85"/>
      <c r="G21" s="48">
        <v>28</v>
      </c>
      <c r="H21" s="85"/>
      <c r="I21" s="85"/>
      <c r="J21" s="85"/>
      <c r="K21" s="92" t="s">
        <v>154</v>
      </c>
    </row>
    <row r="22" spans="1:15" ht="28.5" customHeight="1">
      <c r="A22" s="118"/>
      <c r="B22" s="172">
        <v>4</v>
      </c>
      <c r="C22" s="69">
        <v>4</v>
      </c>
      <c r="D22" s="69"/>
      <c r="E22" s="69">
        <v>164</v>
      </c>
      <c r="F22" s="69"/>
      <c r="G22" s="69">
        <v>69</v>
      </c>
      <c r="H22" s="82"/>
      <c r="I22" s="82"/>
      <c r="J22" s="82"/>
      <c r="K22" s="83" t="s">
        <v>73</v>
      </c>
      <c r="L22" s="61"/>
      <c r="M22" s="61"/>
      <c r="N22" s="61"/>
      <c r="O22" s="61"/>
    </row>
    <row r="23" spans="1:15" ht="28.5" customHeight="1">
      <c r="A23" s="118"/>
      <c r="B23" s="172">
        <v>4</v>
      </c>
      <c r="C23" s="69">
        <v>4</v>
      </c>
      <c r="D23" s="69"/>
      <c r="E23" s="69" t="s">
        <v>117</v>
      </c>
      <c r="F23" s="69"/>
      <c r="G23" s="69" t="s">
        <v>117</v>
      </c>
      <c r="H23" s="82"/>
      <c r="I23" s="82"/>
      <c r="J23" s="82"/>
      <c r="K23" s="83" t="s">
        <v>118</v>
      </c>
      <c r="L23" s="61"/>
      <c r="M23" s="61"/>
      <c r="N23" s="61"/>
      <c r="O23" s="61"/>
    </row>
    <row r="24" spans="1:15" ht="32.25" customHeight="1">
      <c r="A24" s="118"/>
      <c r="B24" s="172">
        <v>4</v>
      </c>
      <c r="C24" s="69">
        <v>4</v>
      </c>
      <c r="D24" s="69"/>
      <c r="E24" s="69" t="s">
        <v>117</v>
      </c>
      <c r="F24" s="69"/>
      <c r="G24" s="69" t="s">
        <v>117</v>
      </c>
      <c r="H24" s="82"/>
      <c r="I24" s="82"/>
      <c r="J24" s="82"/>
      <c r="K24" s="83" t="s">
        <v>119</v>
      </c>
      <c r="L24" s="61"/>
      <c r="M24" s="61"/>
      <c r="N24" s="61"/>
      <c r="O24" s="61"/>
    </row>
    <row r="25" spans="1:11" ht="57" customHeight="1">
      <c r="A25" s="165"/>
      <c r="B25" s="168">
        <v>1</v>
      </c>
      <c r="C25" s="48">
        <v>1</v>
      </c>
      <c r="D25" s="85"/>
      <c r="E25" s="48">
        <v>21</v>
      </c>
      <c r="F25" s="85"/>
      <c r="G25" s="48">
        <v>65</v>
      </c>
      <c r="H25" s="85"/>
      <c r="I25" s="85"/>
      <c r="J25" s="85"/>
      <c r="K25" s="92" t="s">
        <v>74</v>
      </c>
    </row>
    <row r="26" spans="1:11" ht="44.25" customHeight="1">
      <c r="A26" s="165"/>
      <c r="B26" s="171"/>
      <c r="C26" s="48">
        <v>16</v>
      </c>
      <c r="D26" s="85"/>
      <c r="E26" s="48">
        <v>21</v>
      </c>
      <c r="F26" s="85"/>
      <c r="G26" s="48">
        <v>4</v>
      </c>
      <c r="H26" s="85"/>
      <c r="I26" s="85"/>
      <c r="J26" s="85"/>
      <c r="K26" s="92" t="s">
        <v>75</v>
      </c>
    </row>
    <row r="27" spans="1:12" ht="89.25">
      <c r="A27" s="165"/>
      <c r="B27" s="172">
        <v>6</v>
      </c>
      <c r="C27" s="69">
        <v>6</v>
      </c>
      <c r="D27" s="82"/>
      <c r="E27" s="69"/>
      <c r="F27" s="82"/>
      <c r="G27" s="69"/>
      <c r="H27" s="82"/>
      <c r="I27" s="82"/>
      <c r="J27" s="82"/>
      <c r="K27" s="92" t="s">
        <v>122</v>
      </c>
      <c r="L27" s="44"/>
    </row>
    <row r="28" spans="1:11" ht="57" customHeight="1">
      <c r="A28" s="165"/>
      <c r="B28" s="172">
        <v>1</v>
      </c>
      <c r="C28" s="69">
        <v>1</v>
      </c>
      <c r="D28" s="69">
        <v>300</v>
      </c>
      <c r="E28" s="69">
        <v>390</v>
      </c>
      <c r="F28" s="69">
        <v>300</v>
      </c>
      <c r="G28" s="69">
        <v>350</v>
      </c>
      <c r="H28" s="69"/>
      <c r="I28" s="69"/>
      <c r="J28" s="69"/>
      <c r="K28" s="83" t="s">
        <v>80</v>
      </c>
    </row>
    <row r="29" spans="1:13" ht="25.5">
      <c r="A29" s="165"/>
      <c r="B29" s="169">
        <v>1</v>
      </c>
      <c r="C29" s="62">
        <v>1</v>
      </c>
      <c r="D29" s="62"/>
      <c r="E29" s="62" t="s">
        <v>117</v>
      </c>
      <c r="F29" s="62"/>
      <c r="G29" s="62" t="s">
        <v>117</v>
      </c>
      <c r="H29" s="62">
        <v>0</v>
      </c>
      <c r="I29" s="62">
        <v>0</v>
      </c>
      <c r="J29" s="62"/>
      <c r="K29" s="181" t="s">
        <v>90</v>
      </c>
      <c r="M29" s="36"/>
    </row>
    <row r="30" spans="1:12" s="65" customFormat="1" ht="25.5">
      <c r="A30" s="165"/>
      <c r="B30" s="173">
        <v>1</v>
      </c>
      <c r="C30" s="46">
        <v>1</v>
      </c>
      <c r="D30" s="46">
        <v>5</v>
      </c>
      <c r="E30" s="46">
        <v>5</v>
      </c>
      <c r="F30" s="46">
        <v>0</v>
      </c>
      <c r="G30" s="46">
        <v>0</v>
      </c>
      <c r="H30" s="46">
        <v>0</v>
      </c>
      <c r="I30" s="46">
        <v>0</v>
      </c>
      <c r="J30" s="46"/>
      <c r="K30" s="26" t="s">
        <v>91</v>
      </c>
      <c r="L30" s="68"/>
    </row>
    <row r="31" spans="1:12" s="65" customFormat="1" ht="38.25">
      <c r="A31" s="165"/>
      <c r="B31" s="173">
        <v>1</v>
      </c>
      <c r="C31" s="46">
        <v>1</v>
      </c>
      <c r="D31" s="46">
        <v>8</v>
      </c>
      <c r="E31" s="46">
        <v>8</v>
      </c>
      <c r="F31" s="46">
        <v>8</v>
      </c>
      <c r="G31" s="46">
        <v>8</v>
      </c>
      <c r="H31" s="46"/>
      <c r="I31" s="46"/>
      <c r="J31" s="46"/>
      <c r="K31" s="26" t="s">
        <v>172</v>
      </c>
      <c r="L31" s="68"/>
    </row>
    <row r="32" spans="1:12" s="65" customFormat="1" ht="38.25">
      <c r="A32" s="165"/>
      <c r="B32" s="173">
        <v>1</v>
      </c>
      <c r="C32" s="46">
        <v>1</v>
      </c>
      <c r="D32" s="46">
        <v>20</v>
      </c>
      <c r="E32" s="46">
        <v>20</v>
      </c>
      <c r="F32" s="46">
        <v>15</v>
      </c>
      <c r="G32" s="46">
        <v>15</v>
      </c>
      <c r="H32" s="46"/>
      <c r="I32" s="46"/>
      <c r="J32" s="46"/>
      <c r="K32" s="26" t="s">
        <v>171</v>
      </c>
      <c r="L32" s="68"/>
    </row>
    <row r="33" spans="1:12" ht="38.25">
      <c r="A33" s="165"/>
      <c r="B33" s="173">
        <v>7</v>
      </c>
      <c r="C33" s="46">
        <v>7</v>
      </c>
      <c r="D33" s="46">
        <v>12</v>
      </c>
      <c r="E33" s="46">
        <v>12</v>
      </c>
      <c r="F33" s="46">
        <v>4</v>
      </c>
      <c r="G33" s="46">
        <v>4</v>
      </c>
      <c r="H33" s="46">
        <v>0</v>
      </c>
      <c r="I33" s="46">
        <v>0</v>
      </c>
      <c r="J33" s="46"/>
      <c r="K33" s="26" t="s">
        <v>93</v>
      </c>
      <c r="L33" s="9"/>
    </row>
    <row r="34" spans="1:14" ht="13.5" thickBot="1">
      <c r="A34" s="165"/>
      <c r="B34" s="174"/>
      <c r="C34" s="175"/>
      <c r="D34" s="175">
        <v>57</v>
      </c>
      <c r="E34" s="175">
        <v>54</v>
      </c>
      <c r="F34" s="175">
        <v>20</v>
      </c>
      <c r="G34" s="175">
        <v>29</v>
      </c>
      <c r="H34" s="175">
        <v>5</v>
      </c>
      <c r="I34" s="175">
        <v>0</v>
      </c>
      <c r="J34" s="175"/>
      <c r="K34" s="152" t="s">
        <v>94</v>
      </c>
      <c r="L34" s="9"/>
      <c r="M34" t="s">
        <v>102</v>
      </c>
      <c r="N34" t="s">
        <v>103</v>
      </c>
    </row>
    <row r="35" spans="1:15" s="52" customFormat="1" ht="23.25" customHeight="1" thickBot="1">
      <c r="A35" s="70" t="s">
        <v>40</v>
      </c>
      <c r="B35" s="182">
        <f aca="true" t="shared" si="0" ref="B35:J35">SUM(B4:B34)</f>
        <v>104</v>
      </c>
      <c r="C35" s="183">
        <f t="shared" si="0"/>
        <v>269</v>
      </c>
      <c r="D35" s="182">
        <f t="shared" si="0"/>
        <v>439</v>
      </c>
      <c r="E35" s="182">
        <f t="shared" si="0"/>
        <v>1366</v>
      </c>
      <c r="F35" s="182">
        <f t="shared" si="0"/>
        <v>347</v>
      </c>
      <c r="G35" s="182">
        <f t="shared" si="0"/>
        <v>723</v>
      </c>
      <c r="H35" s="182">
        <f t="shared" si="0"/>
        <v>18</v>
      </c>
      <c r="I35" s="182">
        <f t="shared" si="0"/>
        <v>25</v>
      </c>
      <c r="J35" s="182">
        <f t="shared" si="0"/>
        <v>0</v>
      </c>
      <c r="K35" s="184"/>
      <c r="L35" s="51">
        <f>SUM(M35:N35)</f>
        <v>2114</v>
      </c>
      <c r="M35" s="51">
        <f>SUM(E35,I35)</f>
        <v>1391</v>
      </c>
      <c r="N35" s="51">
        <f>SUM(G35,J35)</f>
        <v>723</v>
      </c>
      <c r="O35" s="51"/>
    </row>
    <row r="36" spans="1:11" ht="29.25" customHeight="1">
      <c r="A36" s="164" t="s">
        <v>15</v>
      </c>
      <c r="B36" s="190">
        <v>30</v>
      </c>
      <c r="C36" s="90">
        <v>75</v>
      </c>
      <c r="D36" s="90">
        <v>100</v>
      </c>
      <c r="E36" s="90">
        <v>250</v>
      </c>
      <c r="F36" s="90">
        <v>50</v>
      </c>
      <c r="G36" s="90">
        <v>300</v>
      </c>
      <c r="H36" s="90"/>
      <c r="I36" s="90"/>
      <c r="J36" s="90"/>
      <c r="K36" s="91" t="s">
        <v>126</v>
      </c>
    </row>
    <row r="37" spans="1:11" ht="23.25" customHeight="1">
      <c r="A37" s="165"/>
      <c r="B37" s="168"/>
      <c r="C37" s="48">
        <v>8</v>
      </c>
      <c r="D37" s="48"/>
      <c r="E37" s="48">
        <v>10</v>
      </c>
      <c r="F37" s="48"/>
      <c r="G37" s="48">
        <v>14</v>
      </c>
      <c r="H37" s="48"/>
      <c r="I37" s="48"/>
      <c r="J37" s="48"/>
      <c r="K37" s="29" t="s">
        <v>13</v>
      </c>
    </row>
    <row r="38" spans="1:11" ht="38.25">
      <c r="A38" s="165"/>
      <c r="B38" s="168"/>
      <c r="C38" s="48">
        <v>1</v>
      </c>
      <c r="D38" s="48"/>
      <c r="E38" s="48">
        <v>383</v>
      </c>
      <c r="F38" s="48"/>
      <c r="G38" s="48">
        <v>12</v>
      </c>
      <c r="H38" s="48"/>
      <c r="I38" s="48"/>
      <c r="J38" s="48"/>
      <c r="K38" s="29" t="s">
        <v>72</v>
      </c>
    </row>
    <row r="39" spans="1:11" ht="38.25">
      <c r="A39" s="188"/>
      <c r="B39" s="168">
        <v>4</v>
      </c>
      <c r="C39" s="48">
        <v>4</v>
      </c>
      <c r="D39" s="48"/>
      <c r="E39" s="48"/>
      <c r="F39" s="48"/>
      <c r="G39" s="48"/>
      <c r="H39" s="48"/>
      <c r="I39" s="48"/>
      <c r="J39" s="48"/>
      <c r="K39" s="29" t="s">
        <v>105</v>
      </c>
    </row>
    <row r="40" spans="1:11" ht="25.5">
      <c r="A40" s="189"/>
      <c r="B40" s="191"/>
      <c r="C40" s="159">
        <v>8</v>
      </c>
      <c r="D40" s="159">
        <f>8+4</f>
        <v>12</v>
      </c>
      <c r="E40" s="159">
        <f>13+3</f>
        <v>16</v>
      </c>
      <c r="F40" s="159"/>
      <c r="G40" s="159"/>
      <c r="H40" s="159"/>
      <c r="I40" s="159"/>
      <c r="J40" s="159"/>
      <c r="K40" s="192" t="s">
        <v>156</v>
      </c>
    </row>
    <row r="41" spans="1:11" ht="38.25">
      <c r="A41" s="165"/>
      <c r="B41" s="168"/>
      <c r="C41" s="48">
        <v>22</v>
      </c>
      <c r="D41" s="48"/>
      <c r="E41" s="48">
        <v>40</v>
      </c>
      <c r="F41" s="48"/>
      <c r="G41" s="48"/>
      <c r="H41" s="48"/>
      <c r="I41" s="48"/>
      <c r="J41" s="48"/>
      <c r="K41" s="193" t="s">
        <v>160</v>
      </c>
    </row>
    <row r="42" spans="1:11" ht="127.5">
      <c r="A42" s="188"/>
      <c r="B42" s="171"/>
      <c r="C42" s="48">
        <v>22</v>
      </c>
      <c r="D42" s="85"/>
      <c r="E42" s="48">
        <v>168</v>
      </c>
      <c r="F42" s="85"/>
      <c r="G42" s="95">
        <v>8</v>
      </c>
      <c r="H42" s="85"/>
      <c r="I42" s="85"/>
      <c r="J42" s="85"/>
      <c r="K42" s="160" t="s">
        <v>161</v>
      </c>
    </row>
    <row r="43" spans="1:11" ht="38.25">
      <c r="A43" s="188"/>
      <c r="B43" s="172">
        <v>30</v>
      </c>
      <c r="C43" s="69">
        <v>52</v>
      </c>
      <c r="D43" s="69"/>
      <c r="E43" s="69">
        <v>40</v>
      </c>
      <c r="F43" s="69"/>
      <c r="G43" s="69">
        <v>12</v>
      </c>
      <c r="H43" s="69"/>
      <c r="I43" s="69"/>
      <c r="J43" s="69"/>
      <c r="K43" s="101" t="s">
        <v>141</v>
      </c>
    </row>
    <row r="44" spans="1:11" ht="28.5" customHeight="1">
      <c r="A44" s="188"/>
      <c r="B44" s="194">
        <v>1</v>
      </c>
      <c r="C44" s="130">
        <v>1</v>
      </c>
      <c r="D44" s="130"/>
      <c r="E44" s="130">
        <v>69</v>
      </c>
      <c r="F44" s="130"/>
      <c r="G44" s="130">
        <v>30</v>
      </c>
      <c r="H44" s="130"/>
      <c r="I44" s="130"/>
      <c r="J44" s="130"/>
      <c r="K44" s="26" t="s">
        <v>162</v>
      </c>
    </row>
    <row r="45" spans="1:11" ht="66" customHeight="1">
      <c r="A45" s="188"/>
      <c r="B45" s="194">
        <v>3</v>
      </c>
      <c r="C45" s="130">
        <v>3</v>
      </c>
      <c r="D45" s="130"/>
      <c r="E45" s="130">
        <v>95</v>
      </c>
      <c r="F45" s="130"/>
      <c r="G45" s="130">
        <v>68</v>
      </c>
      <c r="H45" s="130"/>
      <c r="I45" s="130"/>
      <c r="J45" s="130"/>
      <c r="K45" s="26" t="s">
        <v>163</v>
      </c>
    </row>
    <row r="46" spans="1:11" s="37" customFormat="1" ht="63.75">
      <c r="A46" s="188"/>
      <c r="B46" s="172"/>
      <c r="C46" s="69"/>
      <c r="D46" s="69"/>
      <c r="E46" s="69">
        <v>75</v>
      </c>
      <c r="F46" s="69"/>
      <c r="G46" s="69">
        <v>5</v>
      </c>
      <c r="H46" s="69" t="s">
        <v>0</v>
      </c>
      <c r="I46" s="69"/>
      <c r="J46" s="69"/>
      <c r="K46" s="101" t="s">
        <v>62</v>
      </c>
    </row>
    <row r="47" spans="1:11" s="37" customFormat="1" ht="25.5">
      <c r="A47" s="188"/>
      <c r="B47" s="172"/>
      <c r="C47" s="69">
        <v>15</v>
      </c>
      <c r="D47" s="69"/>
      <c r="E47" s="69">
        <v>8</v>
      </c>
      <c r="F47" s="69"/>
      <c r="G47" s="69">
        <v>7</v>
      </c>
      <c r="H47" s="69"/>
      <c r="I47" s="69"/>
      <c r="J47" s="69"/>
      <c r="K47" s="101" t="s">
        <v>128</v>
      </c>
    </row>
    <row r="48" spans="1:11" s="37" customFormat="1" ht="25.5">
      <c r="A48" s="188"/>
      <c r="B48" s="172"/>
      <c r="C48" s="69">
        <v>20</v>
      </c>
      <c r="D48" s="69"/>
      <c r="E48" s="69">
        <v>46</v>
      </c>
      <c r="F48" s="69"/>
      <c r="G48" s="69">
        <v>7</v>
      </c>
      <c r="H48" s="69"/>
      <c r="I48" s="69"/>
      <c r="J48" s="69"/>
      <c r="K48" s="101" t="s">
        <v>150</v>
      </c>
    </row>
    <row r="49" spans="1:11" s="37" customFormat="1" ht="12.75">
      <c r="A49" s="188"/>
      <c r="B49" s="172"/>
      <c r="C49" s="69"/>
      <c r="D49" s="69"/>
      <c r="E49" s="69">
        <v>41</v>
      </c>
      <c r="F49" s="69"/>
      <c r="G49" s="69">
        <v>27</v>
      </c>
      <c r="H49" s="69"/>
      <c r="I49" s="69"/>
      <c r="J49" s="69"/>
      <c r="K49" s="101" t="s">
        <v>138</v>
      </c>
    </row>
    <row r="50" spans="1:18" ht="63.75">
      <c r="A50" s="118"/>
      <c r="B50" s="172">
        <v>16</v>
      </c>
      <c r="C50" s="69">
        <v>16</v>
      </c>
      <c r="D50" s="95"/>
      <c r="E50" s="69">
        <v>54</v>
      </c>
      <c r="F50" s="95"/>
      <c r="G50" s="69">
        <v>10</v>
      </c>
      <c r="H50" s="69"/>
      <c r="I50" s="69"/>
      <c r="J50" s="69"/>
      <c r="K50" s="101" t="s">
        <v>151</v>
      </c>
      <c r="L50" s="61"/>
      <c r="M50" s="61"/>
      <c r="N50" s="61"/>
      <c r="O50" s="61"/>
      <c r="P50" s="61"/>
      <c r="Q50" s="61"/>
      <c r="R50" s="61"/>
    </row>
    <row r="51" spans="1:11" ht="25.5">
      <c r="A51" s="165"/>
      <c r="B51" s="168"/>
      <c r="C51" s="48">
        <v>20</v>
      </c>
      <c r="D51" s="46"/>
      <c r="E51" s="46">
        <v>15</v>
      </c>
      <c r="F51" s="46"/>
      <c r="G51" s="46">
        <v>5</v>
      </c>
      <c r="H51" s="48"/>
      <c r="I51" s="48"/>
      <c r="J51" s="48"/>
      <c r="K51" s="29" t="s">
        <v>152</v>
      </c>
    </row>
    <row r="52" spans="1:11" ht="25.5">
      <c r="A52" s="165"/>
      <c r="B52" s="168"/>
      <c r="C52" s="48">
        <v>13</v>
      </c>
      <c r="D52" s="46"/>
      <c r="E52" s="46">
        <v>1402</v>
      </c>
      <c r="F52" s="46"/>
      <c r="G52" s="46">
        <v>470</v>
      </c>
      <c r="H52" s="48"/>
      <c r="I52" s="48"/>
      <c r="J52" s="48"/>
      <c r="K52" s="29" t="s">
        <v>153</v>
      </c>
    </row>
    <row r="53" spans="1:18" ht="29.25" customHeight="1">
      <c r="A53" s="165"/>
      <c r="B53" s="172">
        <v>6</v>
      </c>
      <c r="C53" s="69">
        <v>6</v>
      </c>
      <c r="D53" s="69"/>
      <c r="E53" s="69">
        <v>59</v>
      </c>
      <c r="F53" s="69"/>
      <c r="G53" s="69">
        <v>32</v>
      </c>
      <c r="H53" s="82"/>
      <c r="I53" s="69"/>
      <c r="J53" s="69"/>
      <c r="K53" s="140" t="s">
        <v>147</v>
      </c>
      <c r="M53" s="37"/>
      <c r="N53" s="41"/>
      <c r="O53" s="37"/>
      <c r="P53" s="38"/>
      <c r="Q53" s="37"/>
      <c r="R53" s="41"/>
    </row>
    <row r="54" spans="1:18" ht="29.25" customHeight="1">
      <c r="A54" s="165"/>
      <c r="B54" s="172">
        <v>16</v>
      </c>
      <c r="C54" s="69">
        <v>16</v>
      </c>
      <c r="D54" s="69"/>
      <c r="E54" s="69">
        <v>70</v>
      </c>
      <c r="F54" s="69"/>
      <c r="G54" s="69">
        <v>70</v>
      </c>
      <c r="H54" s="62"/>
      <c r="I54" s="62"/>
      <c r="J54" s="62"/>
      <c r="K54" s="140" t="s">
        <v>148</v>
      </c>
      <c r="M54" s="37"/>
      <c r="N54" s="41"/>
      <c r="O54" s="37"/>
      <c r="P54" s="38"/>
      <c r="Q54" s="37"/>
      <c r="R54" s="41"/>
    </row>
    <row r="55" spans="1:18" ht="225" customHeight="1">
      <c r="A55" s="118"/>
      <c r="B55" s="222"/>
      <c r="C55" s="222"/>
      <c r="D55" s="62"/>
      <c r="E55" s="69">
        <v>40</v>
      </c>
      <c r="F55" s="69"/>
      <c r="G55" s="69">
        <v>25</v>
      </c>
      <c r="H55" s="69"/>
      <c r="I55" s="69"/>
      <c r="J55" s="69"/>
      <c r="K55" s="29" t="s">
        <v>123</v>
      </c>
      <c r="M55" s="37"/>
      <c r="N55" s="37"/>
      <c r="O55" s="37"/>
      <c r="P55" s="37"/>
      <c r="Q55" s="37"/>
      <c r="R55" s="37"/>
    </row>
    <row r="56" spans="1:18" ht="38.25">
      <c r="A56" s="188"/>
      <c r="B56" s="168">
        <v>7</v>
      </c>
      <c r="C56" s="48">
        <v>7</v>
      </c>
      <c r="D56" s="48"/>
      <c r="E56" s="48"/>
      <c r="F56" s="85"/>
      <c r="G56" s="48"/>
      <c r="H56" s="85"/>
      <c r="I56" s="48"/>
      <c r="J56" s="48"/>
      <c r="K56" s="195" t="s">
        <v>107</v>
      </c>
      <c r="M56" s="37"/>
      <c r="N56" s="41"/>
      <c r="O56" s="37"/>
      <c r="P56" s="42"/>
      <c r="Q56" s="37"/>
      <c r="R56" s="41"/>
    </row>
    <row r="57" spans="1:18" ht="38.25">
      <c r="A57" s="188"/>
      <c r="B57" s="196">
        <v>16</v>
      </c>
      <c r="C57" s="95">
        <v>16</v>
      </c>
      <c r="D57" s="95"/>
      <c r="E57" s="95"/>
      <c r="F57" s="85"/>
      <c r="G57" s="48"/>
      <c r="H57" s="85"/>
      <c r="I57" s="48"/>
      <c r="J57" s="48"/>
      <c r="K57" s="197" t="s">
        <v>108</v>
      </c>
      <c r="M57" s="37"/>
      <c r="N57" s="41"/>
      <c r="O57" s="37"/>
      <c r="P57" s="42"/>
      <c r="Q57" s="37"/>
      <c r="R57" s="41"/>
    </row>
    <row r="58" spans="1:18" ht="26.25" thickBot="1">
      <c r="A58" s="165"/>
      <c r="B58" s="198"/>
      <c r="C58" s="151">
        <v>14</v>
      </c>
      <c r="D58" s="151"/>
      <c r="E58" s="151">
        <v>28</v>
      </c>
      <c r="F58" s="151"/>
      <c r="G58" s="151">
        <v>3</v>
      </c>
      <c r="H58" s="151"/>
      <c r="I58" s="151"/>
      <c r="J58" s="151"/>
      <c r="K58" s="199" t="s">
        <v>82</v>
      </c>
      <c r="L58" s="145" t="s">
        <v>146</v>
      </c>
      <c r="M58" s="128" t="s">
        <v>102</v>
      </c>
      <c r="N58" s="128" t="s">
        <v>103</v>
      </c>
      <c r="O58" s="128"/>
      <c r="P58" s="37"/>
      <c r="Q58" s="37"/>
      <c r="R58" s="37"/>
    </row>
    <row r="59" spans="1:18" s="52" customFormat="1" ht="30.75" customHeight="1" thickBot="1">
      <c r="A59" s="54" t="s">
        <v>41</v>
      </c>
      <c r="B59" s="71">
        <f aca="true" t="shared" si="1" ref="B59:J59">SUM(B36:B58)</f>
        <v>129</v>
      </c>
      <c r="C59" s="200">
        <f t="shared" si="1"/>
        <v>339</v>
      </c>
      <c r="D59" s="71">
        <f t="shared" si="1"/>
        <v>112</v>
      </c>
      <c r="E59" s="71">
        <f t="shared" si="1"/>
        <v>2909</v>
      </c>
      <c r="F59" s="71">
        <f t="shared" si="1"/>
        <v>50</v>
      </c>
      <c r="G59" s="71">
        <f t="shared" si="1"/>
        <v>1105</v>
      </c>
      <c r="H59" s="71">
        <f t="shared" si="1"/>
        <v>0</v>
      </c>
      <c r="I59" s="71">
        <f t="shared" si="1"/>
        <v>0</v>
      </c>
      <c r="J59" s="71">
        <f t="shared" si="1"/>
        <v>0</v>
      </c>
      <c r="K59" s="201"/>
      <c r="L59" s="146">
        <f>SUM(E59,G59,I59:J59)</f>
        <v>4014</v>
      </c>
      <c r="M59" s="137">
        <f>SUM(E59,I59)</f>
        <v>2909</v>
      </c>
      <c r="N59" s="137">
        <f>SUM(G59,J59)</f>
        <v>1105</v>
      </c>
      <c r="O59" s="137" t="s">
        <v>0</v>
      </c>
      <c r="P59" s="56"/>
      <c r="Q59" s="56"/>
      <c r="R59" s="56"/>
    </row>
    <row r="60" spans="1:18" ht="27.75" customHeight="1">
      <c r="A60" s="228" t="s">
        <v>39</v>
      </c>
      <c r="B60" s="206"/>
      <c r="C60" s="39"/>
      <c r="D60" s="39"/>
      <c r="E60" s="39">
        <v>105</v>
      </c>
      <c r="F60" s="39">
        <v>14</v>
      </c>
      <c r="G60" s="39"/>
      <c r="H60" s="39"/>
      <c r="I60" s="39"/>
      <c r="J60" s="39"/>
      <c r="K60" s="79" t="s">
        <v>65</v>
      </c>
      <c r="L60" s="147">
        <f>SUM(L59,L35)</f>
        <v>6128</v>
      </c>
      <c r="M60" s="138">
        <f>SUM(M59,M35)</f>
        <v>4300</v>
      </c>
      <c r="N60" s="138">
        <f>SUM(N59,N35)</f>
        <v>1828</v>
      </c>
      <c r="O60" s="139"/>
      <c r="P60" s="37"/>
      <c r="Q60" s="37"/>
      <c r="R60" s="37"/>
    </row>
    <row r="61" spans="1:18" ht="39" customHeight="1">
      <c r="A61" s="229"/>
      <c r="B61" s="168"/>
      <c r="C61" s="48"/>
      <c r="D61" s="48"/>
      <c r="E61" s="48">
        <v>173</v>
      </c>
      <c r="F61" s="48"/>
      <c r="G61" s="48">
        <v>23</v>
      </c>
      <c r="H61" s="48"/>
      <c r="I61" s="48"/>
      <c r="J61" s="48"/>
      <c r="K61" s="193" t="s">
        <v>164</v>
      </c>
      <c r="L61" s="161"/>
      <c r="M61" s="161"/>
      <c r="N61" s="161"/>
      <c r="O61" s="162"/>
      <c r="P61" s="37"/>
      <c r="Q61" s="37"/>
      <c r="R61" s="37"/>
    </row>
    <row r="62" spans="1:16" ht="56.25" customHeight="1">
      <c r="A62" s="229"/>
      <c r="B62" s="207"/>
      <c r="C62" s="48"/>
      <c r="D62" s="179">
        <v>78</v>
      </c>
      <c r="E62" s="48">
        <v>265</v>
      </c>
      <c r="F62" s="179">
        <v>72</v>
      </c>
      <c r="G62" s="48">
        <v>182</v>
      </c>
      <c r="H62" s="179"/>
      <c r="I62" s="179"/>
      <c r="J62" s="179"/>
      <c r="K62" s="29" t="s">
        <v>139</v>
      </c>
      <c r="M62" s="28" t="s">
        <v>0</v>
      </c>
      <c r="N62" s="35"/>
      <c r="O62" s="35"/>
      <c r="P62" s="35"/>
    </row>
    <row r="63" spans="1:16" ht="54.75" customHeight="1">
      <c r="A63" s="202"/>
      <c r="B63" s="207"/>
      <c r="C63" s="48"/>
      <c r="D63" s="179">
        <v>36.4</v>
      </c>
      <c r="E63" s="48">
        <v>36</v>
      </c>
      <c r="F63" s="179">
        <v>33.6</v>
      </c>
      <c r="G63" s="48">
        <v>34</v>
      </c>
      <c r="H63" s="179"/>
      <c r="I63" s="179"/>
      <c r="J63" s="179"/>
      <c r="K63" s="29" t="s">
        <v>109</v>
      </c>
      <c r="N63" s="35"/>
      <c r="O63" s="35"/>
      <c r="P63" s="35"/>
    </row>
    <row r="64" spans="1:18" ht="51">
      <c r="A64" s="203"/>
      <c r="B64" s="168"/>
      <c r="C64" s="48">
        <v>31</v>
      </c>
      <c r="D64" s="48"/>
      <c r="E64" s="48">
        <v>175</v>
      </c>
      <c r="F64" s="48"/>
      <c r="G64" s="48">
        <v>6</v>
      </c>
      <c r="H64" s="179"/>
      <c r="I64" s="48">
        <v>3</v>
      </c>
      <c r="J64" s="48"/>
      <c r="K64" s="29" t="s">
        <v>66</v>
      </c>
      <c r="M64" s="37"/>
      <c r="N64" s="37"/>
      <c r="O64" s="37"/>
      <c r="P64" s="37"/>
      <c r="Q64" s="37"/>
      <c r="R64" s="37"/>
    </row>
    <row r="65" spans="1:11" ht="63.75">
      <c r="A65" s="202"/>
      <c r="B65" s="168"/>
      <c r="C65" s="48"/>
      <c r="D65" s="48">
        <v>62.400000000000006</v>
      </c>
      <c r="E65" s="48">
        <v>83</v>
      </c>
      <c r="F65" s="48">
        <v>43.199999999999996</v>
      </c>
      <c r="G65" s="48">
        <v>25</v>
      </c>
      <c r="H65" s="48"/>
      <c r="I65" s="48"/>
      <c r="J65" s="48"/>
      <c r="K65" s="29" t="s">
        <v>110</v>
      </c>
    </row>
    <row r="66" spans="1:11" ht="102">
      <c r="A66" s="202"/>
      <c r="B66" s="168"/>
      <c r="C66" s="48"/>
      <c r="D66" s="48">
        <v>150</v>
      </c>
      <c r="E66" s="48">
        <v>100</v>
      </c>
      <c r="F66" s="48">
        <v>0</v>
      </c>
      <c r="G66" s="48">
        <v>2</v>
      </c>
      <c r="H66" s="48"/>
      <c r="I66" s="48"/>
      <c r="J66" s="48"/>
      <c r="K66" s="29" t="s">
        <v>111</v>
      </c>
    </row>
    <row r="67" spans="1:11" ht="76.5">
      <c r="A67" s="202"/>
      <c r="B67" s="168"/>
      <c r="C67" s="48"/>
      <c r="D67" s="48"/>
      <c r="E67" s="48">
        <v>472</v>
      </c>
      <c r="F67" s="48"/>
      <c r="G67" s="48">
        <v>23</v>
      </c>
      <c r="H67" s="48"/>
      <c r="I67" s="48"/>
      <c r="J67" s="48"/>
      <c r="K67" s="193" t="s">
        <v>166</v>
      </c>
    </row>
    <row r="68" spans="1:18" ht="51">
      <c r="A68" s="203"/>
      <c r="B68" s="168"/>
      <c r="C68" s="48"/>
      <c r="D68" s="48"/>
      <c r="E68" s="48">
        <v>38</v>
      </c>
      <c r="F68" s="48"/>
      <c r="G68" s="48">
        <v>1</v>
      </c>
      <c r="H68" s="48"/>
      <c r="I68" s="48"/>
      <c r="J68" s="48"/>
      <c r="K68" s="29" t="s">
        <v>61</v>
      </c>
      <c r="M68" s="37"/>
      <c r="N68" s="37"/>
      <c r="O68" s="37"/>
      <c r="P68" s="37"/>
      <c r="Q68" s="37"/>
      <c r="R68" s="37"/>
    </row>
    <row r="69" spans="1:11" ht="63.75">
      <c r="A69" s="202"/>
      <c r="B69" s="168">
        <v>8</v>
      </c>
      <c r="C69" s="48">
        <v>8</v>
      </c>
      <c r="D69" s="48">
        <v>241</v>
      </c>
      <c r="E69" s="48">
        <v>241</v>
      </c>
      <c r="F69" s="48"/>
      <c r="G69" s="48"/>
      <c r="H69" s="48"/>
      <c r="I69" s="48"/>
      <c r="J69" s="48"/>
      <c r="K69" s="29" t="s">
        <v>112</v>
      </c>
    </row>
    <row r="70" spans="1:18" ht="25.5" customHeight="1">
      <c r="A70" s="203"/>
      <c r="B70" s="168"/>
      <c r="C70" s="48"/>
      <c r="D70" s="48"/>
      <c r="E70" s="48">
        <v>1575</v>
      </c>
      <c r="F70" s="48"/>
      <c r="G70" s="48">
        <v>74</v>
      </c>
      <c r="H70" s="48"/>
      <c r="I70" s="48">
        <v>163</v>
      </c>
      <c r="J70" s="48"/>
      <c r="K70" s="29" t="s">
        <v>17</v>
      </c>
      <c r="M70" s="37"/>
      <c r="N70" s="37"/>
      <c r="O70" s="37"/>
      <c r="P70" s="37"/>
      <c r="Q70" s="37"/>
      <c r="R70" s="37"/>
    </row>
    <row r="71" spans="1:18" ht="38.25">
      <c r="A71" s="203"/>
      <c r="B71" s="168"/>
      <c r="C71" s="48">
        <v>6</v>
      </c>
      <c r="D71" s="48"/>
      <c r="E71" s="48">
        <v>62</v>
      </c>
      <c r="F71" s="48"/>
      <c r="G71" s="48">
        <v>42</v>
      </c>
      <c r="H71" s="48"/>
      <c r="I71" s="48">
        <v>54</v>
      </c>
      <c r="J71" s="48"/>
      <c r="K71" s="29" t="s">
        <v>18</v>
      </c>
      <c r="M71" s="37"/>
      <c r="N71" s="37"/>
      <c r="O71" s="37"/>
      <c r="P71" s="37"/>
      <c r="Q71" s="37"/>
      <c r="R71" s="37"/>
    </row>
    <row r="72" spans="1:12" ht="69.75" customHeight="1">
      <c r="A72" s="216"/>
      <c r="B72" s="191"/>
      <c r="C72" s="159"/>
      <c r="D72" s="159"/>
      <c r="E72" s="159">
        <f>178+72</f>
        <v>250</v>
      </c>
      <c r="F72" s="159"/>
      <c r="G72" s="159">
        <f>117+208</f>
        <v>325</v>
      </c>
      <c r="H72" s="159"/>
      <c r="I72" s="159"/>
      <c r="J72" s="159"/>
      <c r="K72" s="192" t="s">
        <v>67</v>
      </c>
      <c r="L72" t="s">
        <v>157</v>
      </c>
    </row>
    <row r="73" spans="1:11" ht="85.5" customHeight="1">
      <c r="A73" s="213"/>
      <c r="B73" s="168"/>
      <c r="C73" s="48"/>
      <c r="D73" s="48">
        <v>566</v>
      </c>
      <c r="E73" s="48">
        <v>566</v>
      </c>
      <c r="F73" s="48">
        <v>60</v>
      </c>
      <c r="G73" s="48">
        <v>60</v>
      </c>
      <c r="H73" s="48"/>
      <c r="I73" s="48"/>
      <c r="J73" s="48"/>
      <c r="K73" s="92" t="s">
        <v>140</v>
      </c>
    </row>
    <row r="74" spans="1:11" ht="42.75" customHeight="1">
      <c r="A74" s="203"/>
      <c r="B74" s="168"/>
      <c r="C74" s="48"/>
      <c r="D74" s="48"/>
      <c r="E74" s="48">
        <v>288</v>
      </c>
      <c r="F74" s="48"/>
      <c r="G74" s="48">
        <v>24</v>
      </c>
      <c r="H74" s="48" t="s">
        <v>0</v>
      </c>
      <c r="I74" s="48">
        <v>900</v>
      </c>
      <c r="J74" s="48"/>
      <c r="K74" s="29" t="s">
        <v>68</v>
      </c>
    </row>
    <row r="75" spans="1:11" ht="63.75">
      <c r="A75" s="203"/>
      <c r="B75" s="168"/>
      <c r="C75" s="48">
        <v>13</v>
      </c>
      <c r="D75" s="48"/>
      <c r="E75" s="48">
        <v>140</v>
      </c>
      <c r="F75" s="48"/>
      <c r="G75" s="48">
        <v>7</v>
      </c>
      <c r="H75" s="48"/>
      <c r="I75" s="48">
        <v>13</v>
      </c>
      <c r="J75" s="48"/>
      <c r="K75" s="29" t="s">
        <v>69</v>
      </c>
    </row>
    <row r="76" spans="1:11" ht="38.25">
      <c r="A76" s="204"/>
      <c r="B76" s="191"/>
      <c r="C76" s="159"/>
      <c r="D76" s="159">
        <v>1500</v>
      </c>
      <c r="E76" s="159">
        <v>1200</v>
      </c>
      <c r="F76" s="159"/>
      <c r="G76" s="159"/>
      <c r="H76" s="159"/>
      <c r="I76" s="159"/>
      <c r="J76" s="159"/>
      <c r="K76" s="192" t="s">
        <v>158</v>
      </c>
    </row>
    <row r="77" spans="1:11" ht="27.75" customHeight="1">
      <c r="A77" s="203"/>
      <c r="B77" s="168"/>
      <c r="C77" s="48"/>
      <c r="D77" s="48"/>
      <c r="E77" s="48">
        <v>26</v>
      </c>
      <c r="F77" s="48"/>
      <c r="G77" s="48">
        <v>8</v>
      </c>
      <c r="H77" s="48"/>
      <c r="I77" s="48"/>
      <c r="J77" s="48"/>
      <c r="K77" s="29" t="s">
        <v>13</v>
      </c>
    </row>
    <row r="78" spans="1:11" ht="38.25">
      <c r="A78" s="203"/>
      <c r="B78" s="168"/>
      <c r="C78" s="48"/>
      <c r="D78" s="48"/>
      <c r="E78" s="48">
        <v>18</v>
      </c>
      <c r="F78" s="48"/>
      <c r="G78" s="48"/>
      <c r="H78" s="48"/>
      <c r="I78" s="48"/>
      <c r="J78" s="48"/>
      <c r="K78" s="29" t="s">
        <v>19</v>
      </c>
    </row>
    <row r="79" spans="1:11" ht="12.75">
      <c r="A79" s="203"/>
      <c r="B79" s="168"/>
      <c r="C79" s="48"/>
      <c r="D79" s="48"/>
      <c r="E79" s="48">
        <v>35</v>
      </c>
      <c r="F79" s="48"/>
      <c r="G79" s="48">
        <v>7</v>
      </c>
      <c r="H79" s="48"/>
      <c r="I79" s="48"/>
      <c r="J79" s="48"/>
      <c r="K79" s="29" t="s">
        <v>20</v>
      </c>
    </row>
    <row r="80" spans="1:11" ht="25.5">
      <c r="A80" s="204"/>
      <c r="B80" s="191"/>
      <c r="C80" s="159"/>
      <c r="D80" s="159"/>
      <c r="E80" s="159">
        <f>251+27</f>
        <v>278</v>
      </c>
      <c r="F80" s="159"/>
      <c r="G80" s="159">
        <f>61</f>
        <v>61</v>
      </c>
      <c r="H80" s="159"/>
      <c r="I80" s="159"/>
      <c r="J80" s="159"/>
      <c r="K80" s="192" t="s">
        <v>156</v>
      </c>
    </row>
    <row r="81" spans="1:11" ht="24" customHeight="1">
      <c r="A81" s="202"/>
      <c r="B81" s="168"/>
      <c r="C81" s="48"/>
      <c r="D81" s="48">
        <v>50</v>
      </c>
      <c r="E81" s="48">
        <v>23</v>
      </c>
      <c r="F81" s="48"/>
      <c r="G81" s="48"/>
      <c r="H81" s="48"/>
      <c r="I81" s="48">
        <v>38</v>
      </c>
      <c r="J81" s="48"/>
      <c r="K81" s="92" t="s">
        <v>135</v>
      </c>
    </row>
    <row r="82" spans="1:11" ht="27" customHeight="1">
      <c r="A82" s="203"/>
      <c r="B82" s="168"/>
      <c r="C82" s="48"/>
      <c r="D82" s="48"/>
      <c r="E82" s="48">
        <v>46</v>
      </c>
      <c r="F82" s="48"/>
      <c r="G82" s="48">
        <v>8</v>
      </c>
      <c r="H82" s="48"/>
      <c r="I82" s="48"/>
      <c r="J82" s="48"/>
      <c r="K82" s="29" t="s">
        <v>21</v>
      </c>
    </row>
    <row r="83" spans="1:11" ht="114.75">
      <c r="A83" s="202"/>
      <c r="B83" s="171"/>
      <c r="C83" s="46"/>
      <c r="D83" s="85"/>
      <c r="E83" s="48">
        <v>228</v>
      </c>
      <c r="F83" s="85"/>
      <c r="G83" s="85"/>
      <c r="H83" s="85"/>
      <c r="I83" s="85"/>
      <c r="J83" s="85"/>
      <c r="K83" s="92" t="s">
        <v>106</v>
      </c>
    </row>
    <row r="84" spans="1:11" ht="42" customHeight="1">
      <c r="A84" s="205"/>
      <c r="B84" s="208"/>
      <c r="C84" s="97"/>
      <c r="D84" s="98"/>
      <c r="E84" s="99"/>
      <c r="F84" s="98"/>
      <c r="G84" s="98"/>
      <c r="H84" s="98"/>
      <c r="I84" s="48">
        <v>93</v>
      </c>
      <c r="J84" s="98"/>
      <c r="K84" s="26" t="s">
        <v>143</v>
      </c>
    </row>
    <row r="85" spans="1:11" ht="28.5" customHeight="1">
      <c r="A85" s="205"/>
      <c r="B85" s="208"/>
      <c r="C85" s="97"/>
      <c r="D85" s="98"/>
      <c r="E85" s="99"/>
      <c r="F85" s="98"/>
      <c r="G85" s="98"/>
      <c r="H85" s="98"/>
      <c r="I85" s="48">
        <v>39</v>
      </c>
      <c r="J85" s="98"/>
      <c r="K85" s="26" t="s">
        <v>142</v>
      </c>
    </row>
    <row r="86" spans="1:11" ht="28.5" customHeight="1">
      <c r="A86" s="215"/>
      <c r="B86" s="208"/>
      <c r="C86" s="97"/>
      <c r="D86" s="98"/>
      <c r="E86" s="130">
        <v>75</v>
      </c>
      <c r="F86" s="143"/>
      <c r="G86" s="48">
        <v>64</v>
      </c>
      <c r="H86" s="98"/>
      <c r="I86" s="143"/>
      <c r="J86" s="98"/>
      <c r="K86" s="26" t="s">
        <v>144</v>
      </c>
    </row>
    <row r="87" spans="1:11" ht="25.5">
      <c r="A87" s="212"/>
      <c r="B87" s="168" t="s">
        <v>0</v>
      </c>
      <c r="C87" s="48">
        <v>39</v>
      </c>
      <c r="D87" s="48"/>
      <c r="E87" s="48">
        <v>195</v>
      </c>
      <c r="F87" s="48"/>
      <c r="G87" s="48">
        <v>12</v>
      </c>
      <c r="H87" s="48" t="s">
        <v>0</v>
      </c>
      <c r="I87" s="48">
        <v>39</v>
      </c>
      <c r="J87" s="48"/>
      <c r="K87" s="29" t="s">
        <v>76</v>
      </c>
    </row>
    <row r="88" spans="1:11" s="67" customFormat="1" ht="147.75" customHeight="1">
      <c r="A88" s="210"/>
      <c r="B88" s="172">
        <v>15</v>
      </c>
      <c r="C88" s="69">
        <v>15</v>
      </c>
      <c r="D88" s="69">
        <v>0</v>
      </c>
      <c r="E88" s="69">
        <v>0</v>
      </c>
      <c r="F88" s="69">
        <v>0</v>
      </c>
      <c r="G88" s="69">
        <v>0</v>
      </c>
      <c r="H88" s="69">
        <v>27</v>
      </c>
      <c r="I88" s="69">
        <v>3</v>
      </c>
      <c r="J88" s="69">
        <v>3</v>
      </c>
      <c r="K88" s="92" t="s">
        <v>124</v>
      </c>
    </row>
    <row r="89" spans="1:11" ht="25.5">
      <c r="A89" s="211"/>
      <c r="B89" s="172">
        <v>6</v>
      </c>
      <c r="C89" s="69">
        <v>5</v>
      </c>
      <c r="D89" s="69"/>
      <c r="E89" s="69">
        <v>1</v>
      </c>
      <c r="F89" s="69"/>
      <c r="G89" s="69">
        <v>9</v>
      </c>
      <c r="H89" s="69"/>
      <c r="I89" s="69"/>
      <c r="J89" s="69"/>
      <c r="K89" s="101" t="s">
        <v>83</v>
      </c>
    </row>
    <row r="90" spans="1:11" ht="38.25">
      <c r="A90" s="211"/>
      <c r="B90" s="172">
        <v>3</v>
      </c>
      <c r="C90" s="69">
        <v>5</v>
      </c>
      <c r="D90" s="69"/>
      <c r="E90" s="69">
        <v>10</v>
      </c>
      <c r="F90" s="69"/>
      <c r="G90" s="69">
        <v>3</v>
      </c>
      <c r="H90" s="69"/>
      <c r="I90" s="69">
        <v>18</v>
      </c>
      <c r="J90" s="69">
        <v>7</v>
      </c>
      <c r="K90" s="101" t="s">
        <v>141</v>
      </c>
    </row>
    <row r="91" spans="1:11" ht="38.25">
      <c r="A91" s="212"/>
      <c r="B91" s="168"/>
      <c r="C91" s="48"/>
      <c r="D91" s="48"/>
      <c r="E91" s="48">
        <v>50</v>
      </c>
      <c r="F91" s="48"/>
      <c r="G91" s="48"/>
      <c r="H91" s="48"/>
      <c r="I91" s="48"/>
      <c r="J91" s="48"/>
      <c r="K91" s="29" t="s">
        <v>16</v>
      </c>
    </row>
    <row r="92" spans="1:11" ht="38.25">
      <c r="A92" s="212"/>
      <c r="B92" s="168"/>
      <c r="C92" s="48"/>
      <c r="D92" s="48"/>
      <c r="E92" s="48">
        <v>80</v>
      </c>
      <c r="F92" s="48"/>
      <c r="G92" s="48"/>
      <c r="H92" s="48"/>
      <c r="I92" s="48"/>
      <c r="J92" s="48"/>
      <c r="K92" s="29" t="s">
        <v>22</v>
      </c>
    </row>
    <row r="93" spans="1:11" ht="12.75">
      <c r="A93" s="212"/>
      <c r="B93" s="168"/>
      <c r="C93" s="48"/>
      <c r="D93" s="48"/>
      <c r="E93" s="48">
        <v>178</v>
      </c>
      <c r="F93" s="48"/>
      <c r="G93" s="48">
        <v>11</v>
      </c>
      <c r="H93" s="48"/>
      <c r="I93" s="48"/>
      <c r="J93" s="48"/>
      <c r="K93" s="29" t="s">
        <v>81</v>
      </c>
    </row>
    <row r="94" spans="1:11" ht="38.25">
      <c r="A94" s="213"/>
      <c r="B94" s="168"/>
      <c r="C94" s="48"/>
      <c r="D94" s="48">
        <v>48</v>
      </c>
      <c r="E94" s="48">
        <v>48</v>
      </c>
      <c r="F94" s="48"/>
      <c r="G94" s="48"/>
      <c r="H94" s="48"/>
      <c r="I94" s="48"/>
      <c r="J94" s="48"/>
      <c r="K94" s="29" t="s">
        <v>107</v>
      </c>
    </row>
    <row r="95" spans="1:11" ht="38.25">
      <c r="A95" s="213"/>
      <c r="B95" s="168"/>
      <c r="C95" s="48">
        <v>30</v>
      </c>
      <c r="D95" s="48">
        <v>30</v>
      </c>
      <c r="E95" s="48">
        <v>244</v>
      </c>
      <c r="F95" s="48"/>
      <c r="G95" s="48">
        <v>9</v>
      </c>
      <c r="H95" s="48"/>
      <c r="I95" s="48"/>
      <c r="J95" s="48"/>
      <c r="K95" s="29" t="s">
        <v>108</v>
      </c>
    </row>
    <row r="96" spans="1:11" ht="51">
      <c r="A96" s="214"/>
      <c r="B96" s="172">
        <v>22</v>
      </c>
      <c r="C96" s="69">
        <v>22</v>
      </c>
      <c r="D96" s="69">
        <v>22</v>
      </c>
      <c r="E96" s="69">
        <v>22</v>
      </c>
      <c r="F96" s="69">
        <v>22</v>
      </c>
      <c r="G96" s="69"/>
      <c r="H96" s="69"/>
      <c r="I96" s="69"/>
      <c r="J96" s="69"/>
      <c r="K96" s="101" t="s">
        <v>98</v>
      </c>
    </row>
    <row r="97" spans="1:11" ht="63.75">
      <c r="A97" s="214"/>
      <c r="B97" s="172" t="s">
        <v>0</v>
      </c>
      <c r="C97" s="69"/>
      <c r="D97" s="69">
        <v>300</v>
      </c>
      <c r="E97" s="69"/>
      <c r="F97" s="69">
        <v>300</v>
      </c>
      <c r="G97" s="69"/>
      <c r="H97" s="69">
        <v>30</v>
      </c>
      <c r="I97" s="69"/>
      <c r="J97" s="69"/>
      <c r="K97" s="101" t="s">
        <v>101</v>
      </c>
    </row>
    <row r="98" spans="1:11" ht="63.75">
      <c r="A98" s="214"/>
      <c r="B98" s="172"/>
      <c r="C98" s="69"/>
      <c r="D98" s="69">
        <v>200</v>
      </c>
      <c r="E98" s="69">
        <v>300</v>
      </c>
      <c r="F98" s="69">
        <v>10</v>
      </c>
      <c r="G98" s="69">
        <v>50</v>
      </c>
      <c r="H98" s="69"/>
      <c r="I98" s="69"/>
      <c r="J98" s="69">
        <v>27</v>
      </c>
      <c r="K98" s="101" t="s">
        <v>95</v>
      </c>
    </row>
    <row r="99" spans="1:11" ht="63.75">
      <c r="A99" s="214"/>
      <c r="B99" s="172"/>
      <c r="C99" s="69"/>
      <c r="D99" s="69">
        <v>15</v>
      </c>
      <c r="E99" s="69">
        <v>20</v>
      </c>
      <c r="F99" s="69">
        <v>200</v>
      </c>
      <c r="G99" s="69">
        <v>200</v>
      </c>
      <c r="H99" s="69">
        <v>120</v>
      </c>
      <c r="I99" s="69">
        <v>57</v>
      </c>
      <c r="J99" s="69">
        <v>126</v>
      </c>
      <c r="K99" s="101" t="s">
        <v>120</v>
      </c>
    </row>
    <row r="100" spans="1:11" ht="63.75">
      <c r="A100" s="214"/>
      <c r="B100" s="172"/>
      <c r="C100" s="69"/>
      <c r="D100" s="69"/>
      <c r="E100" s="69">
        <v>20</v>
      </c>
      <c r="F100" s="69"/>
      <c r="G100" s="69">
        <v>8</v>
      </c>
      <c r="H100" s="69"/>
      <c r="I100" s="69"/>
      <c r="J100" s="69"/>
      <c r="K100" s="101" t="s">
        <v>96</v>
      </c>
    </row>
    <row r="101" spans="1:11" ht="76.5">
      <c r="A101" s="214"/>
      <c r="B101" s="172">
        <v>5</v>
      </c>
      <c r="C101" s="69">
        <v>2</v>
      </c>
      <c r="D101" s="69">
        <v>130</v>
      </c>
      <c r="E101" s="69">
        <v>130</v>
      </c>
      <c r="F101" s="69">
        <v>100</v>
      </c>
      <c r="G101" s="69">
        <v>100</v>
      </c>
      <c r="H101" s="69"/>
      <c r="I101" s="69"/>
      <c r="J101" s="69"/>
      <c r="K101" s="101" t="s">
        <v>100</v>
      </c>
    </row>
    <row r="102" spans="1:11" ht="63.75">
      <c r="A102" s="214"/>
      <c r="B102" s="172"/>
      <c r="C102" s="69"/>
      <c r="D102" s="69">
        <v>240</v>
      </c>
      <c r="E102" s="69">
        <v>218</v>
      </c>
      <c r="F102" s="69">
        <v>72</v>
      </c>
      <c r="G102" s="69">
        <v>58</v>
      </c>
      <c r="H102" s="69"/>
      <c r="I102" s="69"/>
      <c r="J102" s="69"/>
      <c r="K102" s="101" t="s">
        <v>97</v>
      </c>
    </row>
    <row r="103" spans="1:11" ht="63.75">
      <c r="A103" s="214"/>
      <c r="B103" s="172"/>
      <c r="C103" s="69"/>
      <c r="D103" s="69">
        <v>80</v>
      </c>
      <c r="E103" s="69">
        <v>66</v>
      </c>
      <c r="F103" s="69">
        <v>40</v>
      </c>
      <c r="G103" s="69">
        <v>44</v>
      </c>
      <c r="H103" s="69">
        <v>1</v>
      </c>
      <c r="I103" s="69">
        <v>1</v>
      </c>
      <c r="J103" s="69"/>
      <c r="K103" s="101" t="s">
        <v>99</v>
      </c>
    </row>
    <row r="104" spans="1:11" ht="63.75">
      <c r="A104" s="214"/>
      <c r="B104" s="172"/>
      <c r="C104" s="69"/>
      <c r="D104" s="69">
        <v>15</v>
      </c>
      <c r="E104" s="69">
        <v>15</v>
      </c>
      <c r="F104" s="69"/>
      <c r="G104" s="69"/>
      <c r="H104" s="69"/>
      <c r="I104" s="69"/>
      <c r="J104" s="69"/>
      <c r="K104" s="101" t="s">
        <v>121</v>
      </c>
    </row>
    <row r="105" spans="1:11" ht="26.25" thickBot="1">
      <c r="A105" s="203"/>
      <c r="B105" s="198"/>
      <c r="C105" s="151"/>
      <c r="D105" s="151"/>
      <c r="E105" s="151">
        <v>388</v>
      </c>
      <c r="F105" s="151"/>
      <c r="G105" s="151">
        <v>50</v>
      </c>
      <c r="H105" s="151"/>
      <c r="I105" s="151"/>
      <c r="J105" s="151"/>
      <c r="K105" s="209" t="s">
        <v>84</v>
      </c>
    </row>
    <row r="106" spans="1:17" s="52" customFormat="1" ht="29.25" customHeight="1" thickBot="1">
      <c r="A106" s="54" t="s">
        <v>42</v>
      </c>
      <c r="B106" s="185">
        <f aca="true" t="shared" si="2" ref="B106:J106">SUM(B60:B105)</f>
        <v>59</v>
      </c>
      <c r="C106" s="186">
        <f t="shared" si="2"/>
        <v>176</v>
      </c>
      <c r="D106" s="185">
        <f t="shared" si="2"/>
        <v>3763.8</v>
      </c>
      <c r="E106" s="185">
        <f t="shared" si="2"/>
        <v>8483</v>
      </c>
      <c r="F106" s="185">
        <f t="shared" si="2"/>
        <v>966.8</v>
      </c>
      <c r="G106" s="185">
        <f t="shared" si="2"/>
        <v>1530</v>
      </c>
      <c r="H106" s="185">
        <f t="shared" si="2"/>
        <v>178</v>
      </c>
      <c r="I106" s="185">
        <f t="shared" si="2"/>
        <v>1421</v>
      </c>
      <c r="J106" s="185">
        <f t="shared" si="2"/>
        <v>163</v>
      </c>
      <c r="K106" s="187"/>
      <c r="L106" s="51"/>
      <c r="M106" s="51">
        <f>SUM(E106,G106,I106,J106)</f>
        <v>11597</v>
      </c>
      <c r="O106" s="51">
        <f>SUM(E106,G106,I106,J106)</f>
        <v>11597</v>
      </c>
      <c r="P106" s="51">
        <f>SUM(E106,I106)</f>
        <v>9904</v>
      </c>
      <c r="Q106" s="51">
        <f>SUM(G106,J106)</f>
        <v>1693</v>
      </c>
    </row>
    <row r="107" spans="1:11" ht="25.5">
      <c r="A107" s="40" t="s">
        <v>23</v>
      </c>
      <c r="B107" s="39">
        <v>1</v>
      </c>
      <c r="C107" s="39"/>
      <c r="D107" s="39"/>
      <c r="E107" s="39"/>
      <c r="F107" s="39"/>
      <c r="G107" s="39"/>
      <c r="H107" s="39"/>
      <c r="I107" s="39"/>
      <c r="J107" s="39"/>
      <c r="K107" s="79" t="s">
        <v>26</v>
      </c>
    </row>
    <row r="108" spans="1:11" ht="25.5">
      <c r="A108" s="80"/>
      <c r="B108" s="48"/>
      <c r="C108" s="48">
        <v>120</v>
      </c>
      <c r="D108" s="48">
        <v>160</v>
      </c>
      <c r="E108" s="48"/>
      <c r="F108" s="48"/>
      <c r="G108" s="48"/>
      <c r="H108" s="48">
        <v>120</v>
      </c>
      <c r="I108" s="48">
        <v>160</v>
      </c>
      <c r="J108" s="48"/>
      <c r="K108" s="29" t="s">
        <v>54</v>
      </c>
    </row>
    <row r="109" spans="1:11" ht="25.5">
      <c r="A109" s="80"/>
      <c r="B109" s="69"/>
      <c r="C109" s="69"/>
      <c r="D109" s="69"/>
      <c r="E109" s="69">
        <v>12</v>
      </c>
      <c r="F109" s="69"/>
      <c r="G109" s="69">
        <v>2</v>
      </c>
      <c r="H109" s="69"/>
      <c r="I109" s="69"/>
      <c r="J109" s="69"/>
      <c r="K109" s="108" t="s">
        <v>129</v>
      </c>
    </row>
    <row r="110" spans="1:11" ht="77.25" thickBot="1">
      <c r="A110" s="94"/>
      <c r="B110" s="109">
        <v>5</v>
      </c>
      <c r="C110" s="153">
        <v>4</v>
      </c>
      <c r="D110" s="154" t="s">
        <v>48</v>
      </c>
      <c r="E110" s="109">
        <v>331</v>
      </c>
      <c r="F110" s="154" t="s">
        <v>49</v>
      </c>
      <c r="G110" s="109">
        <v>50</v>
      </c>
      <c r="H110" s="109"/>
      <c r="I110" s="109">
        <v>112</v>
      </c>
      <c r="J110" s="109">
        <v>30</v>
      </c>
      <c r="K110" s="110" t="s">
        <v>50</v>
      </c>
    </row>
    <row r="111" spans="1:11" ht="42" customHeight="1">
      <c r="A111" s="84"/>
      <c r="B111" s="69">
        <v>1</v>
      </c>
      <c r="C111" s="69">
        <v>1</v>
      </c>
      <c r="D111" s="69">
        <v>50</v>
      </c>
      <c r="E111" s="69">
        <v>200</v>
      </c>
      <c r="F111" s="69">
        <v>0</v>
      </c>
      <c r="G111" s="69">
        <v>0</v>
      </c>
      <c r="H111" s="69">
        <v>50</v>
      </c>
      <c r="I111" s="69">
        <v>40</v>
      </c>
      <c r="J111" s="69">
        <v>0</v>
      </c>
      <c r="K111" s="101" t="s">
        <v>51</v>
      </c>
    </row>
    <row r="112" spans="1:11" ht="63.75">
      <c r="A112" s="84"/>
      <c r="B112" s="69">
        <v>1</v>
      </c>
      <c r="C112" s="69">
        <v>1</v>
      </c>
      <c r="D112" s="69">
        <v>150</v>
      </c>
      <c r="E112" s="69"/>
      <c r="F112" s="69">
        <v>25</v>
      </c>
      <c r="G112" s="69"/>
      <c r="H112" s="69">
        <v>175</v>
      </c>
      <c r="I112" s="69"/>
      <c r="J112" s="69"/>
      <c r="K112" s="101" t="s">
        <v>52</v>
      </c>
    </row>
    <row r="113" spans="1:11" ht="42" customHeight="1">
      <c r="A113" s="84"/>
      <c r="B113" s="69">
        <v>1</v>
      </c>
      <c r="C113" s="69">
        <v>1</v>
      </c>
      <c r="D113" s="69">
        <v>200</v>
      </c>
      <c r="E113" s="69">
        <v>74</v>
      </c>
      <c r="F113" s="69">
        <v>0</v>
      </c>
      <c r="G113" s="69">
        <v>4</v>
      </c>
      <c r="H113" s="69">
        <v>34</v>
      </c>
      <c r="I113" s="69">
        <v>30</v>
      </c>
      <c r="J113" s="69">
        <v>4</v>
      </c>
      <c r="K113" s="101" t="s">
        <v>53</v>
      </c>
    </row>
    <row r="114" spans="1:11" ht="42" customHeight="1">
      <c r="A114" s="84"/>
      <c r="B114" s="69"/>
      <c r="C114" s="69"/>
      <c r="D114" s="69" t="s">
        <v>55</v>
      </c>
      <c r="E114" s="69">
        <v>14</v>
      </c>
      <c r="F114" s="69"/>
      <c r="G114" s="69">
        <v>21</v>
      </c>
      <c r="H114" s="69"/>
      <c r="I114" s="69"/>
      <c r="J114" s="69"/>
      <c r="K114" s="101" t="s">
        <v>57</v>
      </c>
    </row>
    <row r="115" spans="1:11" ht="38.25">
      <c r="A115" s="84"/>
      <c r="B115" s="69">
        <v>7</v>
      </c>
      <c r="C115" s="69">
        <v>8</v>
      </c>
      <c r="D115" s="69" t="s">
        <v>56</v>
      </c>
      <c r="E115" s="69">
        <v>444</v>
      </c>
      <c r="F115" s="69"/>
      <c r="G115" s="69">
        <v>171</v>
      </c>
      <c r="H115" s="69"/>
      <c r="I115" s="69">
        <v>129</v>
      </c>
      <c r="J115" s="69">
        <v>49</v>
      </c>
      <c r="K115" s="101" t="s">
        <v>58</v>
      </c>
    </row>
    <row r="116" spans="1:11" ht="64.5" thickBot="1">
      <c r="A116" s="94"/>
      <c r="B116" s="109">
        <v>1</v>
      </c>
      <c r="C116" s="109">
        <v>1</v>
      </c>
      <c r="D116" s="109">
        <v>0</v>
      </c>
      <c r="E116" s="109">
        <v>2</v>
      </c>
      <c r="F116" s="109">
        <v>25</v>
      </c>
      <c r="G116" s="109">
        <v>30</v>
      </c>
      <c r="H116" s="109"/>
      <c r="I116" s="109">
        <v>0</v>
      </c>
      <c r="J116" s="109"/>
      <c r="K116" s="110" t="s">
        <v>59</v>
      </c>
    </row>
    <row r="117" spans="1:17" s="52" customFormat="1" ht="27" customHeight="1" thickBot="1">
      <c r="A117" s="54" t="s">
        <v>43</v>
      </c>
      <c r="B117" s="55">
        <f aca="true" t="shared" si="3" ref="B117:J117">SUM(B107:B116)</f>
        <v>17</v>
      </c>
      <c r="C117" s="55">
        <f t="shared" si="3"/>
        <v>136</v>
      </c>
      <c r="D117" s="55">
        <f t="shared" si="3"/>
        <v>560</v>
      </c>
      <c r="E117" s="55">
        <f t="shared" si="3"/>
        <v>1077</v>
      </c>
      <c r="F117" s="55">
        <f t="shared" si="3"/>
        <v>50</v>
      </c>
      <c r="G117" s="55">
        <f t="shared" si="3"/>
        <v>278</v>
      </c>
      <c r="H117" s="55">
        <f t="shared" si="3"/>
        <v>379</v>
      </c>
      <c r="I117" s="55">
        <f t="shared" si="3"/>
        <v>471</v>
      </c>
      <c r="J117" s="55">
        <f t="shared" si="3"/>
        <v>83</v>
      </c>
      <c r="K117" s="57"/>
      <c r="L117" s="51"/>
      <c r="O117" s="51">
        <f>SUM(E117,G117,I117,J117)</f>
        <v>1909</v>
      </c>
      <c r="P117" s="51">
        <f>SUM(E117,I117)</f>
        <v>1548</v>
      </c>
      <c r="Q117" s="52">
        <v>0</v>
      </c>
    </row>
    <row r="118" spans="1:21" ht="38.25">
      <c r="A118" s="77" t="s">
        <v>24</v>
      </c>
      <c r="B118" s="39"/>
      <c r="C118" s="39"/>
      <c r="D118" s="39"/>
      <c r="E118" s="39">
        <v>476</v>
      </c>
      <c r="F118" s="39"/>
      <c r="G118" s="39">
        <v>94</v>
      </c>
      <c r="H118" s="39"/>
      <c r="I118" s="39"/>
      <c r="J118" s="43"/>
      <c r="K118" s="79" t="s">
        <v>25</v>
      </c>
      <c r="U118">
        <v>238</v>
      </c>
    </row>
    <row r="119" spans="1:11" ht="63.75">
      <c r="A119" s="80"/>
      <c r="B119" s="106"/>
      <c r="C119" s="106"/>
      <c r="D119" s="106"/>
      <c r="E119" s="106">
        <v>243</v>
      </c>
      <c r="F119" s="106"/>
      <c r="G119" s="106">
        <v>44</v>
      </c>
      <c r="H119" s="106"/>
      <c r="I119" s="106"/>
      <c r="J119" s="107"/>
      <c r="K119" s="163" t="s">
        <v>165</v>
      </c>
    </row>
    <row r="120" spans="1:21" ht="38.25">
      <c r="A120" s="80"/>
      <c r="B120" s="104">
        <v>1</v>
      </c>
      <c r="C120" s="104">
        <v>1</v>
      </c>
      <c r="D120" s="104">
        <v>50</v>
      </c>
      <c r="E120" s="104">
        <v>200</v>
      </c>
      <c r="F120" s="104">
        <v>0</v>
      </c>
      <c r="G120" s="104">
        <v>0</v>
      </c>
      <c r="H120" s="104">
        <v>50</v>
      </c>
      <c r="I120" s="104">
        <v>40</v>
      </c>
      <c r="J120" s="104">
        <v>0</v>
      </c>
      <c r="K120" s="101" t="s">
        <v>60</v>
      </c>
      <c r="U120">
        <v>98</v>
      </c>
    </row>
    <row r="121" spans="1:11" ht="90" thickBot="1">
      <c r="A121" s="119"/>
      <c r="B121" s="69"/>
      <c r="C121" s="69"/>
      <c r="D121" s="69"/>
      <c r="E121" s="69"/>
      <c r="F121" s="69"/>
      <c r="G121" s="69"/>
      <c r="H121" s="111">
        <v>4800</v>
      </c>
      <c r="I121" s="111">
        <v>1900</v>
      </c>
      <c r="J121" s="111">
        <v>1700</v>
      </c>
      <c r="K121" s="110" t="s">
        <v>125</v>
      </c>
    </row>
    <row r="122" spans="1:21" ht="38.25">
      <c r="A122" s="81"/>
      <c r="B122" s="112"/>
      <c r="C122" s="112"/>
      <c r="D122" s="112">
        <v>35</v>
      </c>
      <c r="E122" s="112">
        <v>35</v>
      </c>
      <c r="F122" s="112"/>
      <c r="G122" s="112"/>
      <c r="H122" s="112"/>
      <c r="I122" s="112"/>
      <c r="J122" s="113"/>
      <c r="K122" s="117" t="s">
        <v>114</v>
      </c>
      <c r="L122" s="61"/>
      <c r="M122" s="61"/>
      <c r="N122" s="61"/>
      <c r="O122" s="132"/>
      <c r="P122" s="133" t="s">
        <v>132</v>
      </c>
      <c r="Q122" s="132" t="s">
        <v>130</v>
      </c>
      <c r="R122" s="133"/>
      <c r="S122" s="61"/>
      <c r="T122" s="61"/>
      <c r="U122" s="61">
        <v>336</v>
      </c>
    </row>
    <row r="123" spans="1:18" s="52" customFormat="1" ht="22.5" customHeight="1" thickBot="1">
      <c r="A123" s="120" t="s">
        <v>44</v>
      </c>
      <c r="B123" s="58">
        <f>SUM(B118:B122)</f>
        <v>1</v>
      </c>
      <c r="C123" s="58">
        <f aca="true" t="shared" si="4" ref="C123:J123">SUM(C118:C122)</f>
        <v>1</v>
      </c>
      <c r="D123" s="58">
        <f t="shared" si="4"/>
        <v>85</v>
      </c>
      <c r="E123" s="58">
        <f t="shared" si="4"/>
        <v>954</v>
      </c>
      <c r="F123" s="58">
        <f t="shared" si="4"/>
        <v>0</v>
      </c>
      <c r="G123" s="58">
        <f t="shared" si="4"/>
        <v>138</v>
      </c>
      <c r="H123" s="58">
        <f t="shared" si="4"/>
        <v>4850</v>
      </c>
      <c r="I123" s="58">
        <f t="shared" si="4"/>
        <v>1940</v>
      </c>
      <c r="J123" s="58">
        <f t="shared" si="4"/>
        <v>1700</v>
      </c>
      <c r="K123" s="121"/>
      <c r="L123" s="51"/>
      <c r="O123" s="134">
        <f>E124</f>
        <v>14789</v>
      </c>
      <c r="P123" s="135">
        <f>I124</f>
        <v>3857</v>
      </c>
      <c r="Q123" s="134">
        <f>G124</f>
        <v>3774</v>
      </c>
      <c r="R123" s="135">
        <f>J124</f>
        <v>1946</v>
      </c>
    </row>
    <row r="124" spans="1:18" ht="63.75" thickBot="1">
      <c r="A124" s="59" t="s">
        <v>45</v>
      </c>
      <c r="B124" s="60">
        <f aca="true" t="shared" si="5" ref="B124:J124">SUM(B35,B59,B106,B117,B123)</f>
        <v>310</v>
      </c>
      <c r="C124" s="60">
        <f t="shared" si="5"/>
        <v>921</v>
      </c>
      <c r="D124" s="60">
        <f t="shared" si="5"/>
        <v>4959.8</v>
      </c>
      <c r="E124" s="131">
        <f t="shared" si="5"/>
        <v>14789</v>
      </c>
      <c r="F124" s="60">
        <f t="shared" si="5"/>
        <v>1413.8</v>
      </c>
      <c r="G124" s="131">
        <f t="shared" si="5"/>
        <v>3774</v>
      </c>
      <c r="H124" s="60">
        <f t="shared" si="5"/>
        <v>5425</v>
      </c>
      <c r="I124" s="131">
        <f t="shared" si="5"/>
        <v>3857</v>
      </c>
      <c r="J124" s="131">
        <f t="shared" si="5"/>
        <v>1946</v>
      </c>
      <c r="K124" s="27"/>
      <c r="L124" s="28"/>
      <c r="M124" s="28"/>
      <c r="N124" s="28"/>
      <c r="O124" s="136">
        <f>SUM(O123:P123)</f>
        <v>18646</v>
      </c>
      <c r="P124" s="28"/>
      <c r="Q124" s="28"/>
      <c r="R124" s="136">
        <f>SUM(Q123:R123)</f>
        <v>5720</v>
      </c>
    </row>
    <row r="125" spans="1:11" ht="15.75">
      <c r="A125" s="225" t="s">
        <v>63</v>
      </c>
      <c r="B125" s="226"/>
      <c r="C125" s="226"/>
      <c r="D125" s="226"/>
      <c r="E125" s="226"/>
      <c r="F125" s="226"/>
      <c r="G125" s="226"/>
      <c r="H125" s="226"/>
      <c r="I125" s="226"/>
      <c r="J125" s="226"/>
      <c r="K125" s="227"/>
    </row>
    <row r="126" spans="1:17" ht="13.5" thickBot="1">
      <c r="A126" s="122"/>
      <c r="B126" s="123"/>
      <c r="C126" s="123"/>
      <c r="D126" s="123"/>
      <c r="E126" s="123"/>
      <c r="F126" s="123"/>
      <c r="G126" s="123"/>
      <c r="H126" s="123"/>
      <c r="I126" s="123"/>
      <c r="J126" s="123"/>
      <c r="K126" s="124"/>
      <c r="Q126" s="28">
        <f>SUM(O124:R124)</f>
        <v>24366</v>
      </c>
    </row>
    <row r="127" spans="1:11" ht="68.25" thickBot="1">
      <c r="A127" s="3" t="s">
        <v>1</v>
      </c>
      <c r="B127" s="5" t="s">
        <v>2</v>
      </c>
      <c r="C127" s="5" t="s">
        <v>3</v>
      </c>
      <c r="D127" s="5" t="s">
        <v>4</v>
      </c>
      <c r="E127" s="5" t="s">
        <v>88</v>
      </c>
      <c r="F127" s="5" t="s">
        <v>89</v>
      </c>
      <c r="G127" s="5" t="s">
        <v>6</v>
      </c>
      <c r="H127" s="5" t="s">
        <v>47</v>
      </c>
      <c r="I127" s="5" t="s">
        <v>78</v>
      </c>
      <c r="J127" s="5" t="s">
        <v>79</v>
      </c>
      <c r="K127" s="4" t="s">
        <v>7</v>
      </c>
    </row>
    <row r="128" spans="1:11" ht="242.25">
      <c r="A128" s="129" t="s">
        <v>133</v>
      </c>
      <c r="B128" s="69">
        <v>6</v>
      </c>
      <c r="C128" s="69">
        <v>15</v>
      </c>
      <c r="D128" s="69">
        <v>1000</v>
      </c>
      <c r="E128" s="69">
        <v>12000</v>
      </c>
      <c r="F128" s="69">
        <v>1000</v>
      </c>
      <c r="G128" s="69">
        <v>10000</v>
      </c>
      <c r="H128" s="69"/>
      <c r="I128" s="69"/>
      <c r="J128" s="69"/>
      <c r="K128" s="101" t="s">
        <v>127</v>
      </c>
    </row>
    <row r="129" spans="1:11" ht="12.75">
      <c r="A129" s="24" t="s">
        <v>40</v>
      </c>
      <c r="B129" s="20">
        <f aca="true" t="shared" si="6" ref="B129:J129">SUM(B128:B128)</f>
        <v>6</v>
      </c>
      <c r="C129" s="20">
        <f t="shared" si="6"/>
        <v>15</v>
      </c>
      <c r="D129" s="20">
        <f t="shared" si="6"/>
        <v>1000</v>
      </c>
      <c r="E129" s="20">
        <f t="shared" si="6"/>
        <v>12000</v>
      </c>
      <c r="F129" s="20">
        <f t="shared" si="6"/>
        <v>1000</v>
      </c>
      <c r="G129" s="20">
        <f t="shared" si="6"/>
        <v>10000</v>
      </c>
      <c r="H129" s="20">
        <f t="shared" si="6"/>
        <v>0</v>
      </c>
      <c r="I129" s="20">
        <f t="shared" si="6"/>
        <v>0</v>
      </c>
      <c r="J129" s="20">
        <f t="shared" si="6"/>
        <v>0</v>
      </c>
      <c r="K129" s="19"/>
    </row>
    <row r="130" spans="1:11" ht="25.5">
      <c r="A130" s="148" t="s">
        <v>134</v>
      </c>
      <c r="B130" s="48"/>
      <c r="C130" s="48"/>
      <c r="D130" s="48"/>
      <c r="E130" s="48"/>
      <c r="F130" s="48"/>
      <c r="G130" s="48"/>
      <c r="H130" s="48"/>
      <c r="I130" s="48"/>
      <c r="J130" s="48"/>
      <c r="K130" s="92"/>
    </row>
    <row r="131" spans="1:11" ht="12.75">
      <c r="A131" s="149" t="s">
        <v>41</v>
      </c>
      <c r="B131" s="127"/>
      <c r="C131" s="127"/>
      <c r="D131" s="127"/>
      <c r="E131" s="127"/>
      <c r="F131" s="127"/>
      <c r="G131" s="127"/>
      <c r="H131" s="127"/>
      <c r="I131" s="127"/>
      <c r="J131" s="127"/>
      <c r="K131" s="150"/>
    </row>
    <row r="132" spans="1:11" ht="51">
      <c r="A132" s="66" t="s">
        <v>39</v>
      </c>
      <c r="B132" s="32"/>
      <c r="C132" s="32"/>
      <c r="D132" s="32"/>
      <c r="E132" s="32"/>
      <c r="F132" s="32"/>
      <c r="G132" s="32"/>
      <c r="H132" s="32"/>
      <c r="I132" s="32">
        <v>103</v>
      </c>
      <c r="J132" s="33">
        <v>95</v>
      </c>
      <c r="K132" s="126" t="s">
        <v>27</v>
      </c>
    </row>
    <row r="133" spans="1:11" ht="51">
      <c r="A133" s="66"/>
      <c r="B133" s="48"/>
      <c r="C133" s="48"/>
      <c r="D133" s="48"/>
      <c r="E133" s="48"/>
      <c r="F133" s="48"/>
      <c r="G133" s="48"/>
      <c r="H133" s="48"/>
      <c r="I133" s="48">
        <v>168</v>
      </c>
      <c r="J133" s="49">
        <v>156</v>
      </c>
      <c r="K133" s="114" t="s">
        <v>28</v>
      </c>
    </row>
    <row r="134" spans="1:11" ht="63.75">
      <c r="A134" s="66"/>
      <c r="B134" s="48"/>
      <c r="C134" s="48"/>
      <c r="D134" s="48"/>
      <c r="E134" s="48">
        <v>500</v>
      </c>
      <c r="F134" s="48"/>
      <c r="G134" s="48"/>
      <c r="H134" s="48"/>
      <c r="I134" s="48"/>
      <c r="J134" s="49"/>
      <c r="K134" s="114" t="s">
        <v>29</v>
      </c>
    </row>
    <row r="135" spans="1:11" ht="76.5">
      <c r="A135" s="66"/>
      <c r="B135" s="48"/>
      <c r="C135" s="48"/>
      <c r="D135" s="48"/>
      <c r="E135" s="48">
        <v>1500</v>
      </c>
      <c r="F135" s="48"/>
      <c r="G135" s="48"/>
      <c r="H135" s="48"/>
      <c r="I135" s="48"/>
      <c r="J135" s="49"/>
      <c r="K135" s="114" t="s">
        <v>30</v>
      </c>
    </row>
    <row r="136" spans="1:11" ht="51">
      <c r="A136" s="66"/>
      <c r="B136" s="48"/>
      <c r="C136" s="48"/>
      <c r="D136" s="48"/>
      <c r="E136" s="48">
        <v>584</v>
      </c>
      <c r="F136" s="48"/>
      <c r="G136" s="48">
        <v>60</v>
      </c>
      <c r="H136" s="48"/>
      <c r="I136" s="48"/>
      <c r="J136" s="49"/>
      <c r="K136" s="114" t="s">
        <v>31</v>
      </c>
    </row>
    <row r="137" spans="1:11" ht="25.5">
      <c r="A137" s="84"/>
      <c r="B137" s="69"/>
      <c r="C137" s="69"/>
      <c r="D137" s="69"/>
      <c r="E137" s="69">
        <v>2824</v>
      </c>
      <c r="F137" s="69"/>
      <c r="G137" s="69">
        <v>399</v>
      </c>
      <c r="H137" s="69"/>
      <c r="I137" s="69"/>
      <c r="J137" s="89"/>
      <c r="K137" s="115" t="s">
        <v>77</v>
      </c>
    </row>
    <row r="138" spans="1:11" ht="39" thickBot="1">
      <c r="A138" s="84"/>
      <c r="B138" s="104">
        <v>3</v>
      </c>
      <c r="C138" s="104"/>
      <c r="D138" s="104">
        <v>10</v>
      </c>
      <c r="E138" s="104">
        <v>1</v>
      </c>
      <c r="F138" s="104"/>
      <c r="G138" s="104">
        <v>9</v>
      </c>
      <c r="H138" s="104"/>
      <c r="I138" s="104"/>
      <c r="J138" s="105"/>
      <c r="K138" s="141" t="s">
        <v>149</v>
      </c>
    </row>
    <row r="139" spans="1:11" ht="20.25" customHeight="1" thickBot="1">
      <c r="A139" s="45" t="s">
        <v>42</v>
      </c>
      <c r="B139" s="55">
        <f>SUM(B132:B138)</f>
        <v>3</v>
      </c>
      <c r="C139" s="55">
        <f aca="true" t="shared" si="7" ref="C139:J139">SUM(C132:C138)</f>
        <v>0</v>
      </c>
      <c r="D139" s="55">
        <f t="shared" si="7"/>
        <v>10</v>
      </c>
      <c r="E139" s="55">
        <f t="shared" si="7"/>
        <v>5409</v>
      </c>
      <c r="F139" s="55">
        <f t="shared" si="7"/>
        <v>0</v>
      </c>
      <c r="G139" s="55">
        <f t="shared" si="7"/>
        <v>468</v>
      </c>
      <c r="H139" s="55">
        <f t="shared" si="7"/>
        <v>0</v>
      </c>
      <c r="I139" s="55">
        <f t="shared" si="7"/>
        <v>271</v>
      </c>
      <c r="J139" s="55">
        <f t="shared" si="7"/>
        <v>251</v>
      </c>
      <c r="K139" s="47"/>
    </row>
    <row r="140" spans="1:11" ht="25.5">
      <c r="A140" s="80" t="s">
        <v>131</v>
      </c>
      <c r="B140" s="14"/>
      <c r="C140" s="14"/>
      <c r="D140" s="14"/>
      <c r="E140" s="14">
        <v>90000</v>
      </c>
      <c r="F140" s="14"/>
      <c r="G140" s="14">
        <v>110000</v>
      </c>
      <c r="H140" s="14"/>
      <c r="I140" s="14"/>
      <c r="J140" s="31"/>
      <c r="K140" s="10" t="s">
        <v>86</v>
      </c>
    </row>
    <row r="141" spans="1:11" ht="51">
      <c r="A141" s="80"/>
      <c r="B141" s="14"/>
      <c r="C141" s="14"/>
      <c r="D141" s="14"/>
      <c r="E141" s="221" t="s">
        <v>170</v>
      </c>
      <c r="F141" s="14"/>
      <c r="G141" s="14"/>
      <c r="H141" s="14"/>
      <c r="I141" s="14"/>
      <c r="J141" s="31"/>
      <c r="K141" s="220" t="s">
        <v>169</v>
      </c>
    </row>
    <row r="142" spans="1:11" ht="51">
      <c r="A142" s="74"/>
      <c r="B142" s="13"/>
      <c r="C142" s="13"/>
      <c r="D142" s="13"/>
      <c r="E142" s="13"/>
      <c r="F142" s="13"/>
      <c r="G142" s="13"/>
      <c r="H142" s="13"/>
      <c r="I142" s="13">
        <v>334</v>
      </c>
      <c r="J142" s="17">
        <v>309</v>
      </c>
      <c r="K142" s="7" t="s">
        <v>32</v>
      </c>
    </row>
    <row r="143" spans="1:11" ht="38.25">
      <c r="A143" s="75"/>
      <c r="B143" s="15"/>
      <c r="C143" s="102"/>
      <c r="D143" s="102"/>
      <c r="E143" s="102">
        <v>10000</v>
      </c>
      <c r="F143" s="102"/>
      <c r="G143" s="102"/>
      <c r="H143" s="102"/>
      <c r="I143" s="102"/>
      <c r="J143" s="103"/>
      <c r="K143" s="219" t="s">
        <v>87</v>
      </c>
    </row>
    <row r="144" spans="1:11" ht="71.25" customHeight="1">
      <c r="A144" s="50"/>
      <c r="B144" s="48"/>
      <c r="C144" s="48"/>
      <c r="D144" s="48">
        <v>100</v>
      </c>
      <c r="E144" s="48">
        <v>100</v>
      </c>
      <c r="F144" s="48">
        <v>20000</v>
      </c>
      <c r="G144" s="48">
        <v>20000</v>
      </c>
      <c r="H144" s="48"/>
      <c r="I144" s="48"/>
      <c r="J144" s="49"/>
      <c r="K144" s="180" t="s">
        <v>113</v>
      </c>
    </row>
    <row r="145" spans="1:11" ht="71.25" customHeight="1">
      <c r="A145" s="50"/>
      <c r="B145" s="48"/>
      <c r="C145" s="48"/>
      <c r="D145" s="48"/>
      <c r="E145" s="218" t="s">
        <v>168</v>
      </c>
      <c r="F145" s="48"/>
      <c r="G145" s="48"/>
      <c r="H145" s="48"/>
      <c r="I145" s="48"/>
      <c r="J145" s="49"/>
      <c r="K145" s="217" t="s">
        <v>167</v>
      </c>
    </row>
    <row r="146" spans="1:11" s="37" customFormat="1" ht="25.5">
      <c r="A146" s="66"/>
      <c r="B146" s="69"/>
      <c r="C146" s="69">
        <v>15</v>
      </c>
      <c r="D146" s="69"/>
      <c r="E146" s="69">
        <v>24</v>
      </c>
      <c r="F146" s="69"/>
      <c r="G146" s="69">
        <v>6</v>
      </c>
      <c r="H146" s="69"/>
      <c r="I146" s="69"/>
      <c r="J146" s="89"/>
      <c r="K146" s="101" t="s">
        <v>128</v>
      </c>
    </row>
    <row r="147" spans="1:11" s="37" customFormat="1" ht="25.5">
      <c r="A147" s="66"/>
      <c r="B147" s="69"/>
      <c r="C147" s="128"/>
      <c r="D147" s="128"/>
      <c r="E147" s="69">
        <v>1345</v>
      </c>
      <c r="F147" s="69"/>
      <c r="G147" s="69">
        <v>770</v>
      </c>
      <c r="H147" s="69"/>
      <c r="I147" s="69"/>
      <c r="J147" s="89"/>
      <c r="K147" s="101" t="s">
        <v>136</v>
      </c>
    </row>
    <row r="148" spans="1:11" s="37" customFormat="1" ht="25.5">
      <c r="A148" s="66"/>
      <c r="B148" s="69"/>
      <c r="C148" s="128"/>
      <c r="D148" s="128"/>
      <c r="E148" s="69">
        <v>356</v>
      </c>
      <c r="F148" s="69"/>
      <c r="G148" s="69">
        <v>296</v>
      </c>
      <c r="H148" s="69"/>
      <c r="I148" s="69"/>
      <c r="J148" s="89"/>
      <c r="K148" s="101" t="s">
        <v>137</v>
      </c>
    </row>
    <row r="149" spans="1:11" s="37" customFormat="1" ht="51">
      <c r="A149" s="66"/>
      <c r="B149" s="69"/>
      <c r="C149" s="128"/>
      <c r="D149" s="128"/>
      <c r="E149" s="69">
        <v>378</v>
      </c>
      <c r="F149" s="69"/>
      <c r="G149" s="69">
        <v>134</v>
      </c>
      <c r="H149" s="69"/>
      <c r="I149" s="69"/>
      <c r="J149" s="89"/>
      <c r="K149" s="101" t="s">
        <v>145</v>
      </c>
    </row>
    <row r="150" spans="1:11" s="37" customFormat="1" ht="12.75">
      <c r="A150" s="66"/>
      <c r="B150" s="69"/>
      <c r="C150" s="69"/>
      <c r="D150" s="69"/>
      <c r="E150" s="69">
        <v>41</v>
      </c>
      <c r="F150" s="69"/>
      <c r="G150" s="69">
        <v>27</v>
      </c>
      <c r="H150" s="69"/>
      <c r="I150" s="69"/>
      <c r="J150" s="89"/>
      <c r="K150" s="93" t="s">
        <v>138</v>
      </c>
    </row>
    <row r="151" spans="1:11" ht="25.5">
      <c r="A151" s="75"/>
      <c r="B151" s="15"/>
      <c r="C151" s="102"/>
      <c r="D151" s="102"/>
      <c r="E151" s="102">
        <v>1971</v>
      </c>
      <c r="F151" s="102"/>
      <c r="G151" s="102">
        <v>291</v>
      </c>
      <c r="H151" s="102"/>
      <c r="I151" s="102"/>
      <c r="J151" s="103"/>
      <c r="K151" s="144" t="s">
        <v>77</v>
      </c>
    </row>
    <row r="152" spans="1:11" ht="25.5">
      <c r="A152" s="155"/>
      <c r="B152" s="15"/>
      <c r="C152" s="102"/>
      <c r="D152" s="102"/>
      <c r="E152" s="156">
        <v>3000</v>
      </c>
      <c r="F152" s="156"/>
      <c r="G152" s="156">
        <v>1000</v>
      </c>
      <c r="H152" s="156"/>
      <c r="I152" s="156"/>
      <c r="J152" s="157"/>
      <c r="K152" s="158" t="s">
        <v>155</v>
      </c>
    </row>
    <row r="153" spans="1:11" ht="25.5">
      <c r="A153" s="142"/>
      <c r="B153" s="96"/>
      <c r="C153" s="97"/>
      <c r="D153" s="98"/>
      <c r="E153" s="130">
        <v>165</v>
      </c>
      <c r="F153" s="143"/>
      <c r="G153" s="143">
        <v>143</v>
      </c>
      <c r="H153" s="98"/>
      <c r="I153" s="143"/>
      <c r="J153" s="100"/>
      <c r="K153" s="26" t="s">
        <v>144</v>
      </c>
    </row>
    <row r="154" spans="1:11" ht="13.5" thickBot="1">
      <c r="A154" s="76"/>
      <c r="B154" s="11"/>
      <c r="C154" s="11"/>
      <c r="D154" s="11"/>
      <c r="E154" s="11">
        <v>1400</v>
      </c>
      <c r="F154" s="11"/>
      <c r="G154" s="11"/>
      <c r="H154" s="11"/>
      <c r="I154" s="11"/>
      <c r="J154" s="30"/>
      <c r="K154" s="6" t="s">
        <v>85</v>
      </c>
    </row>
    <row r="155" spans="1:11" ht="15">
      <c r="A155" s="24" t="s">
        <v>43</v>
      </c>
      <c r="B155" s="71">
        <f aca="true" t="shared" si="8" ref="B155:J155">SUM(B128:B154)</f>
        <v>18</v>
      </c>
      <c r="C155" s="71">
        <f t="shared" si="8"/>
        <v>45</v>
      </c>
      <c r="D155" s="71">
        <f t="shared" si="8"/>
        <v>2120</v>
      </c>
      <c r="E155" s="71">
        <f t="shared" si="8"/>
        <v>143598</v>
      </c>
      <c r="F155" s="71">
        <f t="shared" si="8"/>
        <v>22000</v>
      </c>
      <c r="G155" s="71">
        <f t="shared" si="8"/>
        <v>153603</v>
      </c>
      <c r="H155" s="71">
        <f t="shared" si="8"/>
        <v>0</v>
      </c>
      <c r="I155" s="71">
        <f t="shared" si="8"/>
        <v>876</v>
      </c>
      <c r="J155" s="71">
        <f t="shared" si="8"/>
        <v>811</v>
      </c>
      <c r="K155" s="25"/>
    </row>
    <row r="156" spans="1:11" ht="26.25" thickBot="1">
      <c r="A156" s="155"/>
      <c r="B156" s="15"/>
      <c r="C156" s="102"/>
      <c r="D156" s="102"/>
      <c r="E156" s="156">
        <v>1500</v>
      </c>
      <c r="F156" s="156"/>
      <c r="G156" s="156">
        <v>800</v>
      </c>
      <c r="H156" s="156"/>
      <c r="I156" s="156"/>
      <c r="J156" s="157"/>
      <c r="K156" s="158" t="s">
        <v>155</v>
      </c>
    </row>
    <row r="157" spans="1:11" ht="45.75" thickBot="1">
      <c r="A157" s="129" t="s">
        <v>24</v>
      </c>
      <c r="B157" s="12"/>
      <c r="C157" s="12"/>
      <c r="D157" s="12"/>
      <c r="E157" s="12">
        <v>304</v>
      </c>
      <c r="F157" s="12"/>
      <c r="G157" s="12">
        <v>24</v>
      </c>
      <c r="H157" s="12"/>
      <c r="I157" s="12"/>
      <c r="J157" s="18"/>
      <c r="K157" s="8" t="s">
        <v>33</v>
      </c>
    </row>
    <row r="158" spans="1:11" ht="15.75" thickBot="1">
      <c r="A158" s="72" t="s">
        <v>44</v>
      </c>
      <c r="B158" s="53">
        <f aca="true" t="shared" si="9" ref="B158:J158">SUM(B157:B157)</f>
        <v>0</v>
      </c>
      <c r="C158" s="53">
        <f t="shared" si="9"/>
        <v>0</v>
      </c>
      <c r="D158" s="53">
        <f t="shared" si="9"/>
        <v>0</v>
      </c>
      <c r="E158" s="53">
        <f t="shared" si="9"/>
        <v>304</v>
      </c>
      <c r="F158" s="53">
        <f t="shared" si="9"/>
        <v>0</v>
      </c>
      <c r="G158" s="53">
        <f t="shared" si="9"/>
        <v>24</v>
      </c>
      <c r="H158" s="53">
        <f t="shared" si="9"/>
        <v>0</v>
      </c>
      <c r="I158" s="53">
        <f t="shared" si="9"/>
        <v>0</v>
      </c>
      <c r="J158" s="73">
        <f t="shared" si="9"/>
        <v>0</v>
      </c>
      <c r="K158" s="125"/>
    </row>
    <row r="159" spans="1:11" ht="39" thickBot="1">
      <c r="A159" s="21" t="s">
        <v>46</v>
      </c>
      <c r="B159" s="22">
        <f aca="true" t="shared" si="10" ref="B159:J159">SUM(B158,B155,B139,B129)</f>
        <v>27</v>
      </c>
      <c r="C159" s="22">
        <f t="shared" si="10"/>
        <v>60</v>
      </c>
      <c r="D159" s="22">
        <f t="shared" si="10"/>
        <v>3130</v>
      </c>
      <c r="E159" s="22">
        <f t="shared" si="10"/>
        <v>161311</v>
      </c>
      <c r="F159" s="22">
        <f t="shared" si="10"/>
        <v>23000</v>
      </c>
      <c r="G159" s="22">
        <f t="shared" si="10"/>
        <v>164095</v>
      </c>
      <c r="H159" s="22">
        <f t="shared" si="10"/>
        <v>0</v>
      </c>
      <c r="I159" s="22">
        <f t="shared" si="10"/>
        <v>1147</v>
      </c>
      <c r="J159" s="22">
        <f t="shared" si="10"/>
        <v>1062</v>
      </c>
      <c r="K159" s="23"/>
    </row>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sheetData>
  <sheetProtection/>
  <mergeCells count="4">
    <mergeCell ref="A1:K1"/>
    <mergeCell ref="A2:K2"/>
    <mergeCell ref="A125:K125"/>
    <mergeCell ref="A60:A62"/>
  </mergeCells>
  <printOptions horizontalCentered="1" verticalCentered="1"/>
  <pageMargins left="0.5118110236220472" right="0.5118110236220472" top="0.5511811023622047" bottom="0.5511811023622047" header="0.31496062992125984" footer="0.31496062992125984"/>
  <pageSetup horizontalDpi="600" verticalDpi="600" orientation="landscape" scale="82" r:id="rId3"/>
  <headerFooter>
    <oddFooter>&amp;R&amp;P</oddFooter>
  </headerFooter>
  <rowBreaks count="3" manualBreakCount="3">
    <brk id="35" max="10" man="1"/>
    <brk id="59" max="10" man="1"/>
    <brk id="124" max="10" man="1"/>
  </rowBreaks>
  <colBreaks count="1" manualBreakCount="1">
    <brk id="1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dc:creator>
  <cp:keywords/>
  <dc:description/>
  <cp:lastModifiedBy>ivan.baztan</cp:lastModifiedBy>
  <cp:lastPrinted>2011-07-21T16:56:34Z</cp:lastPrinted>
  <dcterms:created xsi:type="dcterms:W3CDTF">2008-04-30T15:58:53Z</dcterms:created>
  <dcterms:modified xsi:type="dcterms:W3CDTF">2012-03-07T16:10:08Z</dcterms:modified>
  <cp:category/>
  <cp:version/>
  <cp:contentType/>
  <cp:contentStatus/>
</cp:coreProperties>
</file>