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9320" windowHeight="5550" activeTab="0"/>
  </bookViews>
  <sheets>
    <sheet name="POA 2012" sheetId="1" r:id="rId1"/>
    <sheet name="Hoja2" sheetId="2" r:id="rId2"/>
    <sheet name="Hoja3" sheetId="3" r:id="rId3"/>
  </sheets>
  <definedNames>
    <definedName name="_xlnm._FilterDatabase" localSheetId="0" hidden="1">'POA 2012'!$A$3:$AE$96</definedName>
    <definedName name="_xlnm.Print_Area" localSheetId="0">'POA 2012'!$A$1:$P$96</definedName>
  </definedNames>
  <calcPr fullCalcOnLoad="1"/>
</workbook>
</file>

<file path=xl/comments1.xml><?xml version="1.0" encoding="utf-8"?>
<comments xmlns="http://schemas.openxmlformats.org/spreadsheetml/2006/main">
  <authors>
    <author>Josefa</author>
  </authors>
  <commentList>
    <comment ref="B62" authorId="0">
      <text>
        <r>
          <rPr>
            <b/>
            <sz val="9"/>
            <rFont val="Tahoma"/>
            <family val="2"/>
          </rPr>
          <t>Josefa:</t>
        </r>
        <r>
          <rPr>
            <sz val="9"/>
            <rFont val="Tahoma"/>
            <family val="2"/>
          </rPr>
          <t xml:space="preserve">
He corregido sistemáticamente "bajo el sistema del PPD"
Hasta donde entiendo estos proyectos responden a la lógica del PC</t>
        </r>
      </text>
    </comment>
  </commentList>
</comments>
</file>

<file path=xl/comments3.xml><?xml version="1.0" encoding="utf-8"?>
<comments xmlns="http://schemas.openxmlformats.org/spreadsheetml/2006/main">
  <authors>
    <author>veronica.rey</author>
  </authors>
  <commentList>
    <comment ref="D13" authorId="0">
      <text>
        <r>
          <rPr>
            <b/>
            <sz val="8"/>
            <rFont val="Tahoma"/>
            <family val="2"/>
          </rPr>
          <t>US$19,718 ejecutado en el año 2010 bajo la Actividad 1.l.4 del POA 2010 y US$2,731 Act.2.1.4 POA 2010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veronica.rey:</t>
        </r>
        <r>
          <rPr>
            <sz val="8"/>
            <rFont val="Tahoma"/>
            <family val="2"/>
          </rPr>
          <t xml:space="preserve">
Se asigna US$5,673 de la actividad 1.1.6</t>
        </r>
      </text>
    </comment>
    <comment ref="J27" authorId="0">
      <text>
        <r>
          <rPr>
            <b/>
            <sz val="8"/>
            <rFont val="Tahoma"/>
            <family val="2"/>
          </rPr>
          <t>Nuevo total US$22,523</t>
        </r>
        <r>
          <rPr>
            <sz val="8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rFont val="Tahoma"/>
            <family val="2"/>
          </rPr>
          <t xml:space="preserve">Gasto por actividades de mapeo del año 1 (US$2,866+4,540+4,006)=US$11,412
</t>
        </r>
      </text>
    </comment>
    <comment ref="E22" authorId="0">
      <text>
        <r>
          <rPr>
            <b/>
            <sz val="8"/>
            <rFont val="Tahoma"/>
            <family val="2"/>
          </rPr>
          <t>veronica.rey:</t>
        </r>
        <r>
          <rPr>
            <sz val="8"/>
            <rFont val="Tahoma"/>
            <family val="2"/>
          </rPr>
          <t xml:space="preserve">
Se asigna US$5,673 de la actividad 1.1.6</t>
        </r>
      </text>
    </comment>
  </commentList>
</comments>
</file>

<file path=xl/sharedStrings.xml><?xml version="1.0" encoding="utf-8"?>
<sst xmlns="http://schemas.openxmlformats.org/spreadsheetml/2006/main" count="615" uniqueCount="269">
  <si>
    <t>PC DESARROLLO Y SECTOR PRIVADO
POA 2010-2011</t>
  </si>
  <si>
    <t>OBJETIVOS ANUALES</t>
  </si>
  <si>
    <t>ACTIVIDAD</t>
  </si>
  <si>
    <t>AGENCIA</t>
  </si>
  <si>
    <t>CONTRAPARTE</t>
  </si>
  <si>
    <t>POA2012</t>
  </si>
  <si>
    <t>OBSERVACIONES</t>
  </si>
  <si>
    <t>T1</t>
  </si>
  <si>
    <t>T2</t>
  </si>
  <si>
    <t>T3</t>
  </si>
  <si>
    <t>T4</t>
  </si>
  <si>
    <t xml:space="preserve">Saldos de A1 y A2
</t>
  </si>
  <si>
    <t>Presupuesto 2012</t>
  </si>
  <si>
    <t>TOTAL</t>
  </si>
  <si>
    <t>Producto  del  PC</t>
  </si>
  <si>
    <t>1.1    Estudios y Mapeo de socios estratégicos públicos y privados, programas públicos, privados y de cooperación internacional, proveedores de servicios financieros, capacitación y asistencia técnica de apoyo a las ICIs.</t>
  </si>
  <si>
    <t>Finalizar y dfundir el estudio de mapeo de industrias creativas inclusivas (ICI) y línea de base del PC (en el ámbito del PC - 4 regiones y 12 distritos)</t>
  </si>
  <si>
    <t>1.1.1 Estudio de mapeo  regional de las IC y sus entornos y componentes básicos de sus cadenas de valor (en agricultura orgánica, artesanía, gastronomía y turismo) y la línea de base del PC (M&amp;E)</t>
  </si>
  <si>
    <t>FAO</t>
  </si>
  <si>
    <t>PRODUCE MINCETUR</t>
  </si>
  <si>
    <t>1.1.2. Edición, reproducción y difusión del estudio de la línea base. (I&amp;C)</t>
  </si>
  <si>
    <t>Difundir el estudio de mapeo y registro de patrimonio inmaterial de ICI del PC (en el ámbito del PC - 4 regiones y 12 distritos)</t>
  </si>
  <si>
    <t>1.1.3  Mapeo y registro de patrimonio intangible priorizado en cada una de las regiones de manera transversal en los sectores</t>
  </si>
  <si>
    <t>UNESCO</t>
  </si>
  <si>
    <t>MCULTURA</t>
  </si>
  <si>
    <t>Editar, reproducir y difundir el estudio del patrimonio inmaterial.</t>
  </si>
  <si>
    <t>1.1.4. Edición, reproducción y difusión del estudio del patrimonio inmaterial (I&amp;C)</t>
  </si>
  <si>
    <t>Monitoreo del PC administrado por la CN</t>
  </si>
  <si>
    <t>Elaborar el mapeo y evaluación de los esquemas de financiamiento  y proveedores existentes a nivel nacional, regional y local para ICIs.</t>
  </si>
  <si>
    <t>1.1.5  Desarrollo del Estudio  de mapeo y evaluación de los esquemas de financiamiento para actividades en ICIs</t>
  </si>
  <si>
    <t>ONUDI</t>
  </si>
  <si>
    <t>PRODUCE Instituciones Financieras GOREs</t>
  </si>
  <si>
    <t>1 Estudio de la normativa vigente realizado, identificando los factores que restringen y/o faciliten el desarrollo de las ICIs.</t>
  </si>
  <si>
    <t xml:space="preserve">1.1.6  Estudio-análisis del marco normativo vigente para el desarrollo de las ICs: fortalezas y debilidades, considerando la distribución de competencias y funciones entre los 4 niveles de gobierno y propuesta a nivel de recomendación del marco normativo priorizando aquellas que deben ser impulsados por las contrapartes nacionales para la promoción de Industrias Creativas. </t>
  </si>
  <si>
    <t>Elaborar el estudio de herramientas de protección de la propiedad intelectual de las ICIs, modalidades de gestión de marcas y registro de conocimientos ancestrales aplicables a las ICIs.</t>
  </si>
  <si>
    <t xml:space="preserve">1.1.7. Desarrollo del estudio de  protección de la propiedad intelectual relacionadas a las ICIs. </t>
  </si>
  <si>
    <t>Elaborar estudios de mercado a nivel nacional/internacional de ICIs en los sectores priorizados por el PC.</t>
  </si>
  <si>
    <t xml:space="preserve">1.1.8 Realización de estudios de mercado de principales productos de las ICIs en el Perú, incidiendo en un análisis prospectivo de ambos componentes a nivel nacional/internacional y sus canales de comercialización. </t>
  </si>
  <si>
    <t>Estudio de Mapeo de Turismo Rural Comunitrario y Gastronomía</t>
  </si>
  <si>
    <t>1.1.9.Mapeo de Turismo Rural Comunitario y Gastronomía</t>
  </si>
  <si>
    <t>OMT</t>
  </si>
  <si>
    <t xml:space="preserve"> MINCETUR</t>
  </si>
  <si>
    <t>1.2  Socios estratégicos sensibilizados sobre las posibilidades y oportunidades que ofrecen las ICs.</t>
  </si>
  <si>
    <t>Diseñar y difundir los contenidos de la carpeta informativa del PC</t>
  </si>
  <si>
    <t>1.2.1. Diseño de los contenido de sensibilización y elaboración de pioners para incluir los materiales de promoción y difusión del PC (I&amp;C)</t>
  </si>
  <si>
    <t>MINCETUR PRODUCE GOREs Gobiernos Locales</t>
  </si>
  <si>
    <t>1.2.2. Difusión y distribución de la carpeta informativa del PC (cuadrípticos) en castellano e idiomas nativos (UNESCO), incluye marco normativo (UNESCO), financiamiento (OIT), formalización (OIT), asociactividad (ONUDI), etc., adecuados al público objetivo. (I&amp;C)</t>
  </si>
  <si>
    <t>1.2.3 Organización de 4 talleres regionales y 12 Talleres distritales de Lanzamiento del PC (I&amp;C)</t>
  </si>
  <si>
    <t>Lograr la participación de los Coordinadores Regionales en Programas locales de radio</t>
  </si>
  <si>
    <t>1.2.4 Difusión masiva en radios locales del programa y participación de Coordinadores Regionales en programas locales de radio (I&amp;C)</t>
  </si>
  <si>
    <t>OIT</t>
  </si>
  <si>
    <t>Diseñar y realizar eventos de información, sensibilización y promoción del PC.</t>
  </si>
  <si>
    <t>1.2.5 Ejecución del plan de información, sensibilización y promoción del PC en especial de las acciones desarrolladas en: marco normativo, esquemas de financiamiento, formalización, asociatividad, etc. (I&amp;C)</t>
  </si>
  <si>
    <t xml:space="preserve">MINCETUR PRODUCE  </t>
  </si>
  <si>
    <t>Diseñar y poner en funcionamiento la página web del PC ICI.</t>
  </si>
  <si>
    <t>1.2.6 Diseño, puesta en marcha y administración de una pagina web del PC ICI (I&amp;C)</t>
  </si>
  <si>
    <t>PNUD</t>
  </si>
  <si>
    <t>Diseñar la propuesta técnica para la implementación de un diplomado en ICIs y Negocios Inclusivos (NI)</t>
  </si>
  <si>
    <t xml:space="preserve">1.2.7 Diseño curricular y de contenidos </t>
  </si>
  <si>
    <t>MINCETUR  Gobiernos Regionales y Locales</t>
  </si>
  <si>
    <t>Realizar gestión y establecimientos de convenios</t>
  </si>
  <si>
    <t xml:space="preserve">1.2.8 Establecimiento de convenios con instituciones  </t>
  </si>
  <si>
    <t>Realizar la convocatoria para el diplomado en ICI y NI</t>
  </si>
  <si>
    <t xml:space="preserve">1.2.9 Convocatoria y selección de participantes (Material de difusión, anuncio en periódicos locales) </t>
  </si>
  <si>
    <t>1.2.10 Implementación de diplomado de ICIs y NI (1 región)</t>
  </si>
  <si>
    <t>1.3. Propuesta de marco normativo y políticas públicas vigentes para la promoción y el desarrollo de ICs, según la distribución de competencias y funciones entre los cuatros niveles de gobiernos.</t>
  </si>
  <si>
    <t>Elaborar una propuesta de marco normativo y de procedimientos para la promoción de ICs.</t>
  </si>
  <si>
    <t>1.3.1 Ejecución de una propuesta del marco normativo y de procedimientos, según la distribución de competencias y funciones de los niveles de gobierno.</t>
  </si>
  <si>
    <t>Diseñar y organizar talleres regionales sobre marco normativo, propiedad intelectual y registro de conocimientos ancestrales de las ICIs.</t>
  </si>
  <si>
    <t>1.3.2 Organización de 4 talleres  sobre marco normativo, propiedad intelectual y registro de conocimientos ancestrales de las ICs, dirigido a socios públicos y privados (1 por región) - I&amp;C</t>
  </si>
  <si>
    <t>Diseñar y organizar un Seminario Internacional sobre ICIs</t>
  </si>
  <si>
    <t>1.3.3  Organización del Seminario Internacional sobre la gestión de las ICIs (I&amp;C)</t>
  </si>
  <si>
    <t>1.3.4 Organización de Foro de Promoción y exposición de Ics y NI con el Congreso de la República y MINCETUR para la presentación de la propuesta del marco normativo I&amp;C</t>
  </si>
  <si>
    <t>1.4  Lideres y representantes de gremios empresariales conocen la metodología para formular Planes de Negocios Inclusivos (PNI)  y los estándares mínimos para la identificación de NI en ICs.</t>
  </si>
  <si>
    <t>Diseñar y elaborar una guía metodológica para formular Planes de Negocios Inclusivos en ICIs.</t>
  </si>
  <si>
    <t>1.4.1. Formulación de guía metodológica para PNI en ICs, incluye criterios mínimos para la identificación de NI y su validación</t>
  </si>
  <si>
    <t>Con compromiso 2011</t>
  </si>
  <si>
    <t>Difundir la guía metodológica de NI y los criterios mínimos para la identificación de NI.</t>
  </si>
  <si>
    <t xml:space="preserve">1.4.2 Publicación de la guía metodológica, incluye edición, diagramación y USB </t>
  </si>
  <si>
    <t>Diseñar y organizar un foro para la presentación de la guía metodológica sobre NI</t>
  </si>
  <si>
    <t>1.4.3. Organización de un foro de presentación de la Guía Metodológica y documento de criterios mínimos ante gremios y líderes empresariales  (I&amp;C)</t>
  </si>
  <si>
    <t>Diseñar y organizar talleres regionales de capacitación sobre la aplicación de la guía metodológica de planes en NI.</t>
  </si>
  <si>
    <t>1.4.4. Organización de 4 talleres de capacitación en la aplicación de la Guía Metodológica para la formulación de planes de Negocios Inclusivos y el uso del instrumento de estándares mínimos para la identificación de NI (I&amp;C)</t>
  </si>
  <si>
    <t>1.5 Gobiernos Regionales y  Gobiernos Locales fortalecidos como instancias de promoción del desarrollo empresarial sostenible en ICs.</t>
  </si>
  <si>
    <t>Incorporar la temática de la ICIs en los planes de desarrollo de los Gobiernos Regionales y Locales</t>
  </si>
  <si>
    <t xml:space="preserve">1.5.1 Brindar asistencia técnica a los gobiernos regionales y locales para la incorporación de la temática de ICs en los Planes de Desarrollo Concertado - PDC (4 regiones y 12 distritos) </t>
  </si>
  <si>
    <t>Elaborar Proyectos de Inversión Pública para el fomento de las ICIs</t>
  </si>
  <si>
    <t xml:space="preserve">1.5.2 Asistencia técnica a los Gobiernos Regionales y Locales en la formulación de perfiles de proyectos de inversión pública de fomento a las IC en los sectores del PC </t>
  </si>
  <si>
    <t>Implementar el programa de formación de formadores que incluye paquetes de materiales de capacitación.</t>
  </si>
  <si>
    <t>2.1.1. Elaboración del programa, adecuación de guías metodológicas, procedimientos y materiales de capacitación para la formación de formadores en ICIs.</t>
  </si>
  <si>
    <t>MINCETUR PRODUCE</t>
  </si>
  <si>
    <t>Contar con formadores capacitados en ICIs</t>
  </si>
  <si>
    <t>2.1.2    Capacitación de los formadores seleccionados.</t>
  </si>
  <si>
    <t>Contar con micro y pequeños productores capacitados por los formadores acreditados por el PC.</t>
  </si>
  <si>
    <t xml:space="preserve">2.1.3 Ejecución de capacitación de micro y pequeños productores por los formadores. </t>
  </si>
  <si>
    <t>MINCETUR PRODUCE GoRes</t>
  </si>
  <si>
    <t>Brindar asistencia técnica a  micro y pequeños productores en agricultura orgánica, en especial a los que forman parte de los emprendimientos co-financiados por el PC.</t>
  </si>
  <si>
    <t xml:space="preserve">2.1.4 Ejecución de asistencia técnica en agricultura orgánica </t>
  </si>
  <si>
    <t>MINAG</t>
  </si>
  <si>
    <t>Brindar asistencia técnica a  micro y pequeños productores en recursos naturales, en especial a los que forman parte de los emprendimientos co-financiados por el PC.</t>
  </si>
  <si>
    <t>2.1.5 Aistencia técnica en Recursos Naturales y Medio Ambiente</t>
  </si>
  <si>
    <t>MINAM</t>
  </si>
  <si>
    <t>Brindar asistencia técnica a  micro y pequeños productores en gastronomía, en especial a los que forman parte de los emprendimientos co-financiados por el PC.</t>
  </si>
  <si>
    <t>2.1.6 Ejecución de asistencia técnica en gastronomía</t>
  </si>
  <si>
    <t>PRODUCE</t>
  </si>
  <si>
    <t>Orientado principalmente a los cuatro pueblos del Programa De mi tierra, un producto</t>
  </si>
  <si>
    <t>Brindar asistencia técnica a  micro y pequeños productores en artesanía, en especial a los que forman parte de los emprendimientos co-financiados por el PC.</t>
  </si>
  <si>
    <t xml:space="preserve">2.1.7 Ejecución de asistencia técnica en artesanías </t>
  </si>
  <si>
    <t xml:space="preserve">MINCETUR </t>
  </si>
  <si>
    <t>Brindar asistencia técnica a  micro y pequeños productores en turismo rural comunitario, en especial a los que forman parte de los emprendimientos co-financiados por el PC.</t>
  </si>
  <si>
    <t xml:space="preserve">2.1.8 Ejecución de asistencia técnica en turismo rural comunitario </t>
  </si>
  <si>
    <t>Brindar asistencia técnica a  micro y pequeños productores en asociatividad vertical y horizontal, en especial a los que forman parte de los emprendimientos co-financiados por el PC.</t>
  </si>
  <si>
    <t xml:space="preserve">2.1.9 Ejecución de asistencia técnica en asociatividad vertical y horizontal </t>
  </si>
  <si>
    <t>Brindar asistencia técnica a  micro y pequeños productores en patrimonio cultural inmaterial, en especial a los que forman parte de los emprendimientos co-financiados por el PC.</t>
  </si>
  <si>
    <t>2.1.10 Ejecución de asistencia técnica en patrimonio cultural inmaterial</t>
  </si>
  <si>
    <t>*</t>
  </si>
  <si>
    <t>2.1.11 Taller de reforzamiento para formadores</t>
  </si>
  <si>
    <t>MINCETUR</t>
  </si>
  <si>
    <t>Diseñar y organizar talleres de capacitación para micro y pequeños productores sobre las ventajas e importancia del cumplimiento de estándares de calidad y normas técnicas.</t>
  </si>
  <si>
    <t>2.1.12 Organización de talleres de capacitación (1 por distrito) sobre estándares de calidad en ICIs, incluyendo mejores prácticas manufactureras y en la prestación de servicios, preservación del patrimonio inmaterial, conservación ambiental y empleo digno.</t>
  </si>
  <si>
    <t>Brindar asistencia técnica a los emprendimientos financiados por el PC, en el cumplimiento de estándares (empleo digno y revalorización de la identidad cultural).</t>
  </si>
  <si>
    <t xml:space="preserve">2.1.13. Ejecución de asistencia técnica a MYPES con proyectos financiados para cumplimiento de estándares (empleo digno y verificación de la incorporación del criterio de calidad relativo a identidad cultural en el desarrollo de sus proyectos productivos </t>
  </si>
  <si>
    <t>Implementar sistemas de certificación de la calidad en productos priorizados por el PC</t>
  </si>
  <si>
    <t>2.1.14 Implementación de sistemas de aseguramiento de la calidad en las ICs</t>
  </si>
  <si>
    <t>Difundir el lanzamiento de la convocatoria del concurso de proyectos piloto de ICs.</t>
  </si>
  <si>
    <t>2.2.1.Diseño de bases y criterios de selección de los proyectos piloto </t>
  </si>
  <si>
    <t>Gobiernos Regionales y Locales</t>
  </si>
  <si>
    <t xml:space="preserve">2.2.2 Elaboración de los materiales para la difusión de la convocatoria del concurso </t>
  </si>
  <si>
    <t>2.2.3   Difusión y lanzamiento de la convocatoria del concurso de proyectos piloto  de ICI.</t>
  </si>
  <si>
    <t>Financiar proyectos pilotos que promueven  Negocios Inclusivos.</t>
  </si>
  <si>
    <t xml:space="preserve">2.2.4. Selección , firma de convenios y asignación de fondos a  los 30 proyectos pilotos de Industrias Creativas aprobados con fondos de la ventana </t>
  </si>
  <si>
    <t xml:space="preserve">Establecimiento de las bases y criterios de selección de nuevos emprendimientos en ICs. </t>
  </si>
  <si>
    <t xml:space="preserve">2.2.5. Desarrollar las bases y criterios de selección de los nuevos emprendimientos en Industrias Creativas </t>
  </si>
  <si>
    <t>Empresas Públicas y Privadas</t>
  </si>
  <si>
    <t>Contar con el diseño de cartera de nuevos emprendimientos y conceptualización de nuevos productos</t>
  </si>
  <si>
    <t xml:space="preserve">2.2.6  Elaboración de una cartera de nuevos emprendimientos en ICs y conceptualizar propuestas especificas de productos </t>
  </si>
  <si>
    <t>Difundir el lanzamiento de la convocatoria del concurso de proyectos de nuevos emprendimientos en ICIs.</t>
  </si>
  <si>
    <t xml:space="preserve">2.2.7. Difusion y lanzamiento de la convocatoria para identificar 30 nuevos emprendimientos a ser financiados con fondos del PC </t>
  </si>
  <si>
    <t>Financiar nuevos emprendimientos que promueven  Negocios Inclusivos.</t>
  </si>
  <si>
    <t>2.2.8 Apoyo financiero de  30 nuevos emprendimientos creativos seleccionados bajo el sistema PPD..</t>
  </si>
  <si>
    <t>Dos MYPEs por seleccionar en las regiones de Puno y Lambayeque.</t>
  </si>
  <si>
    <t>Convocatoria por invitación para financiar  nuevas MYPEs en las 4 regiones.</t>
  </si>
  <si>
    <t>3.1.4. Programa DE MI TIERRA UN PRODUCTO</t>
  </si>
  <si>
    <t>2.3.1. Organización de 12 talleres de capacitación sobre formalización con micro y pequeños productores en acompañamiento a Mi Empresa</t>
  </si>
  <si>
    <t>MTRABAJO PRODUCE Gobiernos regionales y Locales</t>
  </si>
  <si>
    <t>Difundir los materiales sobre formalización</t>
  </si>
  <si>
    <t xml:space="preserve">2.3.2 Adecuación de material sobre formalización producidos por Mi Empresa para ICs, impresión y distribución en 12 distritos </t>
  </si>
  <si>
    <t>Brindar asistencia técnica  en la formalización de MYPEs</t>
  </si>
  <si>
    <t>2.3.3 Ejecución de asistencia técnica en la formalización de pequeñas empresas.</t>
  </si>
  <si>
    <t>Apoyar a PRODUCE en la implementación de Ventanillas para la promoción de la formalización de las MYPEs</t>
  </si>
  <si>
    <t xml:space="preserve">2.3.4 Coordinación con PRODUCE para la ampliación de la Ventanilla para formalización empresarial en los distritos de intervención del PC </t>
  </si>
  <si>
    <t>2.4   Los negocios de las ICs se promocionan y fortalecen su acceso a mercados locales, regionales, nacionales e internacionales.</t>
  </si>
  <si>
    <t>Diseñar e implementar nuevos circuitos turísticos para la articulación de las actividades productivas de las Industrias Creativas (1 por Región)</t>
  </si>
  <si>
    <t xml:space="preserve">2.4.1 Ejecución del diseño e implementación de 4 circuitos turísticos (1 por región) en Industrias Creativas  con énfasis en artesanía, agricultura orgánica, gastronomía, patrimonio inmaterial, aspectos ambientales </t>
  </si>
  <si>
    <t>|</t>
  </si>
  <si>
    <t>|||</t>
  </si>
  <si>
    <t>a</t>
  </si>
  <si>
    <t>&gt;&gt;&gt;&gt;&gt;</t>
  </si>
  <si>
    <t xml:space="preserve">Difusión y promoción de los nuevos circuitos turisticos </t>
  </si>
  <si>
    <t>2.4.2 Diseño e implementación de estrategias de promoción de circuitos turísticos, que incluye el apoyo al V Encuentro Nacional de Turismo Rural Comunitario</t>
  </si>
  <si>
    <t>2.4.3 Apoyo para la participación de emprendimientos financiados en ferias locales, regionales, nacinales e internacionales (Agricultura orgánica, gastronomía, artesanía, TRC)</t>
  </si>
  <si>
    <t>3.1.1 Desarrollo de caja de herramientas sobre cumplimiento de condiciones mínimas en trabajo decente, conservación ambiental, preservación del patrimonio inmaterial y propiedad intelectual en IC como indicadores de calidad</t>
  </si>
  <si>
    <t>MTRABAJO MCULTURA</t>
  </si>
  <si>
    <t>3.1.2 Organización de 12 talleres (1 x distritro) para capacitar a instituciones locales sobre el cumplimiento de las condiciones mínimas presentadas en la caja de herrameintas, con énfasis en buenas prácticas</t>
  </si>
  <si>
    <t>3.1.3 Sistematización y publicación (impresión) de las mejores prácticas y las lecciones aprendidas del PC (M&amp;E)</t>
  </si>
  <si>
    <t>Ejecutado por la CN</t>
  </si>
  <si>
    <t>*No se incluyen los montos de la UC</t>
  </si>
  <si>
    <t>RESUMEN   POR AGENCIA                                                                                       US$</t>
  </si>
  <si>
    <t>Con el apoyo de la UC</t>
  </si>
  <si>
    <t xml:space="preserve">2.2.9. Seguimiento y acompañamiento a los 60 proyectos financiados por PC-ICI </t>
  </si>
  <si>
    <t xml:space="preserve">2.2.10.Apoyo financiero a MYPES en las regiones </t>
  </si>
  <si>
    <t>1.1.5.1. Ampliación del Estudio  de mapeo y evaluación de los esquemas de financiamiento para actividades en ICIs</t>
  </si>
  <si>
    <t>2012  (PLANEADO)</t>
  </si>
  <si>
    <t>2012  (REALIZADO)  AL 31.03.12</t>
  </si>
  <si>
    <t>Actividad concluida</t>
  </si>
  <si>
    <t>En proceso</t>
  </si>
  <si>
    <t>No iniciada</t>
  </si>
  <si>
    <t>No corresponde</t>
  </si>
  <si>
    <t>Objetivos anuales</t>
  </si>
  <si>
    <t>EJECUTADO AÑO 1 (2010)*  ( B )</t>
  </si>
  <si>
    <t xml:space="preserve">T1  </t>
  </si>
  <si>
    <t>Monto Total Comprometido al 31.12.11</t>
  </si>
  <si>
    <t>Saldo A1 + A2</t>
  </si>
  <si>
    <t>El saldo de US$38,476 se aplicará a la actividad 2.1.4.</t>
  </si>
  <si>
    <t>Simplificacion de la actividad podría generar un saldo de alrededor de US$ 10,000 que se plantea transferir a la actividad 2.1.4, que es prioritaria</t>
  </si>
  <si>
    <t xml:space="preserve">US$30,835 previstos para el taller de capacitación presentación de guia sobre industrias creativas a realizarse en Agosto + comprometido US$2,063. </t>
  </si>
  <si>
    <t>Actividad finalizada</t>
  </si>
  <si>
    <t>El saldo de US$10,673 se ha reasignado a las actividades 1.2.7 y 1.2.8: US$5,000 para la primera y US$5,673 para la segunda.  Saldo real US$0</t>
  </si>
  <si>
    <t>Compromiso de US$15,224.  Los US$3,224 serán cubiertos por la  Act. 2.1.14</t>
  </si>
  <si>
    <t>Los US$22,449 vienen de la Act. 2.4.1</t>
  </si>
  <si>
    <t>El saldo de US$2,523 ha sido reasignado a la actividad 1.3.2.  Saldo real US$0</t>
  </si>
  <si>
    <t>Contrato suscrito con AMARLC ALC por $ 24,927,30 para la realización de spots radiales como producto final de esta actividad.</t>
  </si>
  <si>
    <t>Los US$4,000 vienen de la Act. 2.3.3 (compromiso de US$2,186)</t>
  </si>
  <si>
    <t>Se plantea transferir el saldo a la actividad 2.1.4</t>
  </si>
  <si>
    <t xml:space="preserve"> Rediseño página web</t>
  </si>
  <si>
    <t>Se asigna a esta actividadUS$5,000 de la actividad 1.1.6.  Total real US$25,000</t>
  </si>
  <si>
    <t>Se asigna a esta actividad US$5,673 de la actividad 1.1.6.  Saldo real US$4,066</t>
  </si>
  <si>
    <t xml:space="preserve">1.2.10 Implementación de diplomado de ICs y NI (01 región)  </t>
  </si>
  <si>
    <t>El saldo de US$2,523 de la Actividad 1.2.1 ha sido reasignado a esta actividad.  Total real US$22,523</t>
  </si>
  <si>
    <t>Esta actividad se realizará en el tercer año.</t>
  </si>
  <si>
    <t>Corresponde al año 2012</t>
  </si>
  <si>
    <t>Compromiso US$17,260. En esta actividad habrá un saldo en contra de USD 5,260; serán asumidos por la Act. 2.2.5.</t>
  </si>
  <si>
    <t>Resultado 2 PC:  Acceso al mercado e incremento de ingresos de micro y pequeños productores que participan en los negocios de Industrias Creativas Inclusivas.</t>
  </si>
  <si>
    <t>Compromiso de US$16,585</t>
  </si>
  <si>
    <t>Compromiso de US$109,445</t>
  </si>
  <si>
    <t>El saldo se transfiere al presupuesto del año 2012, para la misma actividad 2.1.4</t>
  </si>
  <si>
    <t xml:space="preserve">2.1.5 Ejecución de  asistencias técnicas en Recursos Naturales y Medio Ambiente </t>
  </si>
  <si>
    <t xml:space="preserve">Gastos en talleres de Consorcios de Calidad </t>
  </si>
  <si>
    <t>2.1.11  Taller de reforzamiento para formadores</t>
  </si>
  <si>
    <t>Actividad año 2012</t>
  </si>
  <si>
    <t xml:space="preserve">2.1.12 Organización de talleres de capacitación (1 por distrito) sobre sistemas de calidad en ICIs, incluyendo mejores prácticas manufactureras y en la prestación de servicios, preservación del patrimonio inmaterial, conservación ambiental y empleo digno </t>
  </si>
  <si>
    <t>Gastos para talleres de Diseño</t>
  </si>
  <si>
    <t>Menos US$3,224 para la act. 1.1.7.  Saldo real US$84,748</t>
  </si>
  <si>
    <t xml:space="preserve"> </t>
  </si>
  <si>
    <t>Hecho en 2010. Saldo de US$489 se aplicará a la 2.2.7.</t>
  </si>
  <si>
    <t>Hecho en 2010. Saldo de US$1,959 se aplicará a la 2.2.7.</t>
  </si>
  <si>
    <t>2.2.3   Ejecución de la estrategia de promoción de la convocatoria a concurso de proyectos piloto  de ICI (difusión de materiales de convocatoria en medios de comunicación escritos, hablados y televisivos y en conferencias distritales).</t>
  </si>
  <si>
    <t>Saldo de US$ 8,269 se aplicará a la 2.2.7.</t>
  </si>
  <si>
    <t>Co-financiar proyectos pilotos que promueven  Negocios Inclusivos.</t>
  </si>
  <si>
    <t>Se cargan US$5,260 de la Act. 1.4.1.  Saldo real US$740.00.  Todo está comprometido.</t>
  </si>
  <si>
    <t xml:space="preserve">2.2.7. Difusión y lanzamiento de la convocatoria para identificar 30 nuevos emprendimientos a ser financiados con fondos del PC </t>
  </si>
  <si>
    <t>Saldos de US$10,717 de las actividades 2.2.1, 2.2.2 y 2.2.3  a ejecuctar en el cuarto trimestre</t>
  </si>
  <si>
    <t>Co-financiar nuevos emprendimientos que promueven  Negocios Inclusivos.</t>
  </si>
  <si>
    <t>2.2.8 Apoyo financiero de 30 nuevos emprendimientos creativos seleccionados bajo el sistema PPD.</t>
  </si>
  <si>
    <t>30 nuevos emprendimientos creativos identificados e incubados reciben financiamiento.</t>
  </si>
  <si>
    <t>2.2.9 Seguimiento y monitoreo de los proyectos pilotos por la Unidad de Coordinación (M&amp;E)</t>
  </si>
  <si>
    <t xml:space="preserve">2.3  Mayor número de micro y pequeñas unidades productivas han alcanzado la formalización integral (tributaria, municipal y laboral) y acceden a los beneficios de la ley. </t>
  </si>
  <si>
    <t>2.3.1 Organización de 12 talleres de capacitación sobre formalización</t>
  </si>
  <si>
    <t>Las actividades 2.3.1. a la 2.3.4 se harán juntas independientemente de la alocación inicial por actividad.  El negativo será cubierto por la Act, 2.3.4</t>
  </si>
  <si>
    <t>Compromiso de US$7,600</t>
  </si>
  <si>
    <t>2.3.3 Ejecución de asistencia técnica en la formalización de MYPEs.</t>
  </si>
  <si>
    <t>Van $4,000 para cubrir déficit de la Act. 1.2.4.  Saldo real $6,000</t>
  </si>
  <si>
    <t>Van US$2,375 a la Act. 2.3.1.  Saldo real US$7,625</t>
  </si>
  <si>
    <t>US$22,499 para la Act. 1.1.9.  Saldo US$4,388 considerando el desembolso de US$50,000.</t>
  </si>
  <si>
    <t>60 Iniciativas empresariales financiadas por el PC, se articulan al mercado y establecen contratos asociativos con medianas y grandes empresas</t>
  </si>
  <si>
    <t>2.4.3 Apoyo para la participación de emprendimientos financiados en ferias locales, regionales, nacionales e internacionales (Agricultura Orgánica, Gastronomía, Artesanía, Turismo Rural Comunitario)</t>
  </si>
  <si>
    <t xml:space="preserve">   EJECUTADO  AL 31.03.12</t>
  </si>
  <si>
    <t>EJECUTADO AÑO 2 (2011)  ( C )</t>
  </si>
  <si>
    <t>SALDO POR EJECUTAR AL 31 DICIEMBRE 2011             (A-B-C-T1-T2-T3-T4)</t>
  </si>
  <si>
    <t>PRESUPUESTO   TOTAL               ( A )</t>
  </si>
  <si>
    <t>Actividad concluida el 2011</t>
  </si>
  <si>
    <t>Por acuerdo del Comité técnico la única difusión será a través de la publicación del documento final en la pagina web del PC ICI</t>
  </si>
  <si>
    <t>Actividad concluida el 2010</t>
  </si>
  <si>
    <t>Durante el trimestre se han ejecutado o coejecutado los siguientes eventos: i) Festividad de la Virgen Candelaria - Región Puno, con participación de titulares de derecho de artesanía, turismo y gastronomía;  ii) Feria Gastronómica Tradiciones Ayacuchanas, con participación de TDD en gastronomía; iii) Exposición y concertación de la Cadena Productiva del Algodón Nativo en el Caserío Santa Rosa de las Salinas - Lambayeque, con participación de TDD en artesanía y agricultura orgánica, iv) Feria gastronómica Covadonga en Ayacucho, con participación de TDD de gastronomía;  y v) Reunión del CTSR - Lambayeque (9 de marzo).</t>
  </si>
  <si>
    <t>NC</t>
  </si>
  <si>
    <t>Se elaboró un plan anual de asistencia técnica que involucra a 22 asociaciones o agrupaciones de titulares de derecho en agricultura orgánica. Se ha brindado asistencia técnica, mediante capacitación y acompañamiento a titulares de derecho, en los temas de: Diseño de parcelas orgánicas, instalación de parcelas orgánicas, muestreo de suelos, elaboración de abonos orgánicos (compost, biol, té orgánico), identificación y manejo de plagas y enfermedades, preparación, uso de biocidas e implementación de registros. Se ha iniciado un trabajo de identificación de mercados locales y regionales potenciales para los productos orgánicos que se están promoviendo.</t>
  </si>
  <si>
    <t>Se han realizado las primeras coordinaciones con universidades de las regiones de Lambayeque y Cusco para implementar el diplomado.</t>
  </si>
  <si>
    <t>La asistencia técnica se está implementando con OMT.</t>
  </si>
  <si>
    <t>En el marco de la consultoría para el diseño de productos financieros y puesta en marcha para el apoyo a ICI, se concluyó con 2 de los 3 productos: (i) Plan de Trabajo y  (ii) Ficha Técnica: Producto de Crédito “APOYO ICI”</t>
  </si>
  <si>
    <t>Actividad concluída en el 2011</t>
  </si>
  <si>
    <t>Aplicación piloto en 8 distritos en el cual se vienen capacitando a 400 productores (100 participantes por región aproximadamente). Asimismo, se ha capacitado a 200 agentes del desarrollo económico local (50 participantes por región aproximadamente)</t>
  </si>
  <si>
    <r>
      <t>Se viene validando cartillas sobre formalización bajo modelos asociativos y la guía sobre formalización para ICI en la región Ayacucho.</t>
    </r>
    <r>
      <rPr>
        <sz val="11"/>
        <color indexed="10"/>
        <rFont val="Calibri"/>
        <family val="2"/>
      </rPr>
      <t xml:space="preserve"> Los fondos corresponden al presupuesto 2011; para este año (2012) esta actividad no cuenta con presupuesto </t>
    </r>
  </si>
  <si>
    <t>Se viene validando la propuesta de ventanilla única en la región Ayacucho. Los fondos corresponden al presupuesto 2011.</t>
  </si>
  <si>
    <t>Estudio terminado</t>
  </si>
  <si>
    <t>En revisión informes finales</t>
  </si>
  <si>
    <t>Estudios terminados</t>
  </si>
  <si>
    <t>Esta actividad fue concluida en el año 2011</t>
  </si>
  <si>
    <t>Falta socializarlo al ET</t>
  </si>
  <si>
    <t>Ejecutado</t>
  </si>
  <si>
    <t>Esta en proceso la aprobación de las ordenanzas municipales en las regiones de Puno y Ayacucho.</t>
  </si>
  <si>
    <t>En proceso de selección del equipo de consultores.</t>
  </si>
  <si>
    <t xml:space="preserve">Se ha realizado una primera ronda de AT y capacitación a las regiones de Puno, Ayacucho y Lambayeque bajo una misma metodología. </t>
  </si>
  <si>
    <t>Esta pendiente la AT en TRC en las regiones de Cusco, Lambayeque y Ayacucho. En Ayacucho se realizará con la participación del Programa de Mi Tierra, Un Producto.</t>
  </si>
  <si>
    <t>Se esta elaborando el catalogo de manera conjunta con UNESCO.</t>
  </si>
  <si>
    <t>Se ha elaborado un plan de trabajo de manera conjunta con el MINCETUR, SERNANP Y GR.  Este plan de trabajo contiene compromisos presupuestales y recursos humanos.</t>
  </si>
  <si>
    <t xml:space="preserve">Se tienen las propuestas de Producto turístico elaboradas por los consultores. </t>
  </si>
  <si>
    <t>Actividad permanente durante la ejecución del PC</t>
  </si>
  <si>
    <t>Se vien ejecutando en coordinación con MINAM</t>
  </si>
  <si>
    <t>Durante el primer semestre se ha ejecutado la aplicación del programa supervisado.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</si>
</sst>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 * #,##0.0_ ;_ * \-#,##0.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2"/>
      <name val="Arial"/>
      <family val="2"/>
    </font>
    <font>
      <sz val="10"/>
      <color indexed="22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44"/>
      <name val="Arial Narrow"/>
      <family val="2"/>
    </font>
    <font>
      <sz val="10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0" tint="-0.1499900072813034"/>
      <name val="Arial Narrow"/>
      <family val="2"/>
    </font>
    <font>
      <sz val="10"/>
      <color rgb="FFFF0000"/>
      <name val="Arial Narrow"/>
      <family val="2"/>
    </font>
    <font>
      <sz val="10"/>
      <color theme="3" tint="0.5999900102615356"/>
      <name val="Arial Narrow"/>
      <family val="2"/>
    </font>
    <font>
      <sz val="10"/>
      <color rgb="FFFFFF00"/>
      <name val="Arial Narrow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35" borderId="24" xfId="0" applyNumberFormat="1" applyFont="1" applyFill="1" applyBorder="1" applyAlignment="1">
      <alignment vertical="center" wrapText="1"/>
    </xf>
    <xf numFmtId="3" fontId="5" fillId="0" borderId="25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center" vertical="center" wrapText="1"/>
    </xf>
    <xf numFmtId="3" fontId="0" fillId="35" borderId="0" xfId="0" applyNumberFormat="1" applyFill="1" applyAlignment="1">
      <alignment horizontal="right" vertical="center" wrapText="1"/>
    </xf>
    <xf numFmtId="0" fontId="5" fillId="34" borderId="25" xfId="0" applyFont="1" applyFill="1" applyBorder="1" applyAlignment="1">
      <alignment horizontal="right" vertical="center" wrapText="1"/>
    </xf>
    <xf numFmtId="3" fontId="0" fillId="35" borderId="0" xfId="0" applyNumberFormat="1" applyFill="1" applyAlignment="1">
      <alignment/>
    </xf>
    <xf numFmtId="0" fontId="5" fillId="34" borderId="30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wrapText="1"/>
    </xf>
    <xf numFmtId="0" fontId="7" fillId="34" borderId="28" xfId="0" applyFont="1" applyFill="1" applyBorder="1" applyAlignment="1">
      <alignment horizontal="left" vertical="center" wrapText="1"/>
    </xf>
    <xf numFmtId="3" fontId="5" fillId="34" borderId="3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8" fillId="35" borderId="30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3" fontId="5" fillId="35" borderId="31" xfId="0" applyNumberFormat="1" applyFont="1" applyFill="1" applyBorder="1" applyAlignment="1">
      <alignment horizontal="right" vertical="center" wrapText="1"/>
    </xf>
    <xf numFmtId="0" fontId="5" fillId="34" borderId="31" xfId="0" applyFont="1" applyFill="1" applyBorder="1" applyAlignment="1">
      <alignment horizontal="right" vertical="center" wrapText="1"/>
    </xf>
    <xf numFmtId="0" fontId="0" fillId="0" borderId="32" xfId="0" applyBorder="1" applyAlignment="1">
      <alignment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>
      <alignment horizontal="right" vertical="center" wrapText="1"/>
    </xf>
    <xf numFmtId="0" fontId="5" fillId="34" borderId="41" xfId="0" applyFont="1" applyFill="1" applyBorder="1" applyAlignment="1">
      <alignment horizontal="right" vertical="center" wrapText="1"/>
    </xf>
    <xf numFmtId="0" fontId="0" fillId="0" borderId="40" xfId="0" applyBorder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3" fontId="5" fillId="34" borderId="25" xfId="0" applyNumberFormat="1" applyFont="1" applyFill="1" applyBorder="1" applyAlignment="1">
      <alignment horizontal="right" vertical="center" wrapText="1"/>
    </xf>
    <xf numFmtId="3" fontId="55" fillId="35" borderId="25" xfId="0" applyNumberFormat="1" applyFont="1" applyFill="1" applyBorder="1" applyAlignment="1">
      <alignment horizontal="right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right" vertical="center" wrapText="1"/>
    </xf>
    <xf numFmtId="3" fontId="7" fillId="35" borderId="25" xfId="0" applyNumberFormat="1" applyFont="1" applyFill="1" applyBorder="1" applyAlignment="1">
      <alignment horizontal="right" vertical="center" wrapText="1"/>
    </xf>
    <xf numFmtId="0" fontId="0" fillId="35" borderId="17" xfId="0" applyFill="1" applyBorder="1" applyAlignment="1">
      <alignment/>
    </xf>
    <xf numFmtId="0" fontId="5" fillId="35" borderId="3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righ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41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right" vertical="center" wrapText="1"/>
    </xf>
    <xf numFmtId="0" fontId="7" fillId="35" borderId="41" xfId="0" applyFont="1" applyFill="1" applyBorder="1" applyAlignment="1">
      <alignment horizontal="right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right" vertical="center"/>
    </xf>
    <xf numFmtId="0" fontId="5" fillId="35" borderId="46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right" vertical="center" wrapText="1"/>
    </xf>
    <xf numFmtId="0" fontId="9" fillId="33" borderId="35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 vertical="center" wrapText="1"/>
    </xf>
    <xf numFmtId="0" fontId="9" fillId="33" borderId="37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4" borderId="48" xfId="0" applyFont="1" applyFill="1" applyBorder="1" applyAlignment="1">
      <alignment horizontal="right" vertical="center" wrapText="1"/>
    </xf>
    <xf numFmtId="0" fontId="5" fillId="34" borderId="25" xfId="0" applyFont="1" applyFill="1" applyBorder="1" applyAlignment="1" quotePrefix="1">
      <alignment horizontal="right" vertical="center" wrapText="1"/>
    </xf>
    <xf numFmtId="0" fontId="0" fillId="35" borderId="32" xfId="0" applyFill="1" applyBorder="1" applyAlignment="1">
      <alignment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3" fontId="7" fillId="34" borderId="45" xfId="0" applyNumberFormat="1" applyFont="1" applyFill="1" applyBorder="1" applyAlignment="1">
      <alignment horizontal="right" vertical="center" wrapText="1"/>
    </xf>
    <xf numFmtId="0" fontId="5" fillId="34" borderId="49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34" borderId="45" xfId="0" applyFont="1" applyFill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3" fontId="5" fillId="35" borderId="25" xfId="0" applyNumberFormat="1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/>
    </xf>
    <xf numFmtId="0" fontId="56" fillId="33" borderId="30" xfId="0" applyFont="1" applyFill="1" applyBorder="1" applyAlignment="1">
      <alignment horizontal="left" vertical="center"/>
    </xf>
    <xf numFmtId="0" fontId="56" fillId="33" borderId="32" xfId="0" applyFont="1" applyFill="1" applyBorder="1" applyAlignment="1">
      <alignment horizontal="left" vertical="center"/>
    </xf>
    <xf numFmtId="0" fontId="56" fillId="33" borderId="33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7" fillId="35" borderId="31" xfId="0" applyNumberFormat="1" applyFont="1" applyFill="1" applyBorder="1" applyAlignment="1">
      <alignment horizontal="right" vertical="center"/>
    </xf>
    <xf numFmtId="3" fontId="5" fillId="35" borderId="2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5" fillId="35" borderId="49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righ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5" fillId="36" borderId="35" xfId="0" applyFont="1" applyFill="1" applyBorder="1" applyAlignment="1">
      <alignment horizontal="left" vertical="center" wrapText="1"/>
    </xf>
    <xf numFmtId="0" fontId="5" fillId="36" borderId="36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left" vertical="center" wrapText="1"/>
    </xf>
    <xf numFmtId="0" fontId="0" fillId="36" borderId="17" xfId="0" applyFill="1" applyBorder="1" applyAlignment="1">
      <alignment/>
    </xf>
    <xf numFmtId="1" fontId="7" fillId="34" borderId="20" xfId="0" applyNumberFormat="1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1" fontId="7" fillId="34" borderId="27" xfId="0" applyNumberFormat="1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right" vertical="center"/>
    </xf>
    <xf numFmtId="3" fontId="7" fillId="34" borderId="17" xfId="0" applyNumberFormat="1" applyFont="1" applyFill="1" applyBorder="1" applyAlignment="1">
      <alignment horizontal="right" vertical="center" wrapText="1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7" fillId="35" borderId="33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5" borderId="33" xfId="0" applyFont="1" applyFill="1" applyBorder="1" applyAlignment="1">
      <alignment horizontal="left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3" fontId="5" fillId="34" borderId="17" xfId="0" applyNumberFormat="1" applyFont="1" applyFill="1" applyBorder="1" applyAlignment="1">
      <alignment horizontal="right" vertical="center" wrapText="1"/>
    </xf>
    <xf numFmtId="3" fontId="36" fillId="0" borderId="31" xfId="0" applyNumberFormat="1" applyFont="1" applyBorder="1" applyAlignment="1">
      <alignment wrapText="1"/>
    </xf>
    <xf numFmtId="3" fontId="0" fillId="0" borderId="17" xfId="0" applyNumberFormat="1" applyBorder="1" applyAlignment="1">
      <alignment/>
    </xf>
    <xf numFmtId="0" fontId="5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3" fontId="54" fillId="35" borderId="0" xfId="0" applyNumberFormat="1" applyFont="1" applyFill="1" applyAlignment="1">
      <alignment/>
    </xf>
    <xf numFmtId="0" fontId="54" fillId="35" borderId="0" xfId="0" applyFont="1" applyFill="1" applyAlignment="1">
      <alignment/>
    </xf>
    <xf numFmtId="0" fontId="5" fillId="0" borderId="47" xfId="0" applyFont="1" applyFill="1" applyBorder="1" applyAlignment="1">
      <alignment horizontal="left" vertical="center" wrapText="1"/>
    </xf>
    <xf numFmtId="3" fontId="5" fillId="35" borderId="45" xfId="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6" borderId="45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0" fontId="3" fillId="36" borderId="4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34" borderId="5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5" borderId="50" xfId="0" applyFont="1" applyFill="1" applyBorder="1" applyAlignment="1">
      <alignment horizontal="left" vertical="center" wrapText="1"/>
    </xf>
    <xf numFmtId="0" fontId="5" fillId="35" borderId="53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center" vertical="center" wrapText="1"/>
    </xf>
    <xf numFmtId="3" fontId="5" fillId="35" borderId="51" xfId="0" applyNumberFormat="1" applyFont="1" applyFill="1" applyBorder="1" applyAlignment="1">
      <alignment horizontal="righ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5" fillId="36" borderId="43" xfId="0" applyFont="1" applyFill="1" applyBorder="1" applyAlignment="1">
      <alignment vertical="center" wrapText="1"/>
    </xf>
    <xf numFmtId="0" fontId="5" fillId="36" borderId="36" xfId="0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7" fillId="35" borderId="41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3" fontId="5" fillId="36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center" wrapText="1"/>
    </xf>
    <xf numFmtId="3" fontId="2" fillId="35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0" fillId="37" borderId="17" xfId="0" applyFill="1" applyBorder="1" applyAlignment="1">
      <alignment/>
    </xf>
    <xf numFmtId="180" fontId="0" fillId="37" borderId="17" xfId="42" applyNumberFormat="1" applyFont="1" applyFill="1" applyBorder="1" applyAlignment="1">
      <alignment/>
    </xf>
    <xf numFmtId="0" fontId="57" fillId="34" borderId="30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4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3" fontId="7" fillId="35" borderId="45" xfId="0" applyNumberFormat="1" applyFont="1" applyFill="1" applyBorder="1" applyAlignment="1">
      <alignment horizontal="right" vertical="center" wrapText="1"/>
    </xf>
    <xf numFmtId="0" fontId="36" fillId="35" borderId="17" xfId="0" applyFont="1" applyFill="1" applyBorder="1" applyAlignment="1">
      <alignment vertical="top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3" fontId="0" fillId="35" borderId="17" xfId="0" applyNumberFormat="1" applyFill="1" applyBorder="1" applyAlignment="1">
      <alignment/>
    </xf>
    <xf numFmtId="0" fontId="0" fillId="35" borderId="17" xfId="0" applyFill="1" applyBorder="1" applyAlignment="1">
      <alignment wrapText="1"/>
    </xf>
    <xf numFmtId="0" fontId="0" fillId="0" borderId="0" xfId="0" applyAlignment="1">
      <alignment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  <xf numFmtId="0" fontId="10" fillId="35" borderId="17" xfId="0" applyFont="1" applyFill="1" applyBorder="1" applyAlignment="1">
      <alignment horizontal="left" vertical="center" wrapText="1"/>
    </xf>
    <xf numFmtId="0" fontId="10" fillId="35" borderId="32" xfId="0" applyFont="1" applyFill="1" applyBorder="1" applyAlignment="1">
      <alignment horizontal="left" vertical="center" wrapText="1"/>
    </xf>
    <xf numFmtId="0" fontId="56" fillId="35" borderId="32" xfId="0" applyFont="1" applyFill="1" applyBorder="1" applyAlignment="1">
      <alignment horizontal="left" vertical="center"/>
    </xf>
    <xf numFmtId="0" fontId="56" fillId="35" borderId="33" xfId="0" applyFont="1" applyFill="1" applyBorder="1" applyAlignment="1">
      <alignment horizontal="left" vertical="center"/>
    </xf>
    <xf numFmtId="0" fontId="7" fillId="35" borderId="30" xfId="0" applyFont="1" applyFill="1" applyBorder="1" applyAlignment="1">
      <alignment horizontal="left" vertical="center" wrapText="1"/>
    </xf>
    <xf numFmtId="0" fontId="7" fillId="35" borderId="32" xfId="0" applyFont="1" applyFill="1" applyBorder="1" applyAlignment="1">
      <alignment horizontal="left" vertical="center" wrapText="1"/>
    </xf>
    <xf numFmtId="0" fontId="8" fillId="35" borderId="32" xfId="0" applyFont="1" applyFill="1" applyBorder="1" applyAlignment="1">
      <alignment horizontal="left" vertical="center" wrapText="1"/>
    </xf>
    <xf numFmtId="0" fontId="0" fillId="38" borderId="17" xfId="0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39" borderId="17" xfId="0" applyFont="1" applyFill="1" applyBorder="1" applyAlignment="1">
      <alignment horizontal="center" wrapText="1"/>
    </xf>
    <xf numFmtId="0" fontId="5" fillId="40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8" fillId="35" borderId="0" xfId="0" applyFont="1" applyFill="1" applyBorder="1" applyAlignment="1">
      <alignment horizontal="center" vertical="center" wrapText="1"/>
    </xf>
    <xf numFmtId="3" fontId="0" fillId="35" borderId="0" xfId="0" applyNumberFormat="1" applyFill="1" applyBorder="1" applyAlignment="1">
      <alignment wrapText="1"/>
    </xf>
    <xf numFmtId="3" fontId="5" fillId="35" borderId="0" xfId="0" applyNumberFormat="1" applyFont="1" applyFill="1" applyBorder="1" applyAlignment="1">
      <alignment horizontal="right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80" fontId="2" fillId="0" borderId="13" xfId="42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4" fillId="33" borderId="24" xfId="0" applyFont="1" applyFill="1" applyBorder="1" applyAlignment="1">
      <alignment vertical="center"/>
    </xf>
    <xf numFmtId="0" fontId="14" fillId="33" borderId="55" xfId="0" applyFont="1" applyFill="1" applyBorder="1" applyAlignment="1">
      <alignment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0" fontId="2" fillId="33" borderId="15" xfId="42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 wrapText="1"/>
    </xf>
    <xf numFmtId="0" fontId="2" fillId="19" borderId="57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wrapText="1"/>
    </xf>
    <xf numFmtId="0" fontId="5" fillId="34" borderId="58" xfId="0" applyFont="1" applyFill="1" applyBorder="1" applyAlignment="1">
      <alignment horizontal="left" vertical="center" wrapText="1"/>
    </xf>
    <xf numFmtId="0" fontId="7" fillId="34" borderId="58" xfId="0" applyFont="1" applyFill="1" applyBorder="1" applyAlignment="1">
      <alignment horizontal="left" vertical="center" wrapText="1"/>
    </xf>
    <xf numFmtId="3" fontId="5" fillId="0" borderId="5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180" fontId="5" fillId="0" borderId="22" xfId="42" applyNumberFormat="1" applyFont="1" applyBorder="1" applyAlignment="1">
      <alignment horizontal="left" vertical="center"/>
    </xf>
    <xf numFmtId="171" fontId="5" fillId="0" borderId="20" xfId="42" applyFont="1" applyBorder="1" applyAlignment="1">
      <alignment horizontal="lef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7" borderId="17" xfId="0" applyNumberFormat="1" applyFont="1" applyFill="1" applyBorder="1" applyAlignment="1">
      <alignment horizontal="right" vertical="center"/>
    </xf>
    <xf numFmtId="3" fontId="5" fillId="7" borderId="41" xfId="0" applyNumberFormat="1" applyFont="1" applyFill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35" borderId="58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34" borderId="59" xfId="0" applyFont="1" applyFill="1" applyBorder="1" applyAlignment="1">
      <alignment horizontal="left" vertical="center" wrapText="1"/>
    </xf>
    <xf numFmtId="3" fontId="5" fillId="0" borderId="59" xfId="0" applyNumberFormat="1" applyFont="1" applyBorder="1" applyAlignment="1">
      <alignment horizontal="right"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right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vertical="center" wrapText="1"/>
    </xf>
    <xf numFmtId="0" fontId="7" fillId="34" borderId="59" xfId="0" applyFont="1" applyFill="1" applyBorder="1" applyAlignment="1">
      <alignment horizontal="lef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80" fontId="5" fillId="0" borderId="27" xfId="42" applyNumberFormat="1" applyFont="1" applyBorder="1" applyAlignment="1">
      <alignment horizontal="left" vertical="center"/>
    </xf>
    <xf numFmtId="3" fontId="7" fillId="7" borderId="17" xfId="0" applyNumberFormat="1" applyFont="1" applyFill="1" applyBorder="1" applyAlignment="1">
      <alignment horizontal="right" vertical="center"/>
    </xf>
    <xf numFmtId="3" fontId="5" fillId="7" borderId="25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left" vertical="center" wrapText="1"/>
    </xf>
    <xf numFmtId="171" fontId="5" fillId="34" borderId="12" xfId="42" applyFont="1" applyFill="1" applyBorder="1" applyAlignment="1">
      <alignment horizontal="left" vertical="center" wrapText="1"/>
    </xf>
    <xf numFmtId="180" fontId="5" fillId="34" borderId="17" xfId="42" applyNumberFormat="1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left" vertical="center" wrapText="1"/>
    </xf>
    <xf numFmtId="3" fontId="5" fillId="34" borderId="28" xfId="0" applyNumberFormat="1" applyFont="1" applyFill="1" applyBorder="1" applyAlignment="1">
      <alignment horizontal="right" vertical="center" wrapText="1"/>
    </xf>
    <xf numFmtId="180" fontId="5" fillId="34" borderId="17" xfId="42" applyNumberFormat="1" applyFont="1" applyFill="1" applyBorder="1" applyAlignment="1">
      <alignment horizontal="left" vertical="center" wrapText="1"/>
    </xf>
    <xf numFmtId="180" fontId="5" fillId="34" borderId="27" xfId="42" applyNumberFormat="1" applyFont="1" applyFill="1" applyBorder="1" applyAlignment="1">
      <alignment horizontal="lef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5" fillId="34" borderId="44" xfId="0" applyFont="1" applyFill="1" applyBorder="1" applyAlignment="1">
      <alignment horizontal="left" vertical="center" wrapText="1"/>
    </xf>
    <xf numFmtId="3" fontId="8" fillId="34" borderId="28" xfId="0" applyNumberFormat="1" applyFont="1" applyFill="1" applyBorder="1" applyAlignment="1">
      <alignment horizontal="right" vertical="center" wrapText="1"/>
    </xf>
    <xf numFmtId="3" fontId="57" fillId="7" borderId="25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 wrapText="1"/>
    </xf>
    <xf numFmtId="180" fontId="7" fillId="35" borderId="27" xfId="42" applyNumberFormat="1" applyFont="1" applyFill="1" applyBorder="1" applyAlignment="1">
      <alignment horizontal="left" vertical="center" wrapText="1"/>
    </xf>
    <xf numFmtId="0" fontId="7" fillId="34" borderId="60" xfId="0" applyFont="1" applyFill="1" applyBorder="1" applyAlignment="1">
      <alignment horizontal="lef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34" borderId="13" xfId="0" applyNumberFormat="1" applyFont="1" applyFill="1" applyBorder="1" applyAlignment="1">
      <alignment horizontal="right" vertical="center" wrapText="1"/>
    </xf>
    <xf numFmtId="3" fontId="5" fillId="34" borderId="30" xfId="0" applyNumberFormat="1" applyFont="1" applyFill="1" applyBorder="1" applyAlignment="1">
      <alignment horizontal="right" vertical="center" wrapText="1"/>
    </xf>
    <xf numFmtId="3" fontId="5" fillId="7" borderId="32" xfId="0" applyNumberFormat="1" applyFont="1" applyFill="1" applyBorder="1" applyAlignment="1">
      <alignment horizontal="right" vertical="center"/>
    </xf>
    <xf numFmtId="3" fontId="57" fillId="7" borderId="31" xfId="0" applyNumberFormat="1" applyFont="1" applyFill="1" applyBorder="1" applyAlignment="1">
      <alignment horizontal="right" vertical="center"/>
    </xf>
    <xf numFmtId="0" fontId="5" fillId="34" borderId="60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left" vertical="center" wrapText="1"/>
    </xf>
    <xf numFmtId="0" fontId="5" fillId="41" borderId="61" xfId="0" applyFont="1" applyFill="1" applyBorder="1" applyAlignment="1">
      <alignment horizontal="left" vertical="center"/>
    </xf>
    <xf numFmtId="0" fontId="5" fillId="41" borderId="61" xfId="0" applyFont="1" applyFill="1" applyBorder="1" applyAlignment="1">
      <alignment horizontal="left" vertical="center" wrapText="1"/>
    </xf>
    <xf numFmtId="0" fontId="5" fillId="7" borderId="61" xfId="0" applyFont="1" applyFill="1" applyBorder="1" applyAlignment="1">
      <alignment horizontal="left" vertical="center" wrapText="1"/>
    </xf>
    <xf numFmtId="0" fontId="5" fillId="41" borderId="61" xfId="0" applyFont="1" applyFill="1" applyBorder="1" applyAlignment="1">
      <alignment horizontal="center" vertical="center" wrapText="1"/>
    </xf>
    <xf numFmtId="0" fontId="0" fillId="41" borderId="37" xfId="0" applyFill="1" applyBorder="1" applyAlignment="1">
      <alignment/>
    </xf>
    <xf numFmtId="0" fontId="7" fillId="34" borderId="48" xfId="0" applyFont="1" applyFill="1" applyBorder="1" applyAlignment="1">
      <alignment horizontal="lef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3" fontId="5" fillId="34" borderId="58" xfId="0" applyNumberFormat="1" applyFont="1" applyFill="1" applyBorder="1" applyAlignment="1">
      <alignment horizontal="left" vertical="center" wrapText="1"/>
    </xf>
    <xf numFmtId="3" fontId="5" fillId="34" borderId="63" xfId="0" applyNumberFormat="1" applyFont="1" applyFill="1" applyBorder="1" applyAlignment="1">
      <alignment horizontal="right" vertical="center" wrapText="1"/>
    </xf>
    <xf numFmtId="3" fontId="5" fillId="34" borderId="40" xfId="0" applyNumberFormat="1" applyFont="1" applyFill="1" applyBorder="1" applyAlignment="1">
      <alignment horizontal="left" vertical="center" wrapText="1"/>
    </xf>
    <xf numFmtId="3" fontId="5" fillId="34" borderId="41" xfId="0" applyNumberFormat="1" applyFont="1" applyFill="1" applyBorder="1" applyAlignment="1">
      <alignment horizontal="left" vertical="center" wrapText="1"/>
    </xf>
    <xf numFmtId="3" fontId="5" fillId="34" borderId="58" xfId="0" applyNumberFormat="1" applyFont="1" applyFill="1" applyBorder="1" applyAlignment="1">
      <alignment horizontal="right" vertical="center"/>
    </xf>
    <xf numFmtId="3" fontId="5" fillId="7" borderId="63" xfId="0" applyNumberFormat="1" applyFont="1" applyFill="1" applyBorder="1" applyAlignment="1">
      <alignment horizontal="right" vertical="center"/>
    </xf>
    <xf numFmtId="3" fontId="5" fillId="34" borderId="59" xfId="0" applyNumberFormat="1" applyFont="1" applyFill="1" applyBorder="1" applyAlignment="1">
      <alignment horizontal="lef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34" borderId="59" xfId="0" applyNumberFormat="1" applyFont="1" applyFill="1" applyBorder="1" applyAlignment="1">
      <alignment horizontal="right" vertical="center"/>
    </xf>
    <xf numFmtId="3" fontId="7" fillId="7" borderId="44" xfId="0" applyNumberFormat="1" applyFont="1" applyFill="1" applyBorder="1" applyAlignment="1">
      <alignment horizontal="right" vertical="center"/>
    </xf>
    <xf numFmtId="0" fontId="5" fillId="35" borderId="6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3" fontId="5" fillId="34" borderId="59" xfId="0" applyNumberFormat="1" applyFont="1" applyFill="1" applyBorder="1" applyAlignment="1">
      <alignment horizontal="right" vertical="center" wrapText="1"/>
    </xf>
    <xf numFmtId="3" fontId="5" fillId="34" borderId="46" xfId="0" applyNumberFormat="1" applyFont="1" applyFill="1" applyBorder="1" applyAlignment="1">
      <alignment horizontal="right" vertical="center" wrapText="1"/>
    </xf>
    <xf numFmtId="3" fontId="5" fillId="34" borderId="17" xfId="0" applyNumberFormat="1" applyFont="1" applyFill="1" applyBorder="1" applyAlignment="1">
      <alignment horizontal="left" vertical="center" wrapText="1"/>
    </xf>
    <xf numFmtId="3" fontId="5" fillId="34" borderId="25" xfId="0" applyNumberFormat="1" applyFont="1" applyFill="1" applyBorder="1" applyAlignment="1">
      <alignment horizontal="left" vertical="center" wrapText="1"/>
    </xf>
    <xf numFmtId="3" fontId="5" fillId="7" borderId="46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180" fontId="5" fillId="0" borderId="17" xfId="42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 wrapText="1"/>
    </xf>
    <xf numFmtId="3" fontId="8" fillId="34" borderId="59" xfId="0" applyNumberFormat="1" applyFont="1" applyFill="1" applyBorder="1" applyAlignment="1">
      <alignment horizontal="right" vertical="center"/>
    </xf>
    <xf numFmtId="3" fontId="57" fillId="7" borderId="17" xfId="0" applyNumberFormat="1" applyFont="1" applyFill="1" applyBorder="1" applyAlignment="1">
      <alignment horizontal="right" vertical="center"/>
    </xf>
    <xf numFmtId="180" fontId="5" fillId="34" borderId="25" xfId="42" applyNumberFormat="1" applyFont="1" applyFill="1" applyBorder="1" applyAlignment="1">
      <alignment horizontal="left" vertical="center" wrapText="1"/>
    </xf>
    <xf numFmtId="3" fontId="7" fillId="0" borderId="46" xfId="0" applyNumberFormat="1" applyFont="1" applyFill="1" applyBorder="1" applyAlignment="1">
      <alignment horizontal="right" vertical="center" wrapText="1"/>
    </xf>
    <xf numFmtId="0" fontId="5" fillId="35" borderId="60" xfId="0" applyFont="1" applyFill="1" applyBorder="1" applyAlignment="1">
      <alignment horizontal="left" vertical="center" wrapText="1"/>
    </xf>
    <xf numFmtId="3" fontId="5" fillId="34" borderId="46" xfId="0" applyNumberFormat="1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3" fontId="5" fillId="0" borderId="60" xfId="0" applyNumberFormat="1" applyFont="1" applyBorder="1" applyAlignment="1">
      <alignment horizontal="right" vertical="center"/>
    </xf>
    <xf numFmtId="3" fontId="5" fillId="34" borderId="64" xfId="0" applyNumberFormat="1" applyFont="1" applyFill="1" applyBorder="1" applyAlignment="1">
      <alignment horizontal="left" vertical="center" wrapText="1"/>
    </xf>
    <xf numFmtId="3" fontId="5" fillId="34" borderId="29" xfId="0" applyNumberFormat="1" applyFont="1" applyFill="1" applyBorder="1" applyAlignment="1">
      <alignment horizontal="right" vertical="center" wrapText="1"/>
    </xf>
    <xf numFmtId="3" fontId="5" fillId="34" borderId="32" xfId="0" applyNumberFormat="1" applyFont="1" applyFill="1" applyBorder="1" applyAlignment="1">
      <alignment horizontal="left" vertical="center" wrapText="1"/>
    </xf>
    <xf numFmtId="3" fontId="5" fillId="34" borderId="31" xfId="0" applyNumberFormat="1" applyFont="1" applyFill="1" applyBorder="1" applyAlignment="1">
      <alignment horizontal="left" vertical="center" wrapText="1"/>
    </xf>
    <xf numFmtId="3" fontId="5" fillId="34" borderId="60" xfId="0" applyNumberFormat="1" applyFont="1" applyFill="1" applyBorder="1" applyAlignment="1">
      <alignment horizontal="right" vertical="center"/>
    </xf>
    <xf numFmtId="3" fontId="5" fillId="7" borderId="29" xfId="0" applyNumberFormat="1" applyFont="1" applyFill="1" applyBorder="1" applyAlignment="1">
      <alignment horizontal="right" vertical="center"/>
    </xf>
    <xf numFmtId="0" fontId="5" fillId="41" borderId="61" xfId="0" applyFont="1" applyFill="1" applyBorder="1" applyAlignment="1">
      <alignment vertical="center"/>
    </xf>
    <xf numFmtId="0" fontId="5" fillId="41" borderId="61" xfId="0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/>
    </xf>
    <xf numFmtId="0" fontId="5" fillId="34" borderId="58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3" fontId="5" fillId="7" borderId="44" xfId="0" applyNumberFormat="1" applyFont="1" applyFill="1" applyBorder="1" applyAlignment="1">
      <alignment horizontal="right" vertical="center"/>
    </xf>
    <xf numFmtId="3" fontId="7" fillId="7" borderId="31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34" borderId="60" xfId="0" applyNumberFormat="1" applyFont="1" applyFill="1" applyBorder="1" applyAlignment="1">
      <alignment horizontal="left" vertical="center" wrapText="1"/>
    </xf>
    <xf numFmtId="3" fontId="5" fillId="34" borderId="64" xfId="0" applyNumberFormat="1" applyFont="1" applyFill="1" applyBorder="1" applyAlignment="1">
      <alignment horizontal="right" vertical="center"/>
    </xf>
    <xf numFmtId="0" fontId="5" fillId="41" borderId="36" xfId="0" applyFont="1" applyFill="1" applyBorder="1" applyAlignment="1">
      <alignment vertical="center"/>
    </xf>
    <xf numFmtId="0" fontId="5" fillId="41" borderId="36" xfId="0" applyFont="1" applyFill="1" applyBorder="1" applyAlignment="1">
      <alignment horizontal="center" vertical="center"/>
    </xf>
    <xf numFmtId="3" fontId="0" fillId="0" borderId="40" xfId="0" applyNumberFormat="1" applyBorder="1" applyAlignment="1">
      <alignment/>
    </xf>
    <xf numFmtId="180" fontId="5" fillId="34" borderId="40" xfId="42" applyNumberFormat="1" applyFont="1" applyFill="1" applyBorder="1" applyAlignment="1">
      <alignment horizontal="left" vertical="center" wrapText="1"/>
    </xf>
    <xf numFmtId="180" fontId="5" fillId="34" borderId="41" xfId="42" applyNumberFormat="1" applyFont="1" applyFill="1" applyBorder="1" applyAlignment="1">
      <alignment horizontal="left" vertical="center" wrapText="1"/>
    </xf>
    <xf numFmtId="3" fontId="8" fillId="34" borderId="58" xfId="0" applyNumberFormat="1" applyFont="1" applyFill="1" applyBorder="1" applyAlignment="1">
      <alignment horizontal="right" vertical="center"/>
    </xf>
    <xf numFmtId="0" fontId="5" fillId="34" borderId="6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left" vertical="center" wrapText="1"/>
    </xf>
    <xf numFmtId="180" fontId="5" fillId="0" borderId="32" xfId="42" applyNumberFormat="1" applyFont="1" applyFill="1" applyBorder="1" applyAlignment="1">
      <alignment horizontal="left" vertical="center" wrapText="1"/>
    </xf>
    <xf numFmtId="180" fontId="5" fillId="0" borderId="31" xfId="42" applyNumberFormat="1" applyFont="1" applyFill="1" applyBorder="1" applyAlignment="1">
      <alignment horizontal="left" vertical="center" wrapText="1"/>
    </xf>
    <xf numFmtId="180" fontId="5" fillId="35" borderId="41" xfId="42" applyNumberFormat="1" applyFont="1" applyFill="1" applyBorder="1" applyAlignment="1">
      <alignment horizontal="left" vertical="center" wrapText="1"/>
    </xf>
    <xf numFmtId="180" fontId="5" fillId="35" borderId="32" xfId="42" applyNumberFormat="1" applyFont="1" applyFill="1" applyBorder="1" applyAlignment="1">
      <alignment horizontal="left" vertical="center" wrapText="1"/>
    </xf>
    <xf numFmtId="180" fontId="5" fillId="35" borderId="31" xfId="42" applyNumberFormat="1" applyFont="1" applyFill="1" applyBorder="1" applyAlignment="1">
      <alignment horizontal="left" vertical="center" wrapText="1"/>
    </xf>
    <xf numFmtId="0" fontId="15" fillId="0" borderId="60" xfId="0" applyNumberFormat="1" applyFont="1" applyBorder="1" applyAlignment="1">
      <alignment wrapText="1"/>
    </xf>
    <xf numFmtId="0" fontId="5" fillId="0" borderId="58" xfId="0" applyFont="1" applyBorder="1" applyAlignment="1">
      <alignment horizontal="left" vertical="center" wrapText="1"/>
    </xf>
    <xf numFmtId="3" fontId="5" fillId="0" borderId="48" xfId="0" applyNumberFormat="1" applyFont="1" applyFill="1" applyBorder="1" applyAlignment="1">
      <alignment horizontal="right" vertical="center" wrapText="1"/>
    </xf>
    <xf numFmtId="0" fontId="58" fillId="34" borderId="65" xfId="0" applyFont="1" applyFill="1" applyBorder="1" applyAlignment="1">
      <alignment vertical="center" wrapText="1"/>
    </xf>
    <xf numFmtId="0" fontId="5" fillId="0" borderId="59" xfId="0" applyFont="1" applyBorder="1" applyAlignment="1">
      <alignment horizontal="left" vertical="center" wrapText="1"/>
    </xf>
    <xf numFmtId="3" fontId="5" fillId="34" borderId="46" xfId="0" applyNumberFormat="1" applyFont="1" applyFill="1" applyBorder="1" applyAlignment="1">
      <alignment vertical="center" wrapText="1"/>
    </xf>
    <xf numFmtId="3" fontId="5" fillId="34" borderId="17" xfId="0" applyNumberFormat="1" applyFont="1" applyFill="1" applyBorder="1" applyAlignment="1">
      <alignment vertical="center" wrapText="1"/>
    </xf>
    <xf numFmtId="171" fontId="5" fillId="0" borderId="17" xfId="42" applyFont="1" applyFill="1" applyBorder="1" applyAlignment="1">
      <alignment horizontal="left" vertical="center" wrapText="1"/>
    </xf>
    <xf numFmtId="3" fontId="7" fillId="34" borderId="59" xfId="0" applyNumberFormat="1" applyFont="1" applyFill="1" applyBorder="1" applyAlignment="1">
      <alignment horizontal="right" vertical="center"/>
    </xf>
    <xf numFmtId="0" fontId="5" fillId="34" borderId="6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vertical="center" wrapText="1"/>
    </xf>
    <xf numFmtId="180" fontId="5" fillId="35" borderId="25" xfId="42" applyNumberFormat="1" applyFont="1" applyFill="1" applyBorder="1" applyAlignment="1">
      <alignment horizontal="left" vertical="center" wrapText="1"/>
    </xf>
    <xf numFmtId="180" fontId="5" fillId="34" borderId="17" xfId="42" applyNumberFormat="1" applyFont="1" applyFill="1" applyBorder="1" applyAlignment="1">
      <alignment horizontal="right" vertical="center" wrapText="1"/>
    </xf>
    <xf numFmtId="3" fontId="57" fillId="7" borderId="41" xfId="0" applyNumberFormat="1" applyFont="1" applyFill="1" applyBorder="1" applyAlignment="1">
      <alignment horizontal="right" vertical="center"/>
    </xf>
    <xf numFmtId="180" fontId="5" fillId="0" borderId="25" xfId="42" applyNumberFormat="1" applyFont="1" applyFill="1" applyBorder="1" applyAlignment="1">
      <alignment horizontal="left" vertical="center" wrapText="1"/>
    </xf>
    <xf numFmtId="3" fontId="7" fillId="7" borderId="17" xfId="0" applyNumberFormat="1" applyFont="1" applyFill="1" applyBorder="1" applyAlignment="1">
      <alignment vertical="center"/>
    </xf>
    <xf numFmtId="180" fontId="5" fillId="34" borderId="59" xfId="42" applyNumberFormat="1" applyFont="1" applyFill="1" applyBorder="1" applyAlignment="1">
      <alignment horizontal="left" vertical="center" wrapText="1"/>
    </xf>
    <xf numFmtId="185" fontId="5" fillId="35" borderId="25" xfId="42" applyNumberFormat="1" applyFont="1" applyFill="1" applyBorder="1" applyAlignment="1">
      <alignment horizontal="left" vertical="center" wrapText="1"/>
    </xf>
    <xf numFmtId="3" fontId="7" fillId="7" borderId="41" xfId="0" applyNumberFormat="1" applyFont="1" applyFill="1" applyBorder="1" applyAlignment="1">
      <alignment horizontal="right" vertical="center"/>
    </xf>
    <xf numFmtId="1" fontId="5" fillId="34" borderId="25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0" fontId="5" fillId="41" borderId="61" xfId="0" applyFont="1" applyFill="1" applyBorder="1" applyAlignment="1">
      <alignment vertical="center" wrapText="1"/>
    </xf>
    <xf numFmtId="0" fontId="5" fillId="41" borderId="37" xfId="0" applyFont="1" applyFill="1" applyBorder="1" applyAlignment="1">
      <alignment vertical="center" wrapText="1"/>
    </xf>
    <xf numFmtId="1" fontId="7" fillId="34" borderId="58" xfId="0" applyNumberFormat="1" applyFont="1" applyFill="1" applyBorder="1" applyAlignment="1">
      <alignment horizontal="left" vertical="center" wrapText="1"/>
    </xf>
    <xf numFmtId="3" fontId="7" fillId="34" borderId="58" xfId="0" applyNumberFormat="1" applyFont="1" applyFill="1" applyBorder="1" applyAlignment="1">
      <alignment vertical="center" wrapText="1"/>
    </xf>
    <xf numFmtId="3" fontId="7" fillId="34" borderId="63" xfId="0" applyNumberFormat="1" applyFont="1" applyFill="1" applyBorder="1" applyAlignment="1">
      <alignment vertical="center" wrapText="1"/>
    </xf>
    <xf numFmtId="1" fontId="7" fillId="34" borderId="59" xfId="0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3" fontId="5" fillId="0" borderId="12" xfId="0" applyNumberFormat="1" applyFont="1" applyFill="1" applyBorder="1" applyAlignment="1">
      <alignment horizontal="right" vertical="center"/>
    </xf>
    <xf numFmtId="3" fontId="7" fillId="34" borderId="46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0" fontId="5" fillId="0" borderId="59" xfId="0" applyFont="1" applyFill="1" applyBorder="1" applyAlignment="1">
      <alignment horizontal="left" vertical="center" wrapText="1"/>
    </xf>
    <xf numFmtId="3" fontId="7" fillId="0" borderId="59" xfId="0" applyNumberFormat="1" applyFont="1" applyBorder="1" applyAlignment="1">
      <alignment horizontal="left" vertical="center" wrapText="1"/>
    </xf>
    <xf numFmtId="180" fontId="7" fillId="35" borderId="25" xfId="42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5" fillId="0" borderId="62" xfId="0" applyFont="1" applyFill="1" applyBorder="1" applyAlignment="1">
      <alignment horizontal="left" vertical="center" wrapText="1"/>
    </xf>
    <xf numFmtId="0" fontId="5" fillId="34" borderId="48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80" fontId="5" fillId="0" borderId="40" xfId="42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180" fontId="5" fillId="7" borderId="63" xfId="42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left" vertical="center" wrapText="1"/>
    </xf>
    <xf numFmtId="3" fontId="0" fillId="0" borderId="60" xfId="0" applyNumberFormat="1" applyBorder="1" applyAlignment="1">
      <alignment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34" borderId="22" xfId="0" applyNumberFormat="1" applyFont="1" applyFill="1" applyBorder="1" applyAlignment="1">
      <alignment horizontal="right" vertical="center" wrapText="1"/>
    </xf>
    <xf numFmtId="3" fontId="5" fillId="34" borderId="22" xfId="0" applyNumberFormat="1" applyFont="1" applyFill="1" applyBorder="1" applyAlignment="1">
      <alignment horizontal="left" vertical="center" wrapText="1"/>
    </xf>
    <xf numFmtId="180" fontId="5" fillId="0" borderId="22" xfId="42" applyNumberFormat="1" applyFont="1" applyFill="1" applyBorder="1" applyAlignment="1">
      <alignment horizontal="left" vertical="center" wrapText="1"/>
    </xf>
    <xf numFmtId="180" fontId="5" fillId="35" borderId="24" xfId="42" applyNumberFormat="1" applyFont="1" applyFill="1" applyBorder="1" applyAlignment="1">
      <alignment horizontal="left" vertical="center" wrapText="1"/>
    </xf>
    <xf numFmtId="3" fontId="5" fillId="7" borderId="23" xfId="0" applyNumberFormat="1" applyFont="1" applyFill="1" applyBorder="1" applyAlignment="1">
      <alignment horizontal="right" vertical="center"/>
    </xf>
    <xf numFmtId="0" fontId="7" fillId="34" borderId="65" xfId="0" applyFont="1" applyFill="1" applyBorder="1" applyAlignment="1">
      <alignment horizontal="left" vertical="center" wrapText="1"/>
    </xf>
    <xf numFmtId="180" fontId="0" fillId="0" borderId="0" xfId="42" applyNumberFormat="1" applyFont="1" applyAlignment="1">
      <alignment/>
    </xf>
    <xf numFmtId="0" fontId="5" fillId="34" borderId="14" xfId="0" applyFont="1" applyFill="1" applyBorder="1" applyAlignment="1">
      <alignment horizontal="left" vertical="center" wrapText="1"/>
    </xf>
    <xf numFmtId="3" fontId="7" fillId="7" borderId="25" xfId="0" applyNumberFormat="1" applyFont="1" applyFill="1" applyBorder="1" applyAlignment="1">
      <alignment horizontal="right" vertical="center"/>
    </xf>
    <xf numFmtId="0" fontId="5" fillId="34" borderId="64" xfId="0" applyFont="1" applyFill="1" applyBorder="1" applyAlignment="1">
      <alignment horizontal="left" vertical="center" wrapText="1"/>
    </xf>
    <xf numFmtId="0" fontId="5" fillId="34" borderId="68" xfId="0" applyFont="1" applyFill="1" applyBorder="1" applyAlignment="1">
      <alignment horizontal="left" vertical="center" wrapText="1"/>
    </xf>
    <xf numFmtId="3" fontId="5" fillId="0" borderId="68" xfId="0" applyNumberFormat="1" applyFont="1" applyBorder="1" applyAlignment="1">
      <alignment horizontal="right" vertical="center"/>
    </xf>
    <xf numFmtId="3" fontId="5" fillId="34" borderId="56" xfId="0" applyNumberFormat="1" applyFont="1" applyFill="1" applyBorder="1" applyAlignment="1">
      <alignment horizontal="left" vertical="center" wrapText="1"/>
    </xf>
    <xf numFmtId="3" fontId="5" fillId="34" borderId="69" xfId="0" applyNumberFormat="1" applyFont="1" applyFill="1" applyBorder="1" applyAlignment="1">
      <alignment horizontal="right" vertical="center" wrapText="1"/>
    </xf>
    <xf numFmtId="3" fontId="5" fillId="34" borderId="69" xfId="0" applyNumberFormat="1" applyFont="1" applyFill="1" applyBorder="1" applyAlignment="1">
      <alignment horizontal="left" vertical="center" wrapText="1"/>
    </xf>
    <xf numFmtId="180" fontId="5" fillId="0" borderId="69" xfId="42" applyNumberFormat="1" applyFont="1" applyFill="1" applyBorder="1" applyAlignment="1">
      <alignment horizontal="left" vertical="center" wrapText="1"/>
    </xf>
    <xf numFmtId="180" fontId="5" fillId="34" borderId="57" xfId="42" applyNumberFormat="1" applyFont="1" applyFill="1" applyBorder="1" applyAlignment="1">
      <alignment horizontal="left" vertical="center" wrapText="1"/>
    </xf>
    <xf numFmtId="3" fontId="5" fillId="34" borderId="68" xfId="0" applyNumberFormat="1" applyFont="1" applyFill="1" applyBorder="1" applyAlignment="1">
      <alignment horizontal="right" vertical="center"/>
    </xf>
    <xf numFmtId="3" fontId="5" fillId="7" borderId="56" xfId="0" applyNumberFormat="1" applyFont="1" applyFill="1" applyBorder="1" applyAlignment="1">
      <alignment horizontal="right" vertical="center"/>
    </xf>
    <xf numFmtId="3" fontId="7" fillId="7" borderId="16" xfId="0" applyNumberFormat="1" applyFont="1" applyFill="1" applyBorder="1" applyAlignment="1">
      <alignment horizontal="right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left" vertical="center" wrapText="1"/>
    </xf>
    <xf numFmtId="171" fontId="5" fillId="0" borderId="0" xfId="42" applyFont="1" applyAlignment="1">
      <alignment/>
    </xf>
    <xf numFmtId="180" fontId="5" fillId="0" borderId="0" xfId="42" applyNumberFormat="1" applyFont="1" applyAlignment="1">
      <alignment/>
    </xf>
    <xf numFmtId="4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3" fontId="5" fillId="34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71" fontId="5" fillId="0" borderId="0" xfId="42" applyFont="1" applyAlignment="1">
      <alignment horizontal="center"/>
    </xf>
    <xf numFmtId="0" fontId="5" fillId="34" borderId="0" xfId="0" applyFont="1" applyFill="1" applyAlignment="1">
      <alignment/>
    </xf>
    <xf numFmtId="0" fontId="0" fillId="0" borderId="0" xfId="0" applyAlignment="1">
      <alignment horizontal="center"/>
    </xf>
    <xf numFmtId="3" fontId="5" fillId="35" borderId="17" xfId="0" applyNumberFormat="1" applyFont="1" applyFill="1" applyBorder="1" applyAlignment="1">
      <alignment horizontal="right" vertical="center"/>
    </xf>
    <xf numFmtId="3" fontId="7" fillId="35" borderId="17" xfId="0" applyNumberFormat="1" applyFont="1" applyFill="1" applyBorder="1" applyAlignment="1">
      <alignment horizontal="right" vertical="center"/>
    </xf>
    <xf numFmtId="3" fontId="5" fillId="35" borderId="32" xfId="0" applyNumberFormat="1" applyFont="1" applyFill="1" applyBorder="1" applyAlignment="1">
      <alignment horizontal="right" vertical="center"/>
    </xf>
    <xf numFmtId="3" fontId="5" fillId="35" borderId="63" xfId="0" applyNumberFormat="1" applyFont="1" applyFill="1" applyBorder="1" applyAlignment="1">
      <alignment horizontal="right" vertical="center"/>
    </xf>
    <xf numFmtId="3" fontId="7" fillId="35" borderId="44" xfId="0" applyNumberFormat="1" applyFont="1" applyFill="1" applyBorder="1" applyAlignment="1">
      <alignment horizontal="right" vertical="center"/>
    </xf>
    <xf numFmtId="3" fontId="5" fillId="35" borderId="46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right" vertical="center"/>
    </xf>
    <xf numFmtId="3" fontId="5" fillId="35" borderId="44" xfId="0" applyNumberFormat="1" applyFont="1" applyFill="1" applyBorder="1" applyAlignment="1">
      <alignment horizontal="right" vertical="center"/>
    </xf>
    <xf numFmtId="3" fontId="7" fillId="35" borderId="17" xfId="0" applyNumberFormat="1" applyFont="1" applyFill="1" applyBorder="1" applyAlignment="1">
      <alignment vertical="center"/>
    </xf>
    <xf numFmtId="180" fontId="5" fillId="35" borderId="63" xfId="42" applyNumberFormat="1" applyFont="1" applyFill="1" applyBorder="1" applyAlignment="1">
      <alignment vertical="center"/>
    </xf>
    <xf numFmtId="3" fontId="5" fillId="35" borderId="23" xfId="0" applyNumberFormat="1" applyFont="1" applyFill="1" applyBorder="1" applyAlignment="1">
      <alignment horizontal="right" vertical="center"/>
    </xf>
    <xf numFmtId="3" fontId="5" fillId="35" borderId="56" xfId="0" applyNumberFormat="1" applyFont="1" applyFill="1" applyBorder="1" applyAlignment="1">
      <alignment horizontal="right" vertical="center"/>
    </xf>
    <xf numFmtId="0" fontId="5" fillId="42" borderId="28" xfId="0" applyFont="1" applyFill="1" applyBorder="1" applyAlignment="1">
      <alignment horizontal="left" vertical="center" wrapText="1"/>
    </xf>
    <xf numFmtId="0" fontId="5" fillId="42" borderId="30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5" fillId="42" borderId="26" xfId="0" applyFont="1" applyFill="1" applyBorder="1" applyAlignment="1">
      <alignment horizontal="left" vertical="center" wrapText="1"/>
    </xf>
    <xf numFmtId="3" fontId="0" fillId="0" borderId="17" xfId="0" applyNumberFormat="1" applyBorder="1" applyAlignment="1">
      <alignment wrapText="1"/>
    </xf>
    <xf numFmtId="0" fontId="5" fillId="42" borderId="49" xfId="0" applyFont="1" applyFill="1" applyBorder="1" applyAlignment="1">
      <alignment horizontal="left" vertical="center" wrapText="1"/>
    </xf>
    <xf numFmtId="0" fontId="8" fillId="42" borderId="30" xfId="0" applyFont="1" applyFill="1" applyBorder="1" applyAlignment="1">
      <alignment horizontal="left" vertical="center" wrapText="1"/>
    </xf>
    <xf numFmtId="0" fontId="7" fillId="42" borderId="26" xfId="0" applyFont="1" applyFill="1" applyBorder="1" applyAlignment="1">
      <alignment horizontal="left" vertical="center" wrapText="1"/>
    </xf>
    <xf numFmtId="0" fontId="7" fillId="42" borderId="30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left" vertical="center" wrapText="1"/>
    </xf>
    <xf numFmtId="0" fontId="5" fillId="43" borderId="26" xfId="0" applyFont="1" applyFill="1" applyBorder="1" applyAlignment="1">
      <alignment horizontal="left" vertical="center" wrapText="1"/>
    </xf>
    <xf numFmtId="0" fontId="5" fillId="43" borderId="30" xfId="0" applyFont="1" applyFill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56" fillId="42" borderId="30" xfId="0" applyFont="1" applyFill="1" applyBorder="1" applyAlignment="1">
      <alignment horizontal="left" vertical="center"/>
    </xf>
    <xf numFmtId="0" fontId="5" fillId="42" borderId="17" xfId="0" applyFont="1" applyFill="1" applyBorder="1" applyAlignment="1">
      <alignment horizontal="left" vertical="center"/>
    </xf>
    <xf numFmtId="0" fontId="5" fillId="43" borderId="19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top" wrapText="1"/>
    </xf>
    <xf numFmtId="0" fontId="0" fillId="35" borderId="17" xfId="0" applyFill="1" applyBorder="1" applyAlignment="1">
      <alignment vertical="top" wrapText="1"/>
    </xf>
    <xf numFmtId="0" fontId="59" fillId="42" borderId="30" xfId="0" applyFont="1" applyFill="1" applyBorder="1" applyAlignment="1">
      <alignment horizontal="left" vertical="center" wrapText="1"/>
    </xf>
    <xf numFmtId="0" fontId="11" fillId="9" borderId="71" xfId="0" applyFont="1" applyFill="1" applyBorder="1" applyAlignment="1">
      <alignment horizontal="center" wrapText="1"/>
    </xf>
    <xf numFmtId="0" fontId="11" fillId="9" borderId="72" xfId="0" applyFont="1" applyFill="1" applyBorder="1" applyAlignment="1">
      <alignment horizontal="center" wrapText="1"/>
    </xf>
    <xf numFmtId="0" fontId="11" fillId="9" borderId="55" xfId="0" applyFont="1" applyFill="1" applyBorder="1" applyAlignment="1">
      <alignment horizontal="center" wrapText="1"/>
    </xf>
    <xf numFmtId="0" fontId="5" fillId="42" borderId="3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60" fillId="9" borderId="32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69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3" fillId="33" borderId="68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wrapText="1"/>
    </xf>
    <xf numFmtId="0" fontId="4" fillId="33" borderId="72" xfId="0" applyFont="1" applyFill="1" applyBorder="1" applyAlignment="1">
      <alignment horizontal="center" wrapText="1"/>
    </xf>
    <xf numFmtId="0" fontId="4" fillId="33" borderId="55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left" vertical="center" wrapText="1"/>
    </xf>
    <xf numFmtId="0" fontId="5" fillId="34" borderId="59" xfId="0" applyFont="1" applyFill="1" applyBorder="1" applyAlignment="1">
      <alignment horizontal="left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5" fillId="41" borderId="26" xfId="0" applyFont="1" applyFill="1" applyBorder="1" applyAlignment="1">
      <alignment wrapText="1"/>
    </xf>
    <xf numFmtId="0" fontId="5" fillId="41" borderId="18" xfId="0" applyFont="1" applyFill="1" applyBorder="1" applyAlignment="1">
      <alignment wrapText="1"/>
    </xf>
    <xf numFmtId="0" fontId="5" fillId="41" borderId="40" xfId="0" applyFont="1" applyFill="1" applyBorder="1" applyAlignment="1">
      <alignment wrapText="1"/>
    </xf>
    <xf numFmtId="0" fontId="5" fillId="41" borderId="47" xfId="0" applyFont="1" applyFill="1" applyBorder="1" applyAlignment="1">
      <alignment wrapText="1"/>
    </xf>
    <xf numFmtId="0" fontId="5" fillId="34" borderId="62" xfId="0" applyFont="1" applyFill="1" applyBorder="1" applyAlignment="1">
      <alignment horizontal="left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0" fontId="2" fillId="33" borderId="22" xfId="42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view="pageBreakPreview" zoomScale="75" zoomScaleSheetLayoutView="75" zoomScalePageLayoutView="0" workbookViewId="0" topLeftCell="A1">
      <selection activeCell="A2" sqref="A2:A3"/>
    </sheetView>
  </sheetViews>
  <sheetFormatPr defaultColWidth="11.421875" defaultRowHeight="15"/>
  <cols>
    <col min="1" max="1" width="25.140625" style="0" customWidth="1"/>
    <col min="2" max="2" width="40.8515625" style="0" customWidth="1"/>
    <col min="3" max="3" width="3.7109375" style="0" customWidth="1"/>
    <col min="4" max="4" width="3.140625" style="0" customWidth="1"/>
    <col min="5" max="5" width="3.8515625" style="0" customWidth="1"/>
    <col min="6" max="6" width="3.421875" style="0" customWidth="1"/>
    <col min="7" max="7" width="3.7109375" style="0" customWidth="1"/>
    <col min="8" max="8" width="3.140625" style="0" customWidth="1"/>
    <col min="9" max="9" width="3.8515625" style="0" customWidth="1"/>
    <col min="10" max="10" width="3.421875" style="0" customWidth="1"/>
    <col min="11" max="11" width="11.00390625" style="0" customWidth="1"/>
    <col min="12" max="12" width="14.7109375" style="0" customWidth="1"/>
    <col min="13" max="13" width="13.421875" style="0" customWidth="1"/>
    <col min="14" max="15" width="12.57421875" style="0" customWidth="1"/>
    <col min="16" max="16" width="38.57421875" style="0" customWidth="1"/>
  </cols>
  <sheetData>
    <row r="1" spans="1:15" ht="39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5"/>
      <c r="N1" s="6"/>
      <c r="O1" s="7"/>
    </row>
    <row r="2" spans="1:16" ht="40.5" customHeight="1">
      <c r="A2" s="529" t="s">
        <v>1</v>
      </c>
      <c r="B2" s="531" t="s">
        <v>2</v>
      </c>
      <c r="C2" s="533" t="s">
        <v>172</v>
      </c>
      <c r="D2" s="534"/>
      <c r="E2" s="534"/>
      <c r="F2" s="535"/>
      <c r="G2" s="493" t="s">
        <v>173</v>
      </c>
      <c r="H2" s="494"/>
      <c r="I2" s="494"/>
      <c r="J2" s="495"/>
      <c r="K2" s="516" t="s">
        <v>3</v>
      </c>
      <c r="L2" s="518" t="s">
        <v>4</v>
      </c>
      <c r="M2" s="520" t="s">
        <v>5</v>
      </c>
      <c r="N2" s="521"/>
      <c r="O2" s="522"/>
      <c r="P2" s="508" t="s">
        <v>6</v>
      </c>
    </row>
    <row r="3" spans="1:16" ht="26.25" thickBot="1">
      <c r="A3" s="530"/>
      <c r="B3" s="532"/>
      <c r="C3" s="8" t="s">
        <v>7</v>
      </c>
      <c r="D3" s="9" t="s">
        <v>8</v>
      </c>
      <c r="E3" s="9" t="s">
        <v>9</v>
      </c>
      <c r="F3" s="10" t="s">
        <v>10</v>
      </c>
      <c r="G3" s="228" t="s">
        <v>7</v>
      </c>
      <c r="H3" s="229" t="s">
        <v>8</v>
      </c>
      <c r="I3" s="229" t="s">
        <v>9</v>
      </c>
      <c r="J3" s="230" t="s">
        <v>10</v>
      </c>
      <c r="K3" s="517"/>
      <c r="L3" s="519"/>
      <c r="M3" s="11" t="s">
        <v>11</v>
      </c>
      <c r="N3" s="12" t="s">
        <v>12</v>
      </c>
      <c r="O3" s="12" t="s">
        <v>13</v>
      </c>
      <c r="P3" s="509"/>
    </row>
    <row r="4" spans="1:16" ht="16.5" thickBot="1">
      <c r="A4" s="13" t="s">
        <v>14</v>
      </c>
      <c r="B4" s="510" t="s">
        <v>15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2"/>
    </row>
    <row r="5" spans="1:16" ht="90" thickBot="1">
      <c r="A5" s="14" t="s">
        <v>16</v>
      </c>
      <c r="B5" s="15" t="s">
        <v>17</v>
      </c>
      <c r="C5" s="16"/>
      <c r="D5" s="17"/>
      <c r="E5" s="17"/>
      <c r="F5" s="18"/>
      <c r="G5" s="16" t="s">
        <v>244</v>
      </c>
      <c r="H5" s="17"/>
      <c r="I5" s="17"/>
      <c r="J5" s="18"/>
      <c r="K5" s="19" t="s">
        <v>18</v>
      </c>
      <c r="L5" s="19" t="s">
        <v>19</v>
      </c>
      <c r="M5" s="20">
        <v>0</v>
      </c>
      <c r="N5" s="21">
        <v>0</v>
      </c>
      <c r="O5" s="21">
        <f>SUM(M5:N5)</f>
        <v>0</v>
      </c>
      <c r="P5" s="24" t="s">
        <v>240</v>
      </c>
    </row>
    <row r="6" spans="1:17" ht="51">
      <c r="A6" s="23"/>
      <c r="B6" s="24" t="s">
        <v>20</v>
      </c>
      <c r="C6" s="25"/>
      <c r="D6" s="26"/>
      <c r="E6" s="26"/>
      <c r="F6" s="27"/>
      <c r="G6" s="25" t="s">
        <v>244</v>
      </c>
      <c r="H6" s="26"/>
      <c r="I6" s="26"/>
      <c r="J6" s="27"/>
      <c r="K6" s="28" t="s">
        <v>18</v>
      </c>
      <c r="L6" s="19" t="s">
        <v>19</v>
      </c>
      <c r="M6" s="29">
        <v>0</v>
      </c>
      <c r="N6" s="30">
        <v>0</v>
      </c>
      <c r="O6" s="30">
        <v>0</v>
      </c>
      <c r="P6" s="24" t="s">
        <v>241</v>
      </c>
      <c r="Q6" s="31"/>
    </row>
    <row r="7" spans="1:17" ht="76.5">
      <c r="A7" s="32" t="s">
        <v>21</v>
      </c>
      <c r="B7" s="33" t="s">
        <v>22</v>
      </c>
      <c r="C7" s="25"/>
      <c r="D7" s="26"/>
      <c r="E7" s="26"/>
      <c r="F7" s="27"/>
      <c r="G7" s="25" t="s">
        <v>244</v>
      </c>
      <c r="H7" s="26"/>
      <c r="I7" s="26"/>
      <c r="J7" s="27"/>
      <c r="K7" s="28" t="s">
        <v>23</v>
      </c>
      <c r="L7" s="28" t="s">
        <v>24</v>
      </c>
      <c r="M7" s="34">
        <v>0</v>
      </c>
      <c r="N7" s="30">
        <v>0</v>
      </c>
      <c r="O7" s="30">
        <v>0</v>
      </c>
      <c r="P7" s="22"/>
      <c r="Q7" s="31"/>
    </row>
    <row r="8" spans="1:17" ht="38.25">
      <c r="A8" s="25" t="s">
        <v>25</v>
      </c>
      <c r="B8" s="24" t="s">
        <v>26</v>
      </c>
      <c r="C8" s="25"/>
      <c r="D8" s="26"/>
      <c r="E8" s="26"/>
      <c r="F8" s="27"/>
      <c r="G8" s="25"/>
      <c r="H8" s="26"/>
      <c r="I8" s="26"/>
      <c r="J8" s="27"/>
      <c r="K8" s="28" t="s">
        <v>23</v>
      </c>
      <c r="L8" s="28" t="s">
        <v>24</v>
      </c>
      <c r="M8" s="34">
        <v>6000</v>
      </c>
      <c r="N8" s="30">
        <v>0</v>
      </c>
      <c r="O8" s="30">
        <v>6000</v>
      </c>
      <c r="P8" s="35" t="s">
        <v>27</v>
      </c>
      <c r="Q8" s="31"/>
    </row>
    <row r="9" spans="1:17" ht="89.25">
      <c r="A9" s="32" t="s">
        <v>28</v>
      </c>
      <c r="B9" s="24" t="s">
        <v>29</v>
      </c>
      <c r="C9" s="25"/>
      <c r="D9" s="26"/>
      <c r="E9" s="26"/>
      <c r="F9" s="27"/>
      <c r="G9" s="25" t="s">
        <v>244</v>
      </c>
      <c r="H9" s="26"/>
      <c r="I9" s="26"/>
      <c r="J9" s="27"/>
      <c r="K9" s="28" t="s">
        <v>30</v>
      </c>
      <c r="L9" s="28" t="s">
        <v>31</v>
      </c>
      <c r="M9" s="34">
        <v>0</v>
      </c>
      <c r="N9" s="30">
        <v>0</v>
      </c>
      <c r="O9" s="30">
        <v>0</v>
      </c>
      <c r="P9" s="22" t="s">
        <v>253</v>
      </c>
      <c r="Q9" s="31"/>
    </row>
    <row r="10" spans="1:17" ht="105">
      <c r="A10" s="32"/>
      <c r="B10" s="24" t="s">
        <v>171</v>
      </c>
      <c r="C10" s="113"/>
      <c r="D10" s="26"/>
      <c r="E10" s="26"/>
      <c r="F10" s="27"/>
      <c r="G10" s="471"/>
      <c r="H10" s="26"/>
      <c r="I10" s="26"/>
      <c r="J10" s="27"/>
      <c r="K10" s="28" t="s">
        <v>50</v>
      </c>
      <c r="L10" s="28" t="s">
        <v>104</v>
      </c>
      <c r="M10" s="34">
        <v>0</v>
      </c>
      <c r="N10" s="66">
        <v>10000</v>
      </c>
      <c r="O10" s="66">
        <v>10700</v>
      </c>
      <c r="P10" s="473" t="s">
        <v>248</v>
      </c>
      <c r="Q10" s="31"/>
    </row>
    <row r="11" spans="1:17" ht="140.25">
      <c r="A11" s="36" t="s">
        <v>32</v>
      </c>
      <c r="B11" s="33" t="s">
        <v>33</v>
      </c>
      <c r="C11" s="25"/>
      <c r="D11" s="26"/>
      <c r="E11" s="26"/>
      <c r="F11" s="27"/>
      <c r="G11" s="25" t="s">
        <v>244</v>
      </c>
      <c r="H11" s="26"/>
      <c r="I11" s="26"/>
      <c r="J11" s="27"/>
      <c r="K11" s="28" t="s">
        <v>23</v>
      </c>
      <c r="L11" s="28" t="s">
        <v>19</v>
      </c>
      <c r="M11" s="37">
        <v>0</v>
      </c>
      <c r="N11" s="30">
        <v>0</v>
      </c>
      <c r="O11" s="30">
        <v>0</v>
      </c>
      <c r="P11" s="22"/>
      <c r="Q11" s="38"/>
    </row>
    <row r="12" spans="1:16" ht="127.5">
      <c r="A12" s="32" t="s">
        <v>34</v>
      </c>
      <c r="B12" s="24" t="s">
        <v>35</v>
      </c>
      <c r="C12" s="39"/>
      <c r="D12" s="40"/>
      <c r="E12" s="40"/>
      <c r="F12" s="41"/>
      <c r="G12" s="479"/>
      <c r="H12" s="40"/>
      <c r="I12" s="40"/>
      <c r="J12" s="41"/>
      <c r="K12" s="28" t="s">
        <v>30</v>
      </c>
      <c r="L12" s="28" t="s">
        <v>19</v>
      </c>
      <c r="M12" s="34">
        <v>0</v>
      </c>
      <c r="N12" s="30">
        <v>0</v>
      </c>
      <c r="O12" s="30">
        <v>0</v>
      </c>
      <c r="P12" s="22" t="s">
        <v>254</v>
      </c>
    </row>
    <row r="13" spans="1:16" ht="76.5">
      <c r="A13" s="32" t="s">
        <v>36</v>
      </c>
      <c r="B13" s="24" t="s">
        <v>37</v>
      </c>
      <c r="C13" s="42"/>
      <c r="D13" s="40"/>
      <c r="E13" s="40"/>
      <c r="F13" s="27"/>
      <c r="G13" s="42" t="s">
        <v>244</v>
      </c>
      <c r="H13" s="40"/>
      <c r="I13" s="40"/>
      <c r="J13" s="27"/>
      <c r="K13" s="28" t="s">
        <v>30</v>
      </c>
      <c r="L13" s="28" t="s">
        <v>19</v>
      </c>
      <c r="M13" s="43">
        <v>0</v>
      </c>
      <c r="N13" s="30">
        <v>0</v>
      </c>
      <c r="O13" s="30">
        <v>0</v>
      </c>
      <c r="P13" s="22" t="s">
        <v>255</v>
      </c>
    </row>
    <row r="14" spans="1:16" ht="51.75" thickBot="1">
      <c r="A14" s="32" t="s">
        <v>38</v>
      </c>
      <c r="B14" s="41" t="s">
        <v>39</v>
      </c>
      <c r="C14" s="42"/>
      <c r="D14" s="40"/>
      <c r="E14" s="40"/>
      <c r="F14" s="41"/>
      <c r="G14" s="472"/>
      <c r="H14" s="40"/>
      <c r="I14" s="40"/>
      <c r="J14" s="41"/>
      <c r="K14" s="28" t="s">
        <v>40</v>
      </c>
      <c r="L14" s="28" t="s">
        <v>41</v>
      </c>
      <c r="M14" s="34">
        <v>0</v>
      </c>
      <c r="N14" s="44">
        <v>0</v>
      </c>
      <c r="O14" s="44">
        <v>0</v>
      </c>
      <c r="P14" s="45" t="s">
        <v>257</v>
      </c>
    </row>
    <row r="15" spans="1:16" ht="60.75" thickBot="1">
      <c r="A15" s="46" t="s">
        <v>14</v>
      </c>
      <c r="B15" s="47" t="s">
        <v>42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64.5" thickBot="1">
      <c r="A16" s="513" t="s">
        <v>43</v>
      </c>
      <c r="B16" s="50" t="s">
        <v>44</v>
      </c>
      <c r="C16" s="51"/>
      <c r="D16" s="52"/>
      <c r="E16" s="52"/>
      <c r="F16" s="53"/>
      <c r="G16" s="482" t="s">
        <v>244</v>
      </c>
      <c r="H16" s="52"/>
      <c r="I16" s="52"/>
      <c r="J16" s="53"/>
      <c r="K16" s="54" t="s">
        <v>23</v>
      </c>
      <c r="L16" s="54" t="s">
        <v>45</v>
      </c>
      <c r="M16" s="55">
        <v>0</v>
      </c>
      <c r="N16" s="56">
        <v>0</v>
      </c>
      <c r="O16" s="56">
        <v>0</v>
      </c>
      <c r="P16" s="57"/>
    </row>
    <row r="17" spans="1:16" ht="90" thickBot="1">
      <c r="A17" s="514"/>
      <c r="B17" s="24" t="s">
        <v>46</v>
      </c>
      <c r="C17" s="42"/>
      <c r="D17" s="40"/>
      <c r="E17" s="40"/>
      <c r="F17" s="41"/>
      <c r="G17" s="42" t="s">
        <v>244</v>
      </c>
      <c r="H17" s="40"/>
      <c r="I17" s="40"/>
      <c r="J17" s="41"/>
      <c r="K17" s="58" t="s">
        <v>23</v>
      </c>
      <c r="L17" s="59" t="s">
        <v>45</v>
      </c>
      <c r="M17" s="43">
        <v>0</v>
      </c>
      <c r="N17" s="30">
        <v>0</v>
      </c>
      <c r="O17" s="30">
        <v>0</v>
      </c>
      <c r="P17" s="22"/>
    </row>
    <row r="18" spans="1:16" ht="63.75">
      <c r="A18" s="51"/>
      <c r="B18" s="33" t="s">
        <v>47</v>
      </c>
      <c r="C18" s="42"/>
      <c r="D18" s="40"/>
      <c r="E18" s="40"/>
      <c r="F18" s="41"/>
      <c r="G18" s="42" t="s">
        <v>244</v>
      </c>
      <c r="H18" s="40"/>
      <c r="I18" s="40"/>
      <c r="J18" s="41"/>
      <c r="K18" s="60" t="s">
        <v>18</v>
      </c>
      <c r="L18" s="59" t="s">
        <v>45</v>
      </c>
      <c r="M18" s="44">
        <v>0</v>
      </c>
      <c r="N18" s="30">
        <v>0</v>
      </c>
      <c r="O18" s="30">
        <v>0</v>
      </c>
      <c r="P18" s="24" t="s">
        <v>242</v>
      </c>
    </row>
    <row r="19" spans="1:16" ht="64.5" thickBot="1">
      <c r="A19" s="42" t="s">
        <v>48</v>
      </c>
      <c r="B19" s="27" t="s">
        <v>49</v>
      </c>
      <c r="C19" s="42"/>
      <c r="D19" s="40"/>
      <c r="E19" s="40"/>
      <c r="F19" s="41"/>
      <c r="G19" s="42" t="s">
        <v>244</v>
      </c>
      <c r="H19" s="40"/>
      <c r="I19" s="40"/>
      <c r="J19" s="41"/>
      <c r="K19" s="61" t="s">
        <v>50</v>
      </c>
      <c r="L19" s="225" t="s">
        <v>45</v>
      </c>
      <c r="M19" s="34">
        <v>0</v>
      </c>
      <c r="N19" s="62">
        <v>0</v>
      </c>
      <c r="O19" s="62">
        <v>0</v>
      </c>
      <c r="P19" s="474" t="s">
        <v>249</v>
      </c>
    </row>
    <row r="20" spans="1:16" ht="224.25" customHeight="1" thickBot="1">
      <c r="A20" s="32" t="s">
        <v>51</v>
      </c>
      <c r="B20" s="24" t="s">
        <v>52</v>
      </c>
      <c r="C20" s="63"/>
      <c r="D20" s="64"/>
      <c r="E20" s="64"/>
      <c r="F20" s="65"/>
      <c r="G20" s="472"/>
      <c r="H20" s="40"/>
      <c r="I20" s="40"/>
      <c r="J20" s="41"/>
      <c r="K20" s="60" t="s">
        <v>18</v>
      </c>
      <c r="L20" s="59" t="s">
        <v>53</v>
      </c>
      <c r="M20" s="37">
        <v>9958</v>
      </c>
      <c r="N20" s="66">
        <v>40000</v>
      </c>
      <c r="O20" s="66">
        <f>SUM(M20:N20)</f>
        <v>49958</v>
      </c>
      <c r="P20" s="24" t="s">
        <v>243</v>
      </c>
    </row>
    <row r="21" spans="1:16" ht="63.75">
      <c r="A21" s="32" t="s">
        <v>54</v>
      </c>
      <c r="B21" s="24" t="s">
        <v>55</v>
      </c>
      <c r="C21" s="63"/>
      <c r="D21" s="64"/>
      <c r="E21" s="64"/>
      <c r="F21" s="65"/>
      <c r="G21" s="472"/>
      <c r="H21" s="40"/>
      <c r="I21" s="40"/>
      <c r="J21" s="41"/>
      <c r="K21" s="60" t="s">
        <v>56</v>
      </c>
      <c r="L21" s="59" t="s">
        <v>45</v>
      </c>
      <c r="M21" s="30">
        <v>0</v>
      </c>
      <c r="N21" s="67">
        <v>0</v>
      </c>
      <c r="O21" s="67">
        <v>0</v>
      </c>
      <c r="P21" s="223" t="s">
        <v>266</v>
      </c>
    </row>
    <row r="22" spans="1:16" ht="63.75">
      <c r="A22" s="32" t="s">
        <v>57</v>
      </c>
      <c r="B22" s="24" t="s">
        <v>58</v>
      </c>
      <c r="C22" s="42"/>
      <c r="D22" s="40"/>
      <c r="E22" s="40"/>
      <c r="F22" s="41"/>
      <c r="G22" s="42" t="s">
        <v>244</v>
      </c>
      <c r="H22" s="40"/>
      <c r="I22" s="40"/>
      <c r="J22" s="41"/>
      <c r="K22" s="60" t="s">
        <v>23</v>
      </c>
      <c r="L22" s="68" t="s">
        <v>59</v>
      </c>
      <c r="M22" s="69">
        <v>0</v>
      </c>
      <c r="N22" s="30">
        <v>0</v>
      </c>
      <c r="O22" s="30">
        <v>0</v>
      </c>
      <c r="P22" s="22"/>
    </row>
    <row r="23" spans="1:16" ht="51">
      <c r="A23" s="32" t="s">
        <v>60</v>
      </c>
      <c r="B23" s="24" t="s">
        <v>61</v>
      </c>
      <c r="C23" s="42"/>
      <c r="D23" s="40"/>
      <c r="E23" s="40"/>
      <c r="F23" s="41"/>
      <c r="G23" s="42" t="s">
        <v>244</v>
      </c>
      <c r="H23" s="40"/>
      <c r="I23" s="40"/>
      <c r="J23" s="41"/>
      <c r="K23" s="60" t="s">
        <v>23</v>
      </c>
      <c r="L23" s="68" t="s">
        <v>59</v>
      </c>
      <c r="M23" s="70">
        <v>0</v>
      </c>
      <c r="N23" s="30">
        <v>0</v>
      </c>
      <c r="O23" s="30">
        <v>0</v>
      </c>
      <c r="P23" s="71"/>
    </row>
    <row r="24" spans="1:16" ht="51">
      <c r="A24" s="42" t="s">
        <v>62</v>
      </c>
      <c r="B24" s="41" t="s">
        <v>63</v>
      </c>
      <c r="C24" s="42"/>
      <c r="D24" s="40"/>
      <c r="E24" s="40"/>
      <c r="F24" s="41"/>
      <c r="G24" s="42" t="s">
        <v>244</v>
      </c>
      <c r="H24" s="40"/>
      <c r="I24" s="40"/>
      <c r="J24" s="41"/>
      <c r="K24" s="72" t="s">
        <v>23</v>
      </c>
      <c r="L24" s="72" t="s">
        <v>59</v>
      </c>
      <c r="M24" s="73">
        <v>0</v>
      </c>
      <c r="N24" s="73">
        <v>0</v>
      </c>
      <c r="O24" s="73">
        <v>0</v>
      </c>
      <c r="P24" s="71"/>
    </row>
    <row r="25" spans="1:16" ht="75.75" thickBot="1">
      <c r="A25" s="32"/>
      <c r="B25" s="41" t="s">
        <v>64</v>
      </c>
      <c r="C25" s="63"/>
      <c r="D25" s="64"/>
      <c r="E25" s="64"/>
      <c r="F25" s="41"/>
      <c r="G25" s="472"/>
      <c r="H25" s="40"/>
      <c r="I25" s="40"/>
      <c r="J25" s="41"/>
      <c r="K25" s="68" t="s">
        <v>23</v>
      </c>
      <c r="L25" s="68" t="s">
        <v>59</v>
      </c>
      <c r="M25" s="44">
        <v>0</v>
      </c>
      <c r="N25" s="37">
        <v>40000</v>
      </c>
      <c r="O25" s="37">
        <v>40000</v>
      </c>
      <c r="P25" s="153" t="s">
        <v>246</v>
      </c>
    </row>
    <row r="26" spans="1:16" ht="105.75" thickBot="1">
      <c r="A26" s="74" t="s">
        <v>14</v>
      </c>
      <c r="B26" s="75" t="s">
        <v>65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51">
      <c r="A27" s="76" t="s">
        <v>66</v>
      </c>
      <c r="B27" s="77" t="s">
        <v>67</v>
      </c>
      <c r="C27" s="51"/>
      <c r="D27" s="52"/>
      <c r="E27" s="52"/>
      <c r="F27" s="53"/>
      <c r="G27" s="482" t="s">
        <v>244</v>
      </c>
      <c r="H27" s="52"/>
      <c r="I27" s="52"/>
      <c r="J27" s="53"/>
      <c r="K27" s="78" t="s">
        <v>23</v>
      </c>
      <c r="L27" s="78" t="s">
        <v>19</v>
      </c>
      <c r="M27" s="79">
        <v>0</v>
      </c>
      <c r="N27" s="80">
        <v>0</v>
      </c>
      <c r="O27" s="80">
        <v>0</v>
      </c>
      <c r="P27" s="57"/>
    </row>
    <row r="28" spans="1:16" ht="89.25">
      <c r="A28" s="42" t="s">
        <v>68</v>
      </c>
      <c r="B28" s="81" t="s">
        <v>69</v>
      </c>
      <c r="C28" s="25"/>
      <c r="D28" s="26"/>
      <c r="E28" s="26"/>
      <c r="F28" s="27"/>
      <c r="G28" s="25" t="s">
        <v>244</v>
      </c>
      <c r="H28" s="26"/>
      <c r="I28" s="26"/>
      <c r="J28" s="27"/>
      <c r="K28" s="82" t="s">
        <v>23</v>
      </c>
      <c r="L28" s="82" t="s">
        <v>19</v>
      </c>
      <c r="M28" s="83">
        <v>0</v>
      </c>
      <c r="N28" s="83">
        <v>0</v>
      </c>
      <c r="O28" s="83">
        <v>0</v>
      </c>
      <c r="P28" s="71"/>
    </row>
    <row r="29" spans="1:16" ht="38.25">
      <c r="A29" s="42" t="s">
        <v>70</v>
      </c>
      <c r="B29" s="81" t="s">
        <v>71</v>
      </c>
      <c r="C29" s="25"/>
      <c r="D29" s="26"/>
      <c r="E29" s="26"/>
      <c r="F29" s="27"/>
      <c r="G29" s="25" t="s">
        <v>244</v>
      </c>
      <c r="H29" s="26"/>
      <c r="I29" s="26"/>
      <c r="J29" s="27"/>
      <c r="K29" s="84" t="s">
        <v>40</v>
      </c>
      <c r="L29" s="82" t="s">
        <v>19</v>
      </c>
      <c r="M29" s="70">
        <v>0</v>
      </c>
      <c r="N29" s="83">
        <v>0</v>
      </c>
      <c r="O29" s="83">
        <v>0</v>
      </c>
      <c r="P29" s="22"/>
    </row>
    <row r="30" spans="1:16" ht="64.5" thickBot="1">
      <c r="A30" s="42"/>
      <c r="B30" s="85" t="s">
        <v>72</v>
      </c>
      <c r="C30" s="42"/>
      <c r="D30" s="40"/>
      <c r="E30" s="40"/>
      <c r="F30" s="41"/>
      <c r="G30" s="42" t="s">
        <v>244</v>
      </c>
      <c r="H30" s="40"/>
      <c r="I30" s="40"/>
      <c r="J30" s="41"/>
      <c r="K30" s="82" t="s">
        <v>23</v>
      </c>
      <c r="L30" s="82" t="s">
        <v>19</v>
      </c>
      <c r="M30" s="86">
        <v>0</v>
      </c>
      <c r="N30" s="34">
        <v>0</v>
      </c>
      <c r="O30" s="34">
        <v>0</v>
      </c>
      <c r="P30" s="45"/>
    </row>
    <row r="31" spans="1:16" ht="90.75" thickBot="1">
      <c r="A31" s="46" t="s">
        <v>14</v>
      </c>
      <c r="B31" s="87" t="s">
        <v>73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</row>
    <row r="32" spans="1:16" ht="63.75">
      <c r="A32" s="23" t="s">
        <v>74</v>
      </c>
      <c r="B32" s="53" t="s">
        <v>75</v>
      </c>
      <c r="C32" s="90"/>
      <c r="D32" s="91"/>
      <c r="E32" s="91"/>
      <c r="F32" s="92"/>
      <c r="G32" s="483"/>
      <c r="H32" s="91"/>
      <c r="I32" s="91"/>
      <c r="J32" s="92"/>
      <c r="K32" s="54" t="s">
        <v>40</v>
      </c>
      <c r="L32" s="78" t="s">
        <v>19</v>
      </c>
      <c r="M32" s="93">
        <v>0</v>
      </c>
      <c r="N32" s="55">
        <v>0</v>
      </c>
      <c r="O32" s="55">
        <v>0</v>
      </c>
      <c r="P32" s="57" t="s">
        <v>258</v>
      </c>
    </row>
    <row r="33" spans="1:16" ht="51">
      <c r="A33" s="32" t="s">
        <v>77</v>
      </c>
      <c r="B33" s="24" t="s">
        <v>78</v>
      </c>
      <c r="C33" s="63"/>
      <c r="D33" s="40"/>
      <c r="E33" s="40"/>
      <c r="F33" s="41"/>
      <c r="G33" s="484"/>
      <c r="H33" s="40"/>
      <c r="I33" s="40"/>
      <c r="J33" s="41"/>
      <c r="K33" s="60" t="s">
        <v>40</v>
      </c>
      <c r="L33" s="28" t="s">
        <v>19</v>
      </c>
      <c r="M33" s="30">
        <v>0</v>
      </c>
      <c r="N33" s="94">
        <v>0</v>
      </c>
      <c r="O33" s="94">
        <v>0</v>
      </c>
      <c r="P33" s="22" t="s">
        <v>258</v>
      </c>
    </row>
    <row r="34" spans="1:16" ht="51">
      <c r="A34" s="32" t="s">
        <v>79</v>
      </c>
      <c r="B34" s="24" t="s">
        <v>80</v>
      </c>
      <c r="C34" s="42"/>
      <c r="D34" s="40"/>
      <c r="E34" s="40"/>
      <c r="F34" s="41"/>
      <c r="G34" s="42" t="s">
        <v>244</v>
      </c>
      <c r="H34" s="40"/>
      <c r="I34" s="40"/>
      <c r="J34" s="41"/>
      <c r="K34" s="60" t="s">
        <v>40</v>
      </c>
      <c r="L34" s="28" t="s">
        <v>19</v>
      </c>
      <c r="M34" s="30">
        <v>0</v>
      </c>
      <c r="N34" s="30">
        <v>0</v>
      </c>
      <c r="O34" s="30">
        <v>0</v>
      </c>
      <c r="P34" s="22" t="s">
        <v>258</v>
      </c>
    </row>
    <row r="35" spans="1:16" ht="77.25" thickBot="1">
      <c r="A35" s="32" t="s">
        <v>81</v>
      </c>
      <c r="B35" s="41" t="s">
        <v>82</v>
      </c>
      <c r="C35" s="42"/>
      <c r="D35" s="40"/>
      <c r="E35" s="40"/>
      <c r="F35" s="41"/>
      <c r="G35" s="42" t="s">
        <v>244</v>
      </c>
      <c r="H35" s="40"/>
      <c r="I35" s="40"/>
      <c r="J35" s="41"/>
      <c r="K35" s="68" t="s">
        <v>40</v>
      </c>
      <c r="L35" s="68" t="s">
        <v>19</v>
      </c>
      <c r="M35" s="43">
        <v>0</v>
      </c>
      <c r="N35" s="44">
        <v>0</v>
      </c>
      <c r="O35" s="44">
        <v>0</v>
      </c>
      <c r="P35" s="95" t="s">
        <v>258</v>
      </c>
    </row>
    <row r="36" spans="1:16" ht="72" thickBot="1">
      <c r="A36" s="96" t="s">
        <v>14</v>
      </c>
      <c r="B36" s="97" t="s">
        <v>83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63.75">
      <c r="A37" s="23" t="s">
        <v>84</v>
      </c>
      <c r="B37" s="53" t="s">
        <v>85</v>
      </c>
      <c r="C37" s="90"/>
      <c r="D37" s="91"/>
      <c r="E37" s="91"/>
      <c r="F37" s="92"/>
      <c r="G37" s="476"/>
      <c r="H37" s="91"/>
      <c r="I37" s="91"/>
      <c r="J37" s="92"/>
      <c r="K37" s="78" t="s">
        <v>40</v>
      </c>
      <c r="L37" s="54" t="s">
        <v>59</v>
      </c>
      <c r="M37" s="100">
        <v>0</v>
      </c>
      <c r="N37" s="56">
        <v>0</v>
      </c>
      <c r="O37" s="56">
        <v>0</v>
      </c>
      <c r="P37" s="485" t="s">
        <v>259</v>
      </c>
    </row>
    <row r="38" spans="1:16" ht="51.75" thickBot="1">
      <c r="A38" s="101" t="s">
        <v>86</v>
      </c>
      <c r="B38" s="41" t="s">
        <v>87</v>
      </c>
      <c r="C38" s="63"/>
      <c r="D38" s="40"/>
      <c r="E38" s="40"/>
      <c r="F38" s="41"/>
      <c r="G38" s="476"/>
      <c r="H38" s="40"/>
      <c r="I38" s="40"/>
      <c r="J38" s="41"/>
      <c r="K38" s="28" t="s">
        <v>40</v>
      </c>
      <c r="L38" s="68" t="s">
        <v>59</v>
      </c>
      <c r="M38" s="43">
        <v>0</v>
      </c>
      <c r="N38" s="44">
        <v>0</v>
      </c>
      <c r="O38" s="44">
        <v>0</v>
      </c>
      <c r="P38" s="485" t="s">
        <v>260</v>
      </c>
    </row>
    <row r="39" spans="1:16" ht="15.75" thickBot="1">
      <c r="A39" s="102" t="s">
        <v>14</v>
      </c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ht="64.5" thickBot="1">
      <c r="A40" s="106" t="s">
        <v>88</v>
      </c>
      <c r="B40" s="107" t="s">
        <v>89</v>
      </c>
      <c r="C40" s="76"/>
      <c r="D40" s="91"/>
      <c r="E40" s="91"/>
      <c r="F40" s="92"/>
      <c r="G40" s="226" t="s">
        <v>244</v>
      </c>
      <c r="H40" s="91"/>
      <c r="I40" s="91"/>
      <c r="J40" s="92"/>
      <c r="K40" s="54" t="s">
        <v>50</v>
      </c>
      <c r="L40" s="58" t="s">
        <v>90</v>
      </c>
      <c r="M40" s="108">
        <v>0</v>
      </c>
      <c r="N40" s="56">
        <v>0</v>
      </c>
      <c r="O40" s="56">
        <v>0</v>
      </c>
      <c r="P40" s="474" t="s">
        <v>249</v>
      </c>
    </row>
    <row r="41" spans="1:16" ht="26.25" thickBot="1">
      <c r="A41" s="109" t="s">
        <v>91</v>
      </c>
      <c r="B41" s="110" t="s">
        <v>92</v>
      </c>
      <c r="C41" s="39"/>
      <c r="D41" s="40"/>
      <c r="E41" s="40"/>
      <c r="F41" s="41"/>
      <c r="G41" s="235" t="s">
        <v>244</v>
      </c>
      <c r="H41" s="40"/>
      <c r="I41" s="40"/>
      <c r="J41" s="41"/>
      <c r="K41" s="60" t="s">
        <v>50</v>
      </c>
      <c r="L41" s="111" t="s">
        <v>90</v>
      </c>
      <c r="M41" s="34">
        <v>0</v>
      </c>
      <c r="N41" s="30">
        <v>0</v>
      </c>
      <c r="O41" s="30">
        <v>0</v>
      </c>
      <c r="P41" s="474" t="s">
        <v>249</v>
      </c>
    </row>
    <row r="42" spans="1:16" ht="120">
      <c r="A42" s="32" t="s">
        <v>93</v>
      </c>
      <c r="B42" s="112" t="s">
        <v>94</v>
      </c>
      <c r="C42" s="113"/>
      <c r="D42" s="114"/>
      <c r="E42" s="114"/>
      <c r="F42" s="115"/>
      <c r="G42" s="471"/>
      <c r="H42" s="26"/>
      <c r="I42" s="26"/>
      <c r="J42" s="27"/>
      <c r="K42" s="84" t="s">
        <v>50</v>
      </c>
      <c r="L42" s="111" t="s">
        <v>95</v>
      </c>
      <c r="M42" s="66">
        <v>1775</v>
      </c>
      <c r="N42" s="66">
        <v>172800</v>
      </c>
      <c r="O42" s="66">
        <f>SUM(M42:N42)</f>
        <v>174575</v>
      </c>
      <c r="P42" s="473" t="s">
        <v>250</v>
      </c>
    </row>
    <row r="43" spans="1:16" ht="242.25">
      <c r="A43" s="32" t="s">
        <v>96</v>
      </c>
      <c r="B43" s="24" t="s">
        <v>97</v>
      </c>
      <c r="C43" s="113"/>
      <c r="D43" s="116"/>
      <c r="E43" s="114"/>
      <c r="F43" s="115"/>
      <c r="G43" s="471"/>
      <c r="H43" s="231"/>
      <c r="I43" s="26"/>
      <c r="J43" s="27"/>
      <c r="K43" s="60" t="s">
        <v>18</v>
      </c>
      <c r="L43" s="60" t="s">
        <v>98</v>
      </c>
      <c r="M43" s="70">
        <v>44062</v>
      </c>
      <c r="N43" s="117">
        <v>40000</v>
      </c>
      <c r="O43" s="117">
        <f>SUM(M43:N43)</f>
        <v>84062</v>
      </c>
      <c r="P43" s="24" t="s">
        <v>245</v>
      </c>
    </row>
    <row r="44" spans="1:16" s="224" customFormat="1" ht="93" customHeight="1">
      <c r="A44" s="210" t="s">
        <v>99</v>
      </c>
      <c r="B44" s="33" t="s">
        <v>100</v>
      </c>
      <c r="C44" s="211"/>
      <c r="D44" s="212"/>
      <c r="E44" s="213"/>
      <c r="F44" s="214"/>
      <c r="G44" s="480"/>
      <c r="H44" s="213"/>
      <c r="I44" s="213"/>
      <c r="J44" s="214"/>
      <c r="K44" s="215" t="s">
        <v>56</v>
      </c>
      <c r="L44" s="216" t="s">
        <v>101</v>
      </c>
      <c r="M44" s="217">
        <v>0</v>
      </c>
      <c r="N44" s="70">
        <v>0</v>
      </c>
      <c r="O44" s="70">
        <v>0</v>
      </c>
      <c r="P44" s="490" t="s">
        <v>267</v>
      </c>
    </row>
    <row r="45" spans="1:16" ht="89.25">
      <c r="A45" s="32" t="s">
        <v>102</v>
      </c>
      <c r="B45" s="24" t="s">
        <v>103</v>
      </c>
      <c r="C45" s="63"/>
      <c r="D45" s="118"/>
      <c r="E45" s="64"/>
      <c r="F45" s="41"/>
      <c r="G45" s="476"/>
      <c r="H45" s="232"/>
      <c r="I45" s="40"/>
      <c r="J45" s="41"/>
      <c r="K45" s="60" t="s">
        <v>40</v>
      </c>
      <c r="L45" s="68" t="s">
        <v>104</v>
      </c>
      <c r="M45" s="37">
        <v>0</v>
      </c>
      <c r="N45" s="117">
        <v>30000</v>
      </c>
      <c r="O45" s="117">
        <v>30000</v>
      </c>
      <c r="P45" s="473" t="s">
        <v>261</v>
      </c>
    </row>
    <row r="46" spans="1:16" ht="89.25">
      <c r="A46" s="32" t="s">
        <v>106</v>
      </c>
      <c r="B46" s="24" t="s">
        <v>107</v>
      </c>
      <c r="C46" s="63"/>
      <c r="D46" s="118"/>
      <c r="E46" s="64"/>
      <c r="F46" s="41"/>
      <c r="G46" s="472"/>
      <c r="H46" s="232"/>
      <c r="I46" s="40"/>
      <c r="J46" s="41"/>
      <c r="K46" s="60" t="s">
        <v>30</v>
      </c>
      <c r="L46" s="68" t="s">
        <v>108</v>
      </c>
      <c r="M46" s="43">
        <v>0</v>
      </c>
      <c r="N46" s="66">
        <v>60000</v>
      </c>
      <c r="O46" s="66">
        <v>60000</v>
      </c>
      <c r="P46" s="22"/>
    </row>
    <row r="47" spans="1:16" s="126" customFormat="1" ht="90">
      <c r="A47" s="119" t="s">
        <v>109</v>
      </c>
      <c r="B47" s="27" t="s">
        <v>110</v>
      </c>
      <c r="C47" s="120"/>
      <c r="D47" s="121"/>
      <c r="E47" s="121"/>
      <c r="F47" s="122"/>
      <c r="G47" s="486"/>
      <c r="H47" s="233"/>
      <c r="I47" s="233"/>
      <c r="J47" s="234"/>
      <c r="K47" s="123" t="s">
        <v>40</v>
      </c>
      <c r="L47" s="68" t="s">
        <v>108</v>
      </c>
      <c r="M47" s="124">
        <v>13922</v>
      </c>
      <c r="N47" s="125">
        <v>20000</v>
      </c>
      <c r="O47" s="125">
        <f>SUM(M47:N47)</f>
        <v>33922</v>
      </c>
      <c r="P47" s="35" t="s">
        <v>262</v>
      </c>
    </row>
    <row r="48" spans="1:16" ht="102">
      <c r="A48" s="32" t="s">
        <v>111</v>
      </c>
      <c r="B48" s="24" t="s">
        <v>112</v>
      </c>
      <c r="C48" s="63"/>
      <c r="D48" s="118"/>
      <c r="E48" s="64"/>
      <c r="F48" s="65"/>
      <c r="G48" s="472"/>
      <c r="H48" s="232"/>
      <c r="I48" s="40"/>
      <c r="J48" s="41"/>
      <c r="K48" s="60" t="s">
        <v>30</v>
      </c>
      <c r="L48" s="68" t="s">
        <v>104</v>
      </c>
      <c r="M48" s="43">
        <v>13922</v>
      </c>
      <c r="N48" s="117">
        <v>30000</v>
      </c>
      <c r="O48" s="117">
        <f>SUM(M48:N48)</f>
        <v>43922</v>
      </c>
      <c r="P48" s="473" t="s">
        <v>105</v>
      </c>
    </row>
    <row r="49" spans="1:17" ht="102">
      <c r="A49" s="32" t="s">
        <v>113</v>
      </c>
      <c r="B49" s="24" t="s">
        <v>114</v>
      </c>
      <c r="C49" s="63"/>
      <c r="D49" s="118"/>
      <c r="E49" s="40"/>
      <c r="F49" s="41"/>
      <c r="G49" s="472"/>
      <c r="H49" s="232"/>
      <c r="I49" s="40"/>
      <c r="J49" s="41"/>
      <c r="K49" s="60" t="s">
        <v>23</v>
      </c>
      <c r="L49" s="68" t="s">
        <v>24</v>
      </c>
      <c r="M49" s="43">
        <v>14320</v>
      </c>
      <c r="N49" s="117"/>
      <c r="O49" s="117">
        <f>SUM(M49:N49)</f>
        <v>14320</v>
      </c>
      <c r="P49" s="491" t="s">
        <v>247</v>
      </c>
      <c r="Q49" s="127"/>
    </row>
    <row r="50" spans="1:16" ht="36.75" customHeight="1">
      <c r="A50" s="32"/>
      <c r="B50" s="41" t="s">
        <v>116</v>
      </c>
      <c r="C50" s="63"/>
      <c r="D50" s="118"/>
      <c r="E50" s="64"/>
      <c r="F50" s="65"/>
      <c r="G50" s="492"/>
      <c r="H50" s="232"/>
      <c r="I50" s="40"/>
      <c r="J50" s="41"/>
      <c r="K50" s="28" t="s">
        <v>50</v>
      </c>
      <c r="L50" s="28" t="s">
        <v>117</v>
      </c>
      <c r="M50" s="30">
        <v>0</v>
      </c>
      <c r="N50" s="117">
        <v>16000</v>
      </c>
      <c r="O50" s="117">
        <v>16000</v>
      </c>
      <c r="P50" s="473" t="s">
        <v>268</v>
      </c>
    </row>
    <row r="51" spans="1:16" ht="102">
      <c r="A51" s="32" t="s">
        <v>118</v>
      </c>
      <c r="B51" s="41" t="s">
        <v>119</v>
      </c>
      <c r="C51" s="63"/>
      <c r="D51" s="64"/>
      <c r="E51" s="64"/>
      <c r="F51" s="65"/>
      <c r="G51" s="472"/>
      <c r="H51" s="40"/>
      <c r="I51" s="40"/>
      <c r="J51" s="41"/>
      <c r="K51" s="28" t="s">
        <v>30</v>
      </c>
      <c r="L51" s="28" t="s">
        <v>90</v>
      </c>
      <c r="M51" s="117">
        <v>16000</v>
      </c>
      <c r="N51" s="117">
        <v>16000</v>
      </c>
      <c r="O51" s="117">
        <f>SUM(M51:N51)</f>
        <v>32000</v>
      </c>
      <c r="P51" s="22"/>
    </row>
    <row r="52" spans="1:16" ht="89.25">
      <c r="A52" s="32" t="s">
        <v>120</v>
      </c>
      <c r="B52" s="41" t="s">
        <v>121</v>
      </c>
      <c r="C52" s="63"/>
      <c r="D52" s="64"/>
      <c r="E52" s="64"/>
      <c r="F52" s="65"/>
      <c r="G52" s="472"/>
      <c r="H52" s="40"/>
      <c r="I52" s="40"/>
      <c r="J52" s="41"/>
      <c r="K52" s="60" t="s">
        <v>30</v>
      </c>
      <c r="L52" s="28" t="s">
        <v>90</v>
      </c>
      <c r="M52" s="43"/>
      <c r="N52" s="117">
        <v>20000</v>
      </c>
      <c r="O52" s="117">
        <v>20000</v>
      </c>
      <c r="P52" s="22"/>
    </row>
    <row r="53" spans="1:16" ht="51.75" thickBot="1">
      <c r="A53" s="128" t="s">
        <v>122</v>
      </c>
      <c r="B53" s="129" t="s">
        <v>123</v>
      </c>
      <c r="C53" s="128"/>
      <c r="D53" s="130"/>
      <c r="E53" s="130"/>
      <c r="F53" s="129"/>
      <c r="G53" s="128" t="s">
        <v>244</v>
      </c>
      <c r="H53" s="130"/>
      <c r="I53" s="130"/>
      <c r="J53" s="129"/>
      <c r="K53" s="131" t="s">
        <v>30</v>
      </c>
      <c r="L53" s="28" t="s">
        <v>90</v>
      </c>
      <c r="M53" s="132">
        <v>0</v>
      </c>
      <c r="N53" s="117">
        <v>0</v>
      </c>
      <c r="O53" s="117">
        <v>0</v>
      </c>
      <c r="P53" s="22"/>
    </row>
    <row r="54" spans="1:16" ht="15.75" thickBot="1">
      <c r="A54" s="133" t="s">
        <v>14</v>
      </c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6"/>
      <c r="O54" s="136"/>
      <c r="P54" s="137"/>
    </row>
    <row r="55" spans="1:16" ht="39" thickBot="1">
      <c r="A55" s="515" t="s">
        <v>124</v>
      </c>
      <c r="B55" s="138" t="s">
        <v>125</v>
      </c>
      <c r="C55" s="16"/>
      <c r="D55" s="17"/>
      <c r="E55" s="17"/>
      <c r="F55" s="18"/>
      <c r="G55" s="16" t="s">
        <v>244</v>
      </c>
      <c r="H55" s="17"/>
      <c r="I55" s="17"/>
      <c r="J55" s="18"/>
      <c r="K55" s="111" t="s">
        <v>56</v>
      </c>
      <c r="L55" s="111" t="s">
        <v>126</v>
      </c>
      <c r="M55" s="139">
        <v>0</v>
      </c>
      <c r="N55" s="140">
        <v>0</v>
      </c>
      <c r="O55" s="140">
        <v>0</v>
      </c>
      <c r="P55" s="473" t="s">
        <v>256</v>
      </c>
    </row>
    <row r="56" spans="1:16" ht="39" thickBot="1">
      <c r="A56" s="513"/>
      <c r="B56" s="141" t="s">
        <v>127</v>
      </c>
      <c r="C56" s="51"/>
      <c r="D56" s="52"/>
      <c r="E56" s="52"/>
      <c r="F56" s="53"/>
      <c r="G56" s="482" t="s">
        <v>244</v>
      </c>
      <c r="H56" s="52"/>
      <c r="I56" s="52"/>
      <c r="J56" s="53"/>
      <c r="K56" s="68" t="s">
        <v>56</v>
      </c>
      <c r="L56" s="111" t="s">
        <v>126</v>
      </c>
      <c r="M56" s="43">
        <v>0</v>
      </c>
      <c r="N56" s="140">
        <v>0</v>
      </c>
      <c r="O56" s="140">
        <v>0</v>
      </c>
      <c r="P56" s="473" t="s">
        <v>256</v>
      </c>
    </row>
    <row r="57" spans="1:16" ht="39" thickBot="1">
      <c r="A57" s="514"/>
      <c r="B57" s="142" t="s">
        <v>128</v>
      </c>
      <c r="C57" s="42"/>
      <c r="D57" s="40"/>
      <c r="E57" s="40"/>
      <c r="F57" s="41"/>
      <c r="G57" s="42" t="s">
        <v>244</v>
      </c>
      <c r="H57" s="40"/>
      <c r="I57" s="40"/>
      <c r="J57" s="41"/>
      <c r="K57" s="68" t="s">
        <v>56</v>
      </c>
      <c r="L57" s="111" t="s">
        <v>126</v>
      </c>
      <c r="M57" s="43">
        <v>0</v>
      </c>
      <c r="N57" s="140">
        <v>0</v>
      </c>
      <c r="O57" s="140">
        <v>0</v>
      </c>
      <c r="P57" s="473" t="s">
        <v>256</v>
      </c>
    </row>
    <row r="58" spans="1:16" ht="51">
      <c r="A58" s="32" t="s">
        <v>129</v>
      </c>
      <c r="B58" s="41" t="s">
        <v>130</v>
      </c>
      <c r="C58" s="42"/>
      <c r="D58" s="40"/>
      <c r="E58" s="40"/>
      <c r="F58" s="41"/>
      <c r="G58" s="42" t="s">
        <v>244</v>
      </c>
      <c r="H58" s="40"/>
      <c r="I58" s="40"/>
      <c r="J58" s="41"/>
      <c r="K58" s="28" t="s">
        <v>56</v>
      </c>
      <c r="L58" s="111" t="s">
        <v>126</v>
      </c>
      <c r="M58" s="44">
        <v>0</v>
      </c>
      <c r="N58" s="30">
        <v>0</v>
      </c>
      <c r="O58" s="30">
        <v>0</v>
      </c>
      <c r="P58" s="473" t="s">
        <v>256</v>
      </c>
    </row>
    <row r="59" spans="1:16" ht="51">
      <c r="A59" s="32" t="s">
        <v>131</v>
      </c>
      <c r="B59" s="41" t="s">
        <v>132</v>
      </c>
      <c r="C59" s="42"/>
      <c r="D59" s="40"/>
      <c r="E59" s="40"/>
      <c r="F59" s="41"/>
      <c r="G59" s="42" t="s">
        <v>244</v>
      </c>
      <c r="H59" s="40"/>
      <c r="I59" s="40"/>
      <c r="J59" s="41"/>
      <c r="K59" s="28" t="s">
        <v>40</v>
      </c>
      <c r="L59" s="28" t="s">
        <v>133</v>
      </c>
      <c r="M59" s="86">
        <v>0</v>
      </c>
      <c r="N59" s="30">
        <v>0</v>
      </c>
      <c r="O59" s="30">
        <v>0</v>
      </c>
      <c r="P59" s="35" t="s">
        <v>263</v>
      </c>
    </row>
    <row r="60" spans="1:16" s="126" customFormat="1" ht="63.75">
      <c r="A60" s="32" t="s">
        <v>134</v>
      </c>
      <c r="B60" s="41" t="s">
        <v>135</v>
      </c>
      <c r="C60" s="143"/>
      <c r="D60" s="144"/>
      <c r="E60" s="144"/>
      <c r="F60" s="144"/>
      <c r="G60" s="487"/>
      <c r="H60" s="144"/>
      <c r="I60" s="144"/>
      <c r="J60" s="144"/>
      <c r="K60" s="123" t="s">
        <v>40</v>
      </c>
      <c r="L60" s="28" t="s">
        <v>133</v>
      </c>
      <c r="M60" s="145">
        <v>0</v>
      </c>
      <c r="N60" s="125">
        <v>0</v>
      </c>
      <c r="O60" s="125">
        <v>0</v>
      </c>
      <c r="P60" s="473" t="s">
        <v>76</v>
      </c>
    </row>
    <row r="61" spans="1:16" ht="63.75">
      <c r="A61" s="32" t="s">
        <v>136</v>
      </c>
      <c r="B61" s="26" t="s">
        <v>137</v>
      </c>
      <c r="C61" s="489"/>
      <c r="D61" s="40"/>
      <c r="E61" s="26"/>
      <c r="F61" s="41"/>
      <c r="G61" s="42" t="s">
        <v>244</v>
      </c>
      <c r="H61" s="40"/>
      <c r="I61" s="26"/>
      <c r="J61" s="41"/>
      <c r="K61" s="60" t="s">
        <v>56</v>
      </c>
      <c r="L61" s="28" t="s">
        <v>133</v>
      </c>
      <c r="M61" s="34">
        <v>0</v>
      </c>
      <c r="N61" s="70">
        <v>0</v>
      </c>
      <c r="O61" s="70">
        <v>0</v>
      </c>
      <c r="P61" s="473" t="s">
        <v>256</v>
      </c>
    </row>
    <row r="62" spans="1:16" ht="51">
      <c r="A62" s="32" t="s">
        <v>138</v>
      </c>
      <c r="B62" s="142" t="s">
        <v>139</v>
      </c>
      <c r="C62" s="63"/>
      <c r="D62" s="64"/>
      <c r="E62" s="40"/>
      <c r="F62" s="41"/>
      <c r="G62" s="472"/>
      <c r="H62" s="40"/>
      <c r="I62" s="40"/>
      <c r="J62" s="41"/>
      <c r="K62" s="28" t="s">
        <v>56</v>
      </c>
      <c r="L62" s="28" t="s">
        <v>133</v>
      </c>
      <c r="M62" s="146">
        <v>50000</v>
      </c>
      <c r="N62" s="147">
        <v>0</v>
      </c>
      <c r="O62" s="147">
        <v>50000</v>
      </c>
      <c r="P62" s="148" t="s">
        <v>140</v>
      </c>
    </row>
    <row r="63" spans="1:16" ht="25.5">
      <c r="A63" s="209"/>
      <c r="B63" s="149" t="s">
        <v>169</v>
      </c>
      <c r="C63" s="219"/>
      <c r="D63" s="220"/>
      <c r="E63" s="220"/>
      <c r="F63" s="221"/>
      <c r="G63" s="481"/>
      <c r="H63" s="236"/>
      <c r="I63" s="236"/>
      <c r="J63" s="149"/>
      <c r="K63" s="152" t="s">
        <v>56</v>
      </c>
      <c r="L63" s="152"/>
      <c r="M63" s="34">
        <v>0</v>
      </c>
      <c r="N63" s="70">
        <v>63000</v>
      </c>
      <c r="O63" s="70">
        <v>63000</v>
      </c>
      <c r="P63" s="218" t="s">
        <v>168</v>
      </c>
    </row>
    <row r="64" spans="1:16" ht="30">
      <c r="A64" s="42"/>
      <c r="B64" s="149" t="s">
        <v>170</v>
      </c>
      <c r="C64" s="39"/>
      <c r="D64" s="150"/>
      <c r="E64" s="150"/>
      <c r="F64" s="151"/>
      <c r="G64" s="235" t="s">
        <v>244</v>
      </c>
      <c r="H64" s="237"/>
      <c r="I64" s="237"/>
      <c r="J64" s="151"/>
      <c r="K64" s="152" t="s">
        <v>56</v>
      </c>
      <c r="L64" s="82" t="s">
        <v>117</v>
      </c>
      <c r="M64" s="86">
        <v>10369</v>
      </c>
      <c r="N64" s="34">
        <v>139631</v>
      </c>
      <c r="O64" s="34">
        <v>150000</v>
      </c>
      <c r="P64" s="153" t="s">
        <v>141</v>
      </c>
    </row>
    <row r="65" spans="1:16" ht="87.75" customHeight="1">
      <c r="A65" s="523"/>
      <c r="B65" s="526" t="s">
        <v>142</v>
      </c>
      <c r="C65" s="499"/>
      <c r="D65" s="536"/>
      <c r="E65" s="536"/>
      <c r="F65" s="536"/>
      <c r="G65" s="496"/>
      <c r="H65" s="499"/>
      <c r="I65" s="499"/>
      <c r="J65" s="499"/>
      <c r="K65" s="68" t="s">
        <v>40</v>
      </c>
      <c r="L65" s="68" t="s">
        <v>117</v>
      </c>
      <c r="M65" s="66">
        <v>71832</v>
      </c>
      <c r="N65" s="66">
        <v>80000</v>
      </c>
      <c r="O65" s="154">
        <f>SUM(M65:N65)</f>
        <v>151832</v>
      </c>
      <c r="P65" s="500" t="s">
        <v>264</v>
      </c>
    </row>
    <row r="66" spans="1:16" ht="26.25" customHeight="1">
      <c r="A66" s="524"/>
      <c r="B66" s="527"/>
      <c r="C66" s="497"/>
      <c r="D66" s="537"/>
      <c r="E66" s="537"/>
      <c r="F66" s="537"/>
      <c r="G66" s="497"/>
      <c r="H66" s="497"/>
      <c r="I66" s="497"/>
      <c r="J66" s="497"/>
      <c r="K66" s="68" t="s">
        <v>30</v>
      </c>
      <c r="L66" s="68" t="s">
        <v>117</v>
      </c>
      <c r="M66" s="155">
        <v>66076</v>
      </c>
      <c r="N66" s="66">
        <v>20000</v>
      </c>
      <c r="O66" s="154">
        <f>SUM(M66:N66)</f>
        <v>86076</v>
      </c>
      <c r="P66" s="501"/>
    </row>
    <row r="67" spans="1:17" s="127" customFormat="1" ht="22.5" customHeight="1">
      <c r="A67" s="525"/>
      <c r="B67" s="528"/>
      <c r="C67" s="498"/>
      <c r="D67" s="538"/>
      <c r="E67" s="538"/>
      <c r="F67" s="538"/>
      <c r="G67" s="498"/>
      <c r="H67" s="498"/>
      <c r="I67" s="498"/>
      <c r="J67" s="498"/>
      <c r="K67" s="60" t="s">
        <v>23</v>
      </c>
      <c r="L67" s="60" t="s">
        <v>117</v>
      </c>
      <c r="M67" s="156">
        <v>19012</v>
      </c>
      <c r="N67" s="66">
        <v>0</v>
      </c>
      <c r="O67" s="154">
        <f>SUM(M67:N67)</f>
        <v>19012</v>
      </c>
      <c r="P67" s="502"/>
      <c r="Q67" s="31"/>
    </row>
    <row r="68" spans="1:17" s="163" customFormat="1" ht="63.75">
      <c r="A68" s="157"/>
      <c r="B68" s="158" t="s">
        <v>143</v>
      </c>
      <c r="C68" s="159"/>
      <c r="D68" s="159"/>
      <c r="E68" s="159"/>
      <c r="F68" s="159"/>
      <c r="G68" s="475" t="s">
        <v>244</v>
      </c>
      <c r="H68" s="159"/>
      <c r="I68" s="159"/>
      <c r="J68" s="159"/>
      <c r="K68" s="160" t="s">
        <v>50</v>
      </c>
      <c r="L68" s="160" t="s">
        <v>144</v>
      </c>
      <c r="M68" s="146">
        <v>0</v>
      </c>
      <c r="N68" s="146">
        <v>0</v>
      </c>
      <c r="O68" s="146">
        <v>0</v>
      </c>
      <c r="P68" s="161"/>
      <c r="Q68" s="162"/>
    </row>
    <row r="69" spans="1:16" ht="113.25" customHeight="1">
      <c r="A69" s="23" t="s">
        <v>145</v>
      </c>
      <c r="B69" s="164" t="s">
        <v>146</v>
      </c>
      <c r="C69" s="90"/>
      <c r="D69" s="91"/>
      <c r="E69" s="91"/>
      <c r="F69" s="92"/>
      <c r="G69" s="476"/>
      <c r="H69" s="91"/>
      <c r="I69" s="91"/>
      <c r="J69" s="92"/>
      <c r="K69" s="54" t="s">
        <v>50</v>
      </c>
      <c r="L69" s="54" t="s">
        <v>144</v>
      </c>
      <c r="M69" s="165">
        <v>0</v>
      </c>
      <c r="N69" s="56">
        <v>0</v>
      </c>
      <c r="O69" s="56">
        <v>0</v>
      </c>
      <c r="P69" s="473" t="s">
        <v>251</v>
      </c>
    </row>
    <row r="70" spans="1:16" ht="63.75">
      <c r="A70" s="32" t="s">
        <v>147</v>
      </c>
      <c r="B70" s="166" t="s">
        <v>148</v>
      </c>
      <c r="C70" s="42"/>
      <c r="D70" s="40"/>
      <c r="E70" s="40"/>
      <c r="F70" s="41"/>
      <c r="G70" s="42" t="s">
        <v>244</v>
      </c>
      <c r="H70" s="40"/>
      <c r="I70" s="40"/>
      <c r="J70" s="41"/>
      <c r="K70" s="60" t="s">
        <v>50</v>
      </c>
      <c r="L70" s="54" t="s">
        <v>144</v>
      </c>
      <c r="M70" s="43">
        <v>0</v>
      </c>
      <c r="N70" s="117">
        <v>0</v>
      </c>
      <c r="O70" s="117">
        <v>0</v>
      </c>
      <c r="P70" s="22"/>
    </row>
    <row r="71" spans="1:16" ht="64.5" thickBot="1">
      <c r="A71" s="101" t="s">
        <v>149</v>
      </c>
      <c r="B71" s="167" t="s">
        <v>150</v>
      </c>
      <c r="C71" s="128"/>
      <c r="D71" s="130"/>
      <c r="E71" s="130"/>
      <c r="F71" s="129"/>
      <c r="G71" s="478"/>
      <c r="H71" s="130"/>
      <c r="I71" s="130"/>
      <c r="J71" s="129"/>
      <c r="K71" s="168" t="s">
        <v>50</v>
      </c>
      <c r="L71" s="54" t="s">
        <v>144</v>
      </c>
      <c r="M71" s="132">
        <v>0</v>
      </c>
      <c r="N71" s="117">
        <v>0</v>
      </c>
      <c r="O71" s="117">
        <v>0</v>
      </c>
      <c r="P71" s="477" t="s">
        <v>252</v>
      </c>
    </row>
    <row r="72" spans="1:16" s="173" customFormat="1" ht="14.25" customHeight="1" thickBot="1">
      <c r="A72" s="169" t="s">
        <v>14</v>
      </c>
      <c r="B72" s="170" t="s">
        <v>151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2"/>
    </row>
    <row r="73" spans="1:31" ht="63.75">
      <c r="A73" s="14" t="s">
        <v>152</v>
      </c>
      <c r="B73" s="174" t="s">
        <v>153</v>
      </c>
      <c r="C73" s="175"/>
      <c r="D73" s="176"/>
      <c r="E73" s="176"/>
      <c r="F73" s="177"/>
      <c r="G73" s="488"/>
      <c r="H73" s="176"/>
      <c r="I73" s="176"/>
      <c r="J73" s="177"/>
      <c r="K73" s="178" t="s">
        <v>40</v>
      </c>
      <c r="L73" s="178" t="s">
        <v>133</v>
      </c>
      <c r="M73" s="179">
        <v>0</v>
      </c>
      <c r="N73" s="117">
        <v>0</v>
      </c>
      <c r="O73" s="117">
        <v>0</v>
      </c>
      <c r="P73" s="35" t="s">
        <v>265</v>
      </c>
      <c r="Z73" t="s">
        <v>154</v>
      </c>
      <c r="AB73" t="s">
        <v>155</v>
      </c>
      <c r="AC73" t="s">
        <v>156</v>
      </c>
      <c r="AE73" t="s">
        <v>157</v>
      </c>
    </row>
    <row r="74" spans="1:16" ht="45.75" thickBot="1">
      <c r="A74" s="101" t="s">
        <v>158</v>
      </c>
      <c r="B74" s="129" t="s">
        <v>159</v>
      </c>
      <c r="C74" s="180"/>
      <c r="D74" s="181"/>
      <c r="E74" s="181"/>
      <c r="F74" s="182"/>
      <c r="G74" s="478"/>
      <c r="H74" s="130"/>
      <c r="I74" s="130"/>
      <c r="J74" s="129"/>
      <c r="K74" s="168" t="s">
        <v>40</v>
      </c>
      <c r="L74" s="168" t="s">
        <v>90</v>
      </c>
      <c r="M74" s="132">
        <v>0</v>
      </c>
      <c r="N74" s="117">
        <v>20000</v>
      </c>
      <c r="O74" s="117">
        <v>20000</v>
      </c>
      <c r="P74" s="35" t="s">
        <v>105</v>
      </c>
    </row>
    <row r="75" spans="1:16" ht="51.75" thickBot="1">
      <c r="A75" s="101"/>
      <c r="B75" s="41" t="s">
        <v>160</v>
      </c>
      <c r="C75" s="42"/>
      <c r="D75" s="64"/>
      <c r="E75" s="64"/>
      <c r="F75" s="65"/>
      <c r="G75" s="42" t="s">
        <v>244</v>
      </c>
      <c r="H75" s="40"/>
      <c r="I75" s="40"/>
      <c r="J75" s="41"/>
      <c r="K75" s="28" t="s">
        <v>30</v>
      </c>
      <c r="L75" s="28" t="s">
        <v>90</v>
      </c>
      <c r="M75" s="85"/>
      <c r="N75" s="37">
        <v>100000</v>
      </c>
      <c r="O75" s="37">
        <v>100000</v>
      </c>
      <c r="P75" s="45"/>
    </row>
    <row r="76" spans="1:16" ht="15.75" thickBot="1">
      <c r="A76" s="183" t="s">
        <v>14</v>
      </c>
      <c r="B76" s="184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6"/>
    </row>
    <row r="77" spans="1:16" ht="63.75">
      <c r="A77" s="187"/>
      <c r="B77" s="107" t="s">
        <v>161</v>
      </c>
      <c r="C77" s="51"/>
      <c r="D77" s="52"/>
      <c r="E77" s="52"/>
      <c r="F77" s="53"/>
      <c r="G77" s="227" t="s">
        <v>244</v>
      </c>
      <c r="H77" s="52"/>
      <c r="I77" s="52"/>
      <c r="J77" s="53"/>
      <c r="K77" s="54" t="s">
        <v>50</v>
      </c>
      <c r="L77" s="59" t="s">
        <v>162</v>
      </c>
      <c r="M77" s="188"/>
      <c r="N77" s="189">
        <v>0</v>
      </c>
      <c r="O77" s="189">
        <v>0</v>
      </c>
      <c r="P77" s="57"/>
    </row>
    <row r="78" spans="1:16" ht="51">
      <c r="A78" s="190"/>
      <c r="B78" s="112" t="s">
        <v>163</v>
      </c>
      <c r="C78" s="25"/>
      <c r="D78" s="26"/>
      <c r="E78" s="26"/>
      <c r="F78" s="27"/>
      <c r="G78" s="25" t="s">
        <v>244</v>
      </c>
      <c r="H78" s="26"/>
      <c r="I78" s="26"/>
      <c r="J78" s="27"/>
      <c r="K78" s="60" t="s">
        <v>50</v>
      </c>
      <c r="L78" s="54" t="s">
        <v>162</v>
      </c>
      <c r="M78" s="191"/>
      <c r="N78" s="70">
        <v>0</v>
      </c>
      <c r="O78" s="70">
        <v>0</v>
      </c>
      <c r="P78" s="22"/>
    </row>
    <row r="79" spans="1:16" ht="38.25">
      <c r="A79" s="192"/>
      <c r="B79" s="166" t="s">
        <v>164</v>
      </c>
      <c r="C79" s="42"/>
      <c r="D79" s="40"/>
      <c r="E79" s="64"/>
      <c r="F79" s="65"/>
      <c r="G79" s="42" t="s">
        <v>244</v>
      </c>
      <c r="H79" s="40"/>
      <c r="I79" s="40"/>
      <c r="J79" s="41"/>
      <c r="K79" s="68" t="s">
        <v>23</v>
      </c>
      <c r="L79" s="68" t="s">
        <v>117</v>
      </c>
      <c r="M79" s="193"/>
      <c r="N79" s="66">
        <v>82000</v>
      </c>
      <c r="O79" s="66">
        <v>82000</v>
      </c>
      <c r="P79" s="22" t="s">
        <v>165</v>
      </c>
    </row>
    <row r="80" spans="1:16" ht="15">
      <c r="A80" s="503"/>
      <c r="B80" s="504"/>
      <c r="C80" s="504"/>
      <c r="D80" s="504"/>
      <c r="E80" s="504"/>
      <c r="F80" s="504"/>
      <c r="G80" s="504"/>
      <c r="H80" s="504"/>
      <c r="I80" s="504"/>
      <c r="J80" s="504"/>
      <c r="K80" s="504"/>
      <c r="L80" s="505"/>
      <c r="M80" s="194">
        <f>+M67+M66+M65+M62+M51+M49+M48+M47+M43+M42+M21+M20+M8</f>
        <v>326879</v>
      </c>
      <c r="N80" s="194">
        <v>1010500</v>
      </c>
      <c r="O80" s="194">
        <f>SUM(M80:N80)</f>
        <v>1337379</v>
      </c>
      <c r="P80" s="22" t="s">
        <v>115</v>
      </c>
    </row>
    <row r="81" spans="1:16" s="127" customFormat="1" ht="15">
      <c r="A81" s="246"/>
      <c r="B81" s="246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4"/>
      <c r="N81" s="245"/>
      <c r="O81" s="245"/>
      <c r="P81" s="201"/>
    </row>
    <row r="82" spans="1:16" s="127" customFormat="1" ht="15">
      <c r="A82" s="238"/>
      <c r="B82" s="239" t="s">
        <v>174</v>
      </c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4"/>
      <c r="N82" s="245"/>
      <c r="O82" s="245"/>
      <c r="P82" s="201"/>
    </row>
    <row r="83" spans="1:16" s="127" customFormat="1" ht="15">
      <c r="A83" s="240"/>
      <c r="B83" s="239" t="s">
        <v>175</v>
      </c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4"/>
      <c r="N83" s="245"/>
      <c r="O83" s="245"/>
      <c r="P83" s="201"/>
    </row>
    <row r="84" spans="1:16" s="127" customFormat="1" ht="15">
      <c r="A84" s="241"/>
      <c r="B84" s="239" t="s">
        <v>176</v>
      </c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4"/>
      <c r="N84" s="245"/>
      <c r="O84" s="245"/>
      <c r="P84" s="201"/>
    </row>
    <row r="85" spans="1:16" s="127" customFormat="1" ht="15">
      <c r="A85" s="242"/>
      <c r="B85" s="239" t="s">
        <v>177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4"/>
      <c r="N85" s="245"/>
      <c r="O85" s="245"/>
      <c r="P85" s="201"/>
    </row>
    <row r="86" spans="1:16" s="127" customFormat="1" ht="15">
      <c r="A86" s="247"/>
      <c r="B86" s="248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4"/>
      <c r="N86" s="245"/>
      <c r="O86" s="245"/>
      <c r="P86" s="201"/>
    </row>
    <row r="87" spans="1:16" ht="15">
      <c r="A87" s="195" t="s">
        <v>166</v>
      </c>
      <c r="B87" s="196"/>
      <c r="C87" s="197"/>
      <c r="D87" s="197"/>
      <c r="E87" s="197"/>
      <c r="F87" s="197"/>
      <c r="G87" s="197"/>
      <c r="H87" s="197"/>
      <c r="I87" s="197"/>
      <c r="J87" s="197"/>
      <c r="K87" s="198"/>
      <c r="L87" s="198"/>
      <c r="M87" s="199"/>
      <c r="N87" s="200"/>
      <c r="O87" s="200"/>
      <c r="P87" s="201"/>
    </row>
    <row r="88" spans="3:15" ht="15">
      <c r="C88" s="196"/>
      <c r="D88" s="196"/>
      <c r="E88" s="196"/>
      <c r="F88" s="196"/>
      <c r="G88" s="196"/>
      <c r="H88" s="196"/>
      <c r="I88" s="196"/>
      <c r="J88" s="196"/>
      <c r="K88" s="202"/>
      <c r="L88" s="196"/>
      <c r="M88" s="203"/>
      <c r="N88" s="203"/>
      <c r="O88" s="203"/>
    </row>
    <row r="89" spans="1:15" ht="15">
      <c r="A89" s="506" t="s">
        <v>167</v>
      </c>
      <c r="B89" s="507"/>
      <c r="C89" s="196"/>
      <c r="D89" s="196"/>
      <c r="E89" s="196"/>
      <c r="F89" s="196"/>
      <c r="G89" s="196"/>
      <c r="H89" s="196"/>
      <c r="I89" s="196"/>
      <c r="J89" s="196"/>
      <c r="N89" s="204"/>
      <c r="O89" s="204"/>
    </row>
    <row r="90" spans="1:16" ht="15">
      <c r="A90" s="22" t="s">
        <v>18</v>
      </c>
      <c r="B90" s="156">
        <f>+M20+M43+N20+N43</f>
        <v>134020</v>
      </c>
      <c r="C90" s="196"/>
      <c r="D90" s="196"/>
      <c r="E90" s="196"/>
      <c r="F90" s="196"/>
      <c r="G90" s="196"/>
      <c r="H90" s="196"/>
      <c r="I90" s="196"/>
      <c r="J90" s="196"/>
      <c r="N90" s="205"/>
      <c r="O90" s="205"/>
      <c r="P90" s="38"/>
    </row>
    <row r="91" spans="1:10" ht="15">
      <c r="A91" s="22" t="s">
        <v>50</v>
      </c>
      <c r="B91" s="156">
        <v>200575</v>
      </c>
      <c r="C91" s="196"/>
      <c r="D91" s="196"/>
      <c r="E91" s="196"/>
      <c r="F91" s="196"/>
      <c r="G91" s="196"/>
      <c r="H91" s="196"/>
      <c r="I91" s="196"/>
      <c r="J91" s="196"/>
    </row>
    <row r="92" spans="1:14" ht="15">
      <c r="A92" s="22" t="s">
        <v>40</v>
      </c>
      <c r="B92" s="156">
        <f>+M47+M65+N45+N47+N65+N74</f>
        <v>235754</v>
      </c>
      <c r="C92" s="196"/>
      <c r="D92" s="196"/>
      <c r="E92" s="196"/>
      <c r="F92" s="196"/>
      <c r="G92" s="196"/>
      <c r="H92" s="196"/>
      <c r="I92" s="196"/>
      <c r="J92" s="196"/>
      <c r="N92" s="38"/>
    </row>
    <row r="93" spans="1:11" ht="15">
      <c r="A93" s="22" t="s">
        <v>30</v>
      </c>
      <c r="B93" s="156">
        <f>+M48+M51+M66+N46+N48+N51+N52+N66+N75</f>
        <v>341998</v>
      </c>
      <c r="C93" s="196"/>
      <c r="G93" s="196"/>
      <c r="K93" s="206"/>
    </row>
    <row r="94" spans="1:14" ht="15">
      <c r="A94" s="22" t="s">
        <v>56</v>
      </c>
      <c r="B94" s="222">
        <v>263000</v>
      </c>
      <c r="N94" s="38"/>
    </row>
    <row r="95" spans="1:2" ht="15">
      <c r="A95" s="22" t="s">
        <v>23</v>
      </c>
      <c r="B95" s="156">
        <f>+M8+N25+M49+M67+N79</f>
        <v>161332</v>
      </c>
    </row>
    <row r="96" spans="1:2" ht="15">
      <c r="A96" s="207" t="s">
        <v>13</v>
      </c>
      <c r="B96" s="208">
        <f>SUM(B90:B95)</f>
        <v>1336679</v>
      </c>
    </row>
  </sheetData>
  <sheetProtection/>
  <autoFilter ref="A3:AE96"/>
  <mergeCells count="24">
    <mergeCell ref="B65:B67"/>
    <mergeCell ref="C65:C67"/>
    <mergeCell ref="A2:A3"/>
    <mergeCell ref="B2:B3"/>
    <mergeCell ref="C2:F2"/>
    <mergeCell ref="D65:D67"/>
    <mergeCell ref="E65:E67"/>
    <mergeCell ref="F65:F67"/>
    <mergeCell ref="A80:L80"/>
    <mergeCell ref="A89:B89"/>
    <mergeCell ref="P2:P3"/>
    <mergeCell ref="B4:P4"/>
    <mergeCell ref="A16:A17"/>
    <mergeCell ref="A55:A57"/>
    <mergeCell ref="K2:K3"/>
    <mergeCell ref="L2:L3"/>
    <mergeCell ref="M2:O2"/>
    <mergeCell ref="A65:A67"/>
    <mergeCell ref="G2:J2"/>
    <mergeCell ref="G65:G67"/>
    <mergeCell ref="H65:H67"/>
    <mergeCell ref="I65:I67"/>
    <mergeCell ref="J65:J67"/>
    <mergeCell ref="P65:P6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3"/>
  <rowBreaks count="5" manualBreakCount="5">
    <brk id="14" max="11" man="1"/>
    <brk id="25" max="11" man="1"/>
    <brk id="49" max="11" man="1"/>
    <brk id="61" max="11" man="1"/>
    <brk id="75" max="11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B3">
      <pane ySplit="1065" topLeftCell="A2" activePane="bottomLeft" state="split"/>
      <selection pane="topLeft" activeCell="A3" sqref="A3"/>
      <selection pane="bottomLeft" activeCell="M2" sqref="M2:M3"/>
    </sheetView>
  </sheetViews>
  <sheetFormatPr defaultColWidth="11.421875" defaultRowHeight="15"/>
  <cols>
    <col min="1" max="1" width="18.00390625" style="0" customWidth="1"/>
    <col min="2" max="2" width="24.28125" style="0" customWidth="1"/>
    <col min="3" max="3" width="9.8515625" style="0" customWidth="1"/>
    <col min="4" max="5" width="10.28125" style="0" customWidth="1"/>
    <col min="6" max="6" width="7.421875" style="0" customWidth="1"/>
    <col min="7" max="7" width="7.57421875" style="0" customWidth="1"/>
    <col min="8" max="8" width="8.00390625" style="432" customWidth="1"/>
    <col min="9" max="9" width="9.421875" style="0" customWidth="1"/>
    <col min="10" max="10" width="13.57421875" style="455" customWidth="1"/>
    <col min="11" max="11" width="13.8515625" style="0" customWidth="1"/>
    <col min="12" max="12" width="11.140625" style="0" customWidth="1"/>
    <col min="13" max="13" width="8.00390625" style="458" customWidth="1"/>
    <col min="14" max="14" width="24.28125" style="0" customWidth="1"/>
  </cols>
  <sheetData>
    <row r="1" spans="1:13" ht="30" customHeight="1" thickBot="1">
      <c r="A1" s="556" t="s">
        <v>0</v>
      </c>
      <c r="B1" s="557"/>
      <c r="C1" s="5"/>
      <c r="D1" s="5"/>
      <c r="E1" s="5"/>
      <c r="F1" s="5"/>
      <c r="G1" s="5"/>
      <c r="H1" s="249"/>
      <c r="I1" s="5"/>
      <c r="J1" s="5"/>
      <c r="K1" s="5"/>
      <c r="L1" s="5"/>
      <c r="M1" s="250"/>
    </row>
    <row r="2" spans="1:14" ht="15">
      <c r="A2" s="558" t="s">
        <v>178</v>
      </c>
      <c r="B2" s="560" t="s">
        <v>2</v>
      </c>
      <c r="C2" s="562" t="s">
        <v>239</v>
      </c>
      <c r="D2" s="564" t="s">
        <v>179</v>
      </c>
      <c r="E2" s="541" t="s">
        <v>237</v>
      </c>
      <c r="F2" s="566" t="s">
        <v>236</v>
      </c>
      <c r="G2" s="567"/>
      <c r="H2" s="568"/>
      <c r="I2" s="569"/>
      <c r="J2" s="543" t="s">
        <v>238</v>
      </c>
      <c r="K2" s="251"/>
      <c r="L2" s="252"/>
      <c r="M2" s="545" t="s">
        <v>3</v>
      </c>
      <c r="N2" s="547" t="s">
        <v>6</v>
      </c>
    </row>
    <row r="3" spans="1:14" ht="41.25" customHeight="1" thickBot="1">
      <c r="A3" s="559"/>
      <c r="B3" s="561"/>
      <c r="C3" s="563"/>
      <c r="D3" s="565"/>
      <c r="E3" s="542"/>
      <c r="F3" s="253" t="s">
        <v>180</v>
      </c>
      <c r="G3" s="254" t="s">
        <v>8</v>
      </c>
      <c r="H3" s="255" t="s">
        <v>9</v>
      </c>
      <c r="I3" s="256" t="s">
        <v>10</v>
      </c>
      <c r="J3" s="544"/>
      <c r="K3" s="257" t="s">
        <v>181</v>
      </c>
      <c r="L3" s="258" t="s">
        <v>182</v>
      </c>
      <c r="M3" s="546"/>
      <c r="N3" s="548"/>
    </row>
    <row r="4" spans="1:14" ht="33" customHeight="1" thickBot="1">
      <c r="A4" s="259" t="s">
        <v>14</v>
      </c>
      <c r="B4" s="549" t="s">
        <v>15</v>
      </c>
      <c r="C4" s="550"/>
      <c r="D4" s="551"/>
      <c r="E4" s="550"/>
      <c r="F4" s="550"/>
      <c r="G4" s="550"/>
      <c r="H4" s="550"/>
      <c r="I4" s="550"/>
      <c r="J4" s="551"/>
      <c r="K4" s="551"/>
      <c r="L4" s="551"/>
      <c r="M4" s="550"/>
      <c r="N4" s="552"/>
    </row>
    <row r="5" spans="1:15" ht="63.75" customHeight="1">
      <c r="A5" s="260" t="s">
        <v>16</v>
      </c>
      <c r="B5" s="261" t="s">
        <v>17</v>
      </c>
      <c r="C5" s="262">
        <v>110000</v>
      </c>
      <c r="D5" s="263"/>
      <c r="E5" s="459">
        <v>71524</v>
      </c>
      <c r="F5" s="264"/>
      <c r="G5" s="265"/>
      <c r="H5" s="266"/>
      <c r="I5" s="267"/>
      <c r="J5" s="268">
        <f>+C5-D5-E5-F5-G5-H5-I5</f>
        <v>38476</v>
      </c>
      <c r="K5" s="269">
        <v>71524</v>
      </c>
      <c r="L5" s="270">
        <f aca="true" t="shared" si="0" ref="L5:L12">+C5-K5</f>
        <v>38476</v>
      </c>
      <c r="M5" s="271" t="s">
        <v>18</v>
      </c>
      <c r="N5" s="272" t="s">
        <v>183</v>
      </c>
      <c r="O5" s="273"/>
    </row>
    <row r="6" spans="1:14" ht="57" customHeight="1">
      <c r="A6" s="274"/>
      <c r="B6" s="274" t="s">
        <v>20</v>
      </c>
      <c r="C6" s="275">
        <v>14000</v>
      </c>
      <c r="D6" s="276"/>
      <c r="E6" s="459">
        <v>0</v>
      </c>
      <c r="F6" s="277"/>
      <c r="G6" s="26"/>
      <c r="H6" s="26"/>
      <c r="I6" s="24"/>
      <c r="J6" s="268">
        <f aca="true" t="shared" si="1" ref="J6:J13">+C6-D6-E6-F6-G6-H6-I6</f>
        <v>14000</v>
      </c>
      <c r="K6" s="269">
        <v>0</v>
      </c>
      <c r="L6" s="270">
        <f t="shared" si="0"/>
        <v>14000</v>
      </c>
      <c r="M6" s="278" t="s">
        <v>18</v>
      </c>
      <c r="N6" s="279" t="s">
        <v>184</v>
      </c>
    </row>
    <row r="7" spans="1:15" ht="51" customHeight="1">
      <c r="A7" s="274" t="s">
        <v>21</v>
      </c>
      <c r="B7" s="280" t="s">
        <v>22</v>
      </c>
      <c r="C7" s="281">
        <v>150736</v>
      </c>
      <c r="D7" s="282">
        <v>112834</v>
      </c>
      <c r="E7" s="460">
        <v>146559</v>
      </c>
      <c r="F7" s="283"/>
      <c r="G7" s="284"/>
      <c r="H7" s="284"/>
      <c r="I7" s="285"/>
      <c r="J7" s="268">
        <f t="shared" si="1"/>
        <v>-108657</v>
      </c>
      <c r="K7" s="286">
        <v>146559</v>
      </c>
      <c r="L7" s="287">
        <f t="shared" si="0"/>
        <v>4177</v>
      </c>
      <c r="M7" s="278" t="s">
        <v>23</v>
      </c>
      <c r="N7" s="288" t="s">
        <v>185</v>
      </c>
      <c r="O7" s="38"/>
    </row>
    <row r="8" spans="1:14" ht="25.5" customHeight="1">
      <c r="A8" s="274"/>
      <c r="B8" s="274" t="s">
        <v>26</v>
      </c>
      <c r="C8" s="275">
        <v>14000</v>
      </c>
      <c r="D8" s="289"/>
      <c r="E8" s="460">
        <v>3000</v>
      </c>
      <c r="F8" s="277"/>
      <c r="G8" s="60"/>
      <c r="H8" s="290"/>
      <c r="I8" s="24"/>
      <c r="J8" s="268">
        <f t="shared" si="1"/>
        <v>11000</v>
      </c>
      <c r="K8" s="286">
        <v>3000</v>
      </c>
      <c r="L8" s="287">
        <f t="shared" si="0"/>
        <v>11000</v>
      </c>
      <c r="M8" s="278" t="s">
        <v>23</v>
      </c>
      <c r="N8" s="291"/>
    </row>
    <row r="9" spans="1:14" ht="51" customHeight="1">
      <c r="A9" s="274" t="s">
        <v>28</v>
      </c>
      <c r="B9" s="274" t="s">
        <v>29</v>
      </c>
      <c r="C9" s="275">
        <v>13000</v>
      </c>
      <c r="D9" s="276"/>
      <c r="E9" s="460">
        <v>13052</v>
      </c>
      <c r="F9" s="292"/>
      <c r="G9" s="26"/>
      <c r="H9" s="293"/>
      <c r="I9" s="294"/>
      <c r="J9" s="268">
        <f t="shared" si="1"/>
        <v>-52</v>
      </c>
      <c r="K9" s="286">
        <v>13052</v>
      </c>
      <c r="L9" s="286">
        <f t="shared" si="0"/>
        <v>-52</v>
      </c>
      <c r="M9" s="278" t="s">
        <v>30</v>
      </c>
      <c r="N9" s="291" t="s">
        <v>186</v>
      </c>
    </row>
    <row r="10" spans="1:15" ht="127.5" customHeight="1">
      <c r="A10" s="280" t="s">
        <v>32</v>
      </c>
      <c r="B10" s="280" t="s">
        <v>33</v>
      </c>
      <c r="C10" s="281">
        <v>42000</v>
      </c>
      <c r="D10" s="295">
        <v>31327</v>
      </c>
      <c r="E10" s="460">
        <v>31327</v>
      </c>
      <c r="F10" s="296"/>
      <c r="G10" s="26"/>
      <c r="H10" s="26"/>
      <c r="I10" s="24"/>
      <c r="J10" s="268">
        <f t="shared" si="1"/>
        <v>-20654</v>
      </c>
      <c r="K10" s="286">
        <v>31327</v>
      </c>
      <c r="L10" s="287">
        <f t="shared" si="0"/>
        <v>10673</v>
      </c>
      <c r="M10" s="278" t="s">
        <v>23</v>
      </c>
      <c r="N10" s="274" t="s">
        <v>187</v>
      </c>
      <c r="O10" s="297"/>
    </row>
    <row r="11" spans="1:14" ht="76.5" customHeight="1">
      <c r="A11" s="274" t="s">
        <v>34</v>
      </c>
      <c r="B11" s="274" t="s">
        <v>35</v>
      </c>
      <c r="C11" s="275">
        <v>12000</v>
      </c>
      <c r="D11" s="276"/>
      <c r="E11" s="459">
        <v>15224</v>
      </c>
      <c r="F11" s="298"/>
      <c r="G11" s="154"/>
      <c r="H11" s="293"/>
      <c r="I11" s="294"/>
      <c r="J11" s="268">
        <f t="shared" si="1"/>
        <v>-3224</v>
      </c>
      <c r="K11" s="269">
        <v>15224</v>
      </c>
      <c r="L11" s="299">
        <f t="shared" si="0"/>
        <v>-3224</v>
      </c>
      <c r="M11" s="278" t="s">
        <v>30</v>
      </c>
      <c r="N11" s="300" t="s">
        <v>188</v>
      </c>
    </row>
    <row r="12" spans="1:14" ht="76.5" customHeight="1">
      <c r="A12" s="274" t="s">
        <v>36</v>
      </c>
      <c r="B12" s="274" t="s">
        <v>37</v>
      </c>
      <c r="C12" s="275">
        <v>40000</v>
      </c>
      <c r="D12" s="276"/>
      <c r="E12" s="459">
        <v>18632</v>
      </c>
      <c r="F12" s="298"/>
      <c r="G12" s="154"/>
      <c r="H12" s="293"/>
      <c r="I12" s="301"/>
      <c r="J12" s="268">
        <f t="shared" si="1"/>
        <v>21368</v>
      </c>
      <c r="K12" s="269">
        <v>18632</v>
      </c>
      <c r="L12" s="287">
        <f t="shared" si="0"/>
        <v>21368</v>
      </c>
      <c r="M12" s="278" t="s">
        <v>30</v>
      </c>
      <c r="N12" s="302"/>
    </row>
    <row r="13" spans="1:14" ht="26.25" customHeight="1" thickBot="1">
      <c r="A13" s="291" t="s">
        <v>38</v>
      </c>
      <c r="B13" s="291" t="s">
        <v>39</v>
      </c>
      <c r="C13" s="303">
        <v>14000</v>
      </c>
      <c r="D13" s="304">
        <f>9859+9859+2731</f>
        <v>22449</v>
      </c>
      <c r="E13" s="461">
        <v>36449</v>
      </c>
      <c r="F13" s="305"/>
      <c r="G13" s="40"/>
      <c r="H13" s="40"/>
      <c r="I13" s="41"/>
      <c r="J13" s="268">
        <f t="shared" si="1"/>
        <v>-44898</v>
      </c>
      <c r="K13" s="306">
        <v>36449</v>
      </c>
      <c r="L13" s="307">
        <f>+C13-K13</f>
        <v>-22449</v>
      </c>
      <c r="M13" s="308" t="s">
        <v>40</v>
      </c>
      <c r="N13" s="302" t="s">
        <v>189</v>
      </c>
    </row>
    <row r="14" spans="1:14" ht="15.75" customHeight="1" thickBot="1">
      <c r="A14" s="309" t="s">
        <v>14</v>
      </c>
      <c r="B14" s="310" t="s">
        <v>42</v>
      </c>
      <c r="C14" s="311"/>
      <c r="D14" s="311"/>
      <c r="E14" s="311"/>
      <c r="F14" s="311"/>
      <c r="G14" s="311"/>
      <c r="H14" s="311"/>
      <c r="I14" s="311"/>
      <c r="J14" s="311"/>
      <c r="K14" s="312"/>
      <c r="L14" s="312"/>
      <c r="M14" s="313"/>
      <c r="N14" s="314"/>
    </row>
    <row r="15" spans="1:14" ht="51" customHeight="1">
      <c r="A15" s="553" t="s">
        <v>43</v>
      </c>
      <c r="B15" s="315" t="s">
        <v>44</v>
      </c>
      <c r="C15" s="316">
        <v>22217</v>
      </c>
      <c r="D15" s="317"/>
      <c r="E15" s="462">
        <v>19694</v>
      </c>
      <c r="F15" s="318"/>
      <c r="G15" s="319"/>
      <c r="H15" s="319"/>
      <c r="I15" s="320"/>
      <c r="J15" s="321">
        <f aca="true" t="shared" si="2" ref="J15:J24">+C15-D15-F15-G15-H15-I15</f>
        <v>22217</v>
      </c>
      <c r="K15" s="322">
        <v>19694</v>
      </c>
      <c r="L15" s="287">
        <f aca="true" t="shared" si="3" ref="L15:L24">+C15-K15</f>
        <v>2523</v>
      </c>
      <c r="M15" s="58" t="s">
        <v>23</v>
      </c>
      <c r="N15" s="261" t="s">
        <v>190</v>
      </c>
    </row>
    <row r="16" spans="1:14" ht="89.25" customHeight="1">
      <c r="A16" s="540"/>
      <c r="B16" s="276" t="s">
        <v>46</v>
      </c>
      <c r="C16" s="275">
        <v>60000</v>
      </c>
      <c r="D16" s="323"/>
      <c r="E16" s="463">
        <v>47807</v>
      </c>
      <c r="F16" s="324"/>
      <c r="G16" s="284"/>
      <c r="H16" s="293"/>
      <c r="I16" s="117"/>
      <c r="J16" s="325">
        <f t="shared" si="2"/>
        <v>60000</v>
      </c>
      <c r="K16" s="326">
        <v>47807</v>
      </c>
      <c r="L16" s="287">
        <f t="shared" si="3"/>
        <v>12193</v>
      </c>
      <c r="M16" s="68" t="s">
        <v>23</v>
      </c>
      <c r="N16" s="327" t="s">
        <v>191</v>
      </c>
    </row>
    <row r="17" spans="1:14" ht="38.25" customHeight="1">
      <c r="A17" s="274"/>
      <c r="B17" s="328" t="s">
        <v>47</v>
      </c>
      <c r="C17" s="281">
        <v>15900</v>
      </c>
      <c r="D17" s="329">
        <v>13777</v>
      </c>
      <c r="E17" s="464">
        <v>15900</v>
      </c>
      <c r="F17" s="330"/>
      <c r="G17" s="22"/>
      <c r="H17" s="331"/>
      <c r="I17" s="332"/>
      <c r="J17" s="325">
        <f t="shared" si="2"/>
        <v>2123</v>
      </c>
      <c r="K17" s="333">
        <v>15900</v>
      </c>
      <c r="L17" s="270">
        <f t="shared" si="3"/>
        <v>0</v>
      </c>
      <c r="M17" s="60" t="s">
        <v>18</v>
      </c>
      <c r="N17" s="291"/>
    </row>
    <row r="18" spans="1:14" ht="51" customHeight="1">
      <c r="A18" s="274" t="s">
        <v>48</v>
      </c>
      <c r="B18" s="276" t="s">
        <v>49</v>
      </c>
      <c r="C18" s="334">
        <v>8000</v>
      </c>
      <c r="D18" s="281">
        <f>4875+855</f>
        <v>5730</v>
      </c>
      <c r="E18" s="464">
        <v>12000</v>
      </c>
      <c r="F18" s="324"/>
      <c r="G18" s="284"/>
      <c r="H18" s="335"/>
      <c r="I18" s="336"/>
      <c r="J18" s="337">
        <f t="shared" si="2"/>
        <v>2270</v>
      </c>
      <c r="K18" s="333">
        <v>12000</v>
      </c>
      <c r="L18" s="338">
        <f t="shared" si="3"/>
        <v>-4000</v>
      </c>
      <c r="M18" s="60" t="s">
        <v>50</v>
      </c>
      <c r="N18" s="291" t="s">
        <v>192</v>
      </c>
    </row>
    <row r="19" spans="1:14" ht="76.5" customHeight="1">
      <c r="A19" s="274" t="s">
        <v>51</v>
      </c>
      <c r="B19" s="276" t="s">
        <v>52</v>
      </c>
      <c r="C19" s="275">
        <v>40000</v>
      </c>
      <c r="D19" s="323"/>
      <c r="E19" s="464">
        <v>30042</v>
      </c>
      <c r="F19" s="330"/>
      <c r="G19" s="154"/>
      <c r="H19" s="293"/>
      <c r="I19" s="339"/>
      <c r="J19" s="325">
        <f t="shared" si="2"/>
        <v>40000</v>
      </c>
      <c r="K19" s="333">
        <v>30042</v>
      </c>
      <c r="L19" s="270">
        <f t="shared" si="3"/>
        <v>9958</v>
      </c>
      <c r="M19" s="60" t="s">
        <v>18</v>
      </c>
      <c r="N19" s="291" t="s">
        <v>193</v>
      </c>
    </row>
    <row r="20" spans="1:15" ht="63.75">
      <c r="A20" s="274" t="s">
        <v>54</v>
      </c>
      <c r="B20" s="276" t="s">
        <v>55</v>
      </c>
      <c r="C20" s="275">
        <v>5000</v>
      </c>
      <c r="D20" s="323"/>
      <c r="E20" s="464">
        <v>2874</v>
      </c>
      <c r="F20" s="340"/>
      <c r="G20" s="154"/>
      <c r="H20" s="293"/>
      <c r="I20" s="339"/>
      <c r="J20" s="325">
        <f t="shared" si="2"/>
        <v>5000</v>
      </c>
      <c r="K20" s="333">
        <v>2874</v>
      </c>
      <c r="L20" s="333">
        <f t="shared" si="3"/>
        <v>2126</v>
      </c>
      <c r="M20" s="60" t="s">
        <v>56</v>
      </c>
      <c r="N20" s="291" t="s">
        <v>194</v>
      </c>
      <c r="O20" s="38"/>
    </row>
    <row r="21" spans="1:14" ht="38.25" customHeight="1">
      <c r="A21" s="274" t="s">
        <v>57</v>
      </c>
      <c r="B21" s="276" t="s">
        <v>58</v>
      </c>
      <c r="C21" s="275">
        <v>20000</v>
      </c>
      <c r="D21" s="323"/>
      <c r="E21" s="463">
        <v>0</v>
      </c>
      <c r="F21" s="330"/>
      <c r="G21" s="331"/>
      <c r="H21" s="331"/>
      <c r="I21" s="332"/>
      <c r="J21" s="325">
        <f t="shared" si="2"/>
        <v>20000</v>
      </c>
      <c r="K21" s="326">
        <v>0</v>
      </c>
      <c r="L21" s="287">
        <f t="shared" si="3"/>
        <v>20000</v>
      </c>
      <c r="M21" s="60" t="s">
        <v>23</v>
      </c>
      <c r="N21" s="341" t="s">
        <v>195</v>
      </c>
    </row>
    <row r="22" spans="1:14" ht="25.5" customHeight="1">
      <c r="A22" s="274" t="s">
        <v>60</v>
      </c>
      <c r="B22" s="276" t="s">
        <v>61</v>
      </c>
      <c r="C22" s="275">
        <v>0</v>
      </c>
      <c r="D22" s="323"/>
      <c r="E22" s="464">
        <v>1607</v>
      </c>
      <c r="F22" s="342"/>
      <c r="G22" s="154"/>
      <c r="H22" s="293"/>
      <c r="I22" s="332"/>
      <c r="J22" s="337">
        <f t="shared" si="2"/>
        <v>0</v>
      </c>
      <c r="K22" s="333">
        <v>1607</v>
      </c>
      <c r="L22" s="299">
        <f t="shared" si="3"/>
        <v>-1607</v>
      </c>
      <c r="M22" s="60" t="s">
        <v>23</v>
      </c>
      <c r="N22" s="343" t="s">
        <v>196</v>
      </c>
    </row>
    <row r="23" spans="1:14" ht="38.25" customHeight="1" thickBot="1">
      <c r="A23" s="291" t="s">
        <v>62</v>
      </c>
      <c r="B23" s="344" t="s">
        <v>63</v>
      </c>
      <c r="C23" s="345">
        <v>8000</v>
      </c>
      <c r="D23" s="346"/>
      <c r="E23" s="465"/>
      <c r="F23" s="347"/>
      <c r="G23" s="348"/>
      <c r="H23" s="348"/>
      <c r="I23" s="349"/>
      <c r="J23" s="350">
        <f t="shared" si="2"/>
        <v>8000</v>
      </c>
      <c r="K23" s="351"/>
      <c r="L23" s="287">
        <f t="shared" si="3"/>
        <v>8000</v>
      </c>
      <c r="M23" s="68" t="s">
        <v>23</v>
      </c>
      <c r="N23" s="291"/>
    </row>
    <row r="24" spans="1:14" ht="38.25" customHeight="1" thickBot="1">
      <c r="A24" s="291"/>
      <c r="B24" s="344" t="s">
        <v>197</v>
      </c>
      <c r="C24" s="345">
        <v>0</v>
      </c>
      <c r="D24" s="346"/>
      <c r="E24" s="465"/>
      <c r="F24" s="347"/>
      <c r="G24" s="348"/>
      <c r="H24" s="348"/>
      <c r="I24" s="349"/>
      <c r="J24" s="350">
        <f t="shared" si="2"/>
        <v>0</v>
      </c>
      <c r="K24" s="351"/>
      <c r="L24" s="287">
        <f t="shared" si="3"/>
        <v>0</v>
      </c>
      <c r="M24" s="68" t="s">
        <v>23</v>
      </c>
      <c r="N24" s="291"/>
    </row>
    <row r="25" spans="1:14" ht="15" customHeight="1" thickBot="1">
      <c r="A25" s="309" t="s">
        <v>14</v>
      </c>
      <c r="B25" s="352" t="s">
        <v>65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3"/>
      <c r="N25" s="354"/>
    </row>
    <row r="26" spans="1:14" ht="51" customHeight="1">
      <c r="A26" s="260" t="s">
        <v>66</v>
      </c>
      <c r="B26" s="260" t="s">
        <v>67</v>
      </c>
      <c r="C26" s="355">
        <v>10000</v>
      </c>
      <c r="D26" s="317"/>
      <c r="E26" s="462">
        <v>10000</v>
      </c>
      <c r="F26" s="318"/>
      <c r="G26" s="319"/>
      <c r="H26" s="319"/>
      <c r="I26" s="320"/>
      <c r="J26" s="321">
        <f>+C26-D26-F26-G26-H26-I26</f>
        <v>10000</v>
      </c>
      <c r="K26" s="322">
        <v>10000</v>
      </c>
      <c r="L26" s="287">
        <f>+C26-K26</f>
        <v>0</v>
      </c>
      <c r="M26" s="356" t="s">
        <v>23</v>
      </c>
      <c r="N26" s="357"/>
    </row>
    <row r="27" spans="1:14" ht="63.75" customHeight="1">
      <c r="A27" s="274" t="s">
        <v>68</v>
      </c>
      <c r="B27" s="274" t="s">
        <v>69</v>
      </c>
      <c r="C27" s="358">
        <v>20000</v>
      </c>
      <c r="D27" s="323"/>
      <c r="E27" s="466">
        <v>1500</v>
      </c>
      <c r="F27" s="330"/>
      <c r="G27" s="331"/>
      <c r="H27" s="331"/>
      <c r="I27" s="339"/>
      <c r="J27" s="325">
        <f>+C27-D27-F27-G27-H27-I27</f>
        <v>20000</v>
      </c>
      <c r="K27" s="359">
        <v>1500</v>
      </c>
      <c r="L27" s="287">
        <f>+C27-K27</f>
        <v>18500</v>
      </c>
      <c r="M27" s="278" t="s">
        <v>23</v>
      </c>
      <c r="N27" s="302" t="s">
        <v>198</v>
      </c>
    </row>
    <row r="28" spans="1:14" ht="38.25" customHeight="1">
      <c r="A28" s="274" t="s">
        <v>70</v>
      </c>
      <c r="B28" s="274" t="s">
        <v>71</v>
      </c>
      <c r="C28" s="358">
        <v>50000</v>
      </c>
      <c r="D28" s="323"/>
      <c r="E28" s="464">
        <v>0</v>
      </c>
      <c r="F28" s="330"/>
      <c r="G28" s="331"/>
      <c r="H28" s="331"/>
      <c r="I28" s="339"/>
      <c r="J28" s="325">
        <f>+C28-D28-F28-G28-H28-I28</f>
        <v>50000</v>
      </c>
      <c r="K28" s="333">
        <v>0</v>
      </c>
      <c r="L28" s="360">
        <f>+C28-K28</f>
        <v>50000</v>
      </c>
      <c r="M28" s="278" t="s">
        <v>40</v>
      </c>
      <c r="N28" s="280" t="s">
        <v>199</v>
      </c>
    </row>
    <row r="29" spans="1:14" ht="63.75" customHeight="1" thickBot="1">
      <c r="A29" s="291"/>
      <c r="B29" s="291" t="s">
        <v>72</v>
      </c>
      <c r="C29" s="361">
        <v>0</v>
      </c>
      <c r="D29" s="362"/>
      <c r="E29" s="465"/>
      <c r="F29" s="347"/>
      <c r="G29" s="348"/>
      <c r="H29" s="348"/>
      <c r="I29" s="349"/>
      <c r="J29" s="363"/>
      <c r="K29" s="351"/>
      <c r="L29" s="287">
        <f>+C29-K29</f>
        <v>0</v>
      </c>
      <c r="M29" s="308" t="s">
        <v>23</v>
      </c>
      <c r="N29" s="302" t="s">
        <v>200</v>
      </c>
    </row>
    <row r="30" spans="1:14" ht="15" customHeight="1" thickBot="1">
      <c r="A30" s="309" t="s">
        <v>14</v>
      </c>
      <c r="B30" s="352" t="s">
        <v>73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64"/>
      <c r="M30" s="365"/>
      <c r="N30" s="354"/>
    </row>
    <row r="31" spans="1:14" ht="51" customHeight="1">
      <c r="A31" s="260" t="s">
        <v>74</v>
      </c>
      <c r="B31" s="260" t="s">
        <v>75</v>
      </c>
      <c r="C31" s="355">
        <v>12000</v>
      </c>
      <c r="D31" s="317"/>
      <c r="E31" s="462">
        <v>17260</v>
      </c>
      <c r="F31" s="318"/>
      <c r="G31" s="366"/>
      <c r="H31" s="367"/>
      <c r="I31" s="368"/>
      <c r="J31" s="369">
        <f>+C31-D31-F31-G31-H31-I31</f>
        <v>12000</v>
      </c>
      <c r="K31" s="322">
        <v>17260</v>
      </c>
      <c r="L31" s="307">
        <f>+C31-K31</f>
        <v>-5260</v>
      </c>
      <c r="M31" s="370" t="s">
        <v>40</v>
      </c>
      <c r="N31" s="371" t="s">
        <v>201</v>
      </c>
    </row>
    <row r="32" spans="1:14" ht="38.25" customHeight="1">
      <c r="A32" s="274" t="s">
        <v>77</v>
      </c>
      <c r="B32" s="274" t="s">
        <v>78</v>
      </c>
      <c r="C32" s="358">
        <v>8000</v>
      </c>
      <c r="D32" s="323"/>
      <c r="E32" s="466">
        <v>7200</v>
      </c>
      <c r="F32" s="330"/>
      <c r="G32" s="331"/>
      <c r="H32" s="331"/>
      <c r="I32" s="332"/>
      <c r="J32" s="325">
        <f>+C32-D32-F32-G32-H32-I32</f>
        <v>8000</v>
      </c>
      <c r="K32" s="359">
        <v>7200</v>
      </c>
      <c r="L32" s="360">
        <f>+C32-K32</f>
        <v>800</v>
      </c>
      <c r="M32" s="308" t="s">
        <v>40</v>
      </c>
      <c r="N32" s="554"/>
    </row>
    <row r="33" spans="1:14" ht="51" customHeight="1">
      <c r="A33" s="274" t="s">
        <v>79</v>
      </c>
      <c r="B33" s="274" t="s">
        <v>80</v>
      </c>
      <c r="C33" s="358">
        <v>5000</v>
      </c>
      <c r="D33" s="323"/>
      <c r="E33" s="464">
        <v>4970</v>
      </c>
      <c r="F33" s="330"/>
      <c r="G33" s="331"/>
      <c r="H33" s="335"/>
      <c r="I33" s="332"/>
      <c r="J33" s="325">
        <f>+C33-D33-F33-G33-H33-I33</f>
        <v>5000</v>
      </c>
      <c r="K33" s="333">
        <v>4970</v>
      </c>
      <c r="L33" s="360">
        <f>+C33-K33</f>
        <v>30</v>
      </c>
      <c r="M33" s="308" t="s">
        <v>40</v>
      </c>
      <c r="N33" s="555"/>
    </row>
    <row r="34" spans="1:14" ht="76.5" customHeight="1" thickBot="1">
      <c r="A34" s="291" t="s">
        <v>81</v>
      </c>
      <c r="B34" s="291" t="s">
        <v>82</v>
      </c>
      <c r="C34" s="361">
        <v>12000</v>
      </c>
      <c r="D34" s="362"/>
      <c r="E34" s="465">
        <v>8322</v>
      </c>
      <c r="F34" s="347"/>
      <c r="G34" s="348"/>
      <c r="H34" s="372"/>
      <c r="I34" s="373"/>
      <c r="J34" s="363">
        <f>+C34-D34-F34-G34-H34-I34</f>
        <v>12000</v>
      </c>
      <c r="K34" s="351">
        <v>8322</v>
      </c>
      <c r="L34" s="360">
        <f>+C34-K34</f>
        <v>3678</v>
      </c>
      <c r="M34" s="308" t="s">
        <v>40</v>
      </c>
      <c r="N34" s="555"/>
    </row>
    <row r="35" spans="1:14" ht="15" customHeight="1" thickBot="1">
      <c r="A35" s="309" t="s">
        <v>14</v>
      </c>
      <c r="B35" s="352" t="s">
        <v>83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64"/>
      <c r="M35" s="365"/>
      <c r="N35" s="354"/>
    </row>
    <row r="36" spans="1:14" ht="63.75" customHeight="1">
      <c r="A36" s="260" t="s">
        <v>84</v>
      </c>
      <c r="B36" s="260" t="s">
        <v>85</v>
      </c>
      <c r="C36" s="355">
        <v>30000</v>
      </c>
      <c r="D36" s="317"/>
      <c r="E36" s="462">
        <v>30382</v>
      </c>
      <c r="F36" s="318"/>
      <c r="G36" s="319"/>
      <c r="H36" s="319"/>
      <c r="I36" s="374"/>
      <c r="J36" s="321">
        <f>+C36-D36-F36-G36-H36-I36</f>
        <v>30000</v>
      </c>
      <c r="K36" s="322">
        <v>30382</v>
      </c>
      <c r="L36" s="307">
        <f>+C36-K36</f>
        <v>-382</v>
      </c>
      <c r="M36" s="370" t="s">
        <v>40</v>
      </c>
      <c r="N36" s="260"/>
    </row>
    <row r="37" spans="1:14" ht="55.5" customHeight="1" thickBot="1">
      <c r="A37" s="291" t="s">
        <v>86</v>
      </c>
      <c r="B37" s="291" t="s">
        <v>87</v>
      </c>
      <c r="C37" s="361">
        <v>72000</v>
      </c>
      <c r="D37" s="362"/>
      <c r="E37" s="465">
        <v>14326</v>
      </c>
      <c r="F37" s="347"/>
      <c r="G37" s="348"/>
      <c r="H37" s="375"/>
      <c r="I37" s="376"/>
      <c r="J37" s="363">
        <f>+C37-D37-F37-G37-H37-I37</f>
        <v>72000</v>
      </c>
      <c r="K37" s="351">
        <v>14326</v>
      </c>
      <c r="L37" s="360">
        <f>+C37-K37</f>
        <v>57674</v>
      </c>
      <c r="M37" s="308" t="s">
        <v>40</v>
      </c>
      <c r="N37" s="377"/>
    </row>
    <row r="38" spans="1:14" ht="15" customHeight="1" thickBot="1">
      <c r="A38" s="309" t="s">
        <v>14</v>
      </c>
      <c r="B38" s="352" t="s">
        <v>202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64"/>
      <c r="M38" s="365"/>
      <c r="N38" s="354"/>
    </row>
    <row r="39" spans="1:14" ht="51" customHeight="1">
      <c r="A39" s="378" t="s">
        <v>88</v>
      </c>
      <c r="B39" s="378" t="s">
        <v>89</v>
      </c>
      <c r="C39" s="379">
        <v>70000</v>
      </c>
      <c r="D39" s="260"/>
      <c r="E39" s="462">
        <v>70000</v>
      </c>
      <c r="F39" s="318"/>
      <c r="G39" s="367"/>
      <c r="H39" s="52"/>
      <c r="I39" s="77"/>
      <c r="J39" s="321">
        <f aca="true" t="shared" si="4" ref="J39:J52">+C39-D39-F39-G39-H39-I39</f>
        <v>70000</v>
      </c>
      <c r="K39" s="322">
        <v>70000</v>
      </c>
      <c r="L39" s="286">
        <f aca="true" t="shared" si="5" ref="L39:L52">+C39-K39</f>
        <v>0</v>
      </c>
      <c r="M39" s="356" t="s">
        <v>50</v>
      </c>
      <c r="N39" s="380"/>
    </row>
    <row r="40" spans="1:14" ht="25.5" customHeight="1">
      <c r="A40" s="381" t="s">
        <v>91</v>
      </c>
      <c r="B40" s="381" t="s">
        <v>92</v>
      </c>
      <c r="C40" s="358">
        <v>64000</v>
      </c>
      <c r="D40" s="274"/>
      <c r="E40" s="464">
        <v>64000</v>
      </c>
      <c r="F40" s="382"/>
      <c r="G40" s="383"/>
      <c r="H40" s="384"/>
      <c r="I40" s="339"/>
      <c r="J40" s="385">
        <f t="shared" si="4"/>
        <v>64000</v>
      </c>
      <c r="K40" s="333">
        <v>64000</v>
      </c>
      <c r="L40" s="286">
        <f t="shared" si="5"/>
        <v>0</v>
      </c>
      <c r="M40" s="386" t="s">
        <v>50</v>
      </c>
      <c r="N40" s="387" t="s">
        <v>203</v>
      </c>
    </row>
    <row r="41" spans="1:14" ht="38.25" customHeight="1">
      <c r="A41" s="274" t="s">
        <v>93</v>
      </c>
      <c r="B41" s="274" t="s">
        <v>94</v>
      </c>
      <c r="C41" s="358">
        <v>86400</v>
      </c>
      <c r="D41" s="274"/>
      <c r="E41" s="464">
        <v>84625</v>
      </c>
      <c r="F41" s="330"/>
      <c r="G41" s="26"/>
      <c r="H41" s="26"/>
      <c r="I41" s="388"/>
      <c r="J41" s="325">
        <f t="shared" si="4"/>
        <v>86400</v>
      </c>
      <c r="K41" s="333">
        <v>84625</v>
      </c>
      <c r="L41" s="286">
        <f t="shared" si="5"/>
        <v>1775</v>
      </c>
      <c r="M41" s="278" t="s">
        <v>50</v>
      </c>
      <c r="N41" s="302" t="s">
        <v>204</v>
      </c>
    </row>
    <row r="42" spans="1:14" ht="76.5" customHeight="1">
      <c r="A42" s="274" t="s">
        <v>96</v>
      </c>
      <c r="B42" s="274" t="s">
        <v>97</v>
      </c>
      <c r="C42" s="358">
        <v>40000</v>
      </c>
      <c r="D42" s="274"/>
      <c r="E42" s="464">
        <v>48415</v>
      </c>
      <c r="F42" s="330"/>
      <c r="G42" s="389"/>
      <c r="H42" s="293"/>
      <c r="I42" s="339"/>
      <c r="J42" s="325">
        <f t="shared" si="4"/>
        <v>40000</v>
      </c>
      <c r="K42" s="333">
        <v>48415</v>
      </c>
      <c r="L42" s="390">
        <f t="shared" si="5"/>
        <v>-8415</v>
      </c>
      <c r="M42" s="278" t="s">
        <v>18</v>
      </c>
      <c r="N42" s="280" t="s">
        <v>205</v>
      </c>
    </row>
    <row r="43" spans="1:14" ht="153">
      <c r="A43" s="274" t="s">
        <v>99</v>
      </c>
      <c r="B43" s="274" t="s">
        <v>206</v>
      </c>
      <c r="C43" s="358">
        <v>20000</v>
      </c>
      <c r="D43" s="274"/>
      <c r="E43" s="464">
        <v>20000</v>
      </c>
      <c r="F43" s="330"/>
      <c r="G43" s="26"/>
      <c r="H43" s="293"/>
      <c r="I43" s="339"/>
      <c r="J43" s="325">
        <f t="shared" si="4"/>
        <v>20000</v>
      </c>
      <c r="K43" s="333">
        <v>20000</v>
      </c>
      <c r="L43" s="333">
        <f t="shared" si="5"/>
        <v>0</v>
      </c>
      <c r="M43" s="278" t="s">
        <v>56</v>
      </c>
      <c r="N43" s="274"/>
    </row>
    <row r="44" spans="1:14" ht="33" customHeight="1">
      <c r="A44" s="274" t="s">
        <v>102</v>
      </c>
      <c r="B44" s="274" t="s">
        <v>103</v>
      </c>
      <c r="C44" s="358">
        <v>30000</v>
      </c>
      <c r="D44" s="274"/>
      <c r="E44" s="467">
        <v>31412</v>
      </c>
      <c r="F44" s="330"/>
      <c r="G44" s="26"/>
      <c r="H44" s="335"/>
      <c r="I44" s="391"/>
      <c r="J44" s="325">
        <f t="shared" si="4"/>
        <v>30000</v>
      </c>
      <c r="K44" s="392">
        <v>31412</v>
      </c>
      <c r="L44" s="307">
        <f t="shared" si="5"/>
        <v>-1412</v>
      </c>
      <c r="M44" s="278" t="s">
        <v>40</v>
      </c>
      <c r="N44" s="291"/>
    </row>
    <row r="45" spans="1:14" ht="76.5" customHeight="1">
      <c r="A45" s="274" t="s">
        <v>106</v>
      </c>
      <c r="B45" s="274" t="s">
        <v>107</v>
      </c>
      <c r="C45" s="358">
        <v>60000</v>
      </c>
      <c r="D45" s="274"/>
      <c r="E45" s="464">
        <v>66247</v>
      </c>
      <c r="F45" s="330"/>
      <c r="G45" s="26"/>
      <c r="H45" s="335"/>
      <c r="I45" s="388"/>
      <c r="J45" s="325">
        <f t="shared" si="4"/>
        <v>60000</v>
      </c>
      <c r="K45" s="333">
        <v>66247</v>
      </c>
      <c r="L45" s="299">
        <f t="shared" si="5"/>
        <v>-6247</v>
      </c>
      <c r="M45" s="278" t="s">
        <v>30</v>
      </c>
      <c r="N45" s="291"/>
    </row>
    <row r="46" spans="1:14" ht="33.75" customHeight="1">
      <c r="A46" s="274" t="s">
        <v>109</v>
      </c>
      <c r="B46" s="274" t="s">
        <v>110</v>
      </c>
      <c r="C46" s="358">
        <v>20000</v>
      </c>
      <c r="D46" s="393"/>
      <c r="E46" s="467">
        <v>6703</v>
      </c>
      <c r="F46" s="330"/>
      <c r="G46" s="26"/>
      <c r="H46" s="335"/>
      <c r="I46" s="394"/>
      <c r="J46" s="325">
        <f t="shared" si="4"/>
        <v>20000</v>
      </c>
      <c r="K46" s="392">
        <v>6703</v>
      </c>
      <c r="L46" s="360">
        <f t="shared" si="5"/>
        <v>13297</v>
      </c>
      <c r="M46" s="278" t="s">
        <v>40</v>
      </c>
      <c r="N46" s="291"/>
    </row>
    <row r="47" spans="1:14" ht="51.75" customHeight="1">
      <c r="A47" s="274" t="s">
        <v>111</v>
      </c>
      <c r="B47" s="274" t="s">
        <v>112</v>
      </c>
      <c r="C47" s="358">
        <v>30000</v>
      </c>
      <c r="D47" s="274"/>
      <c r="E47" s="464">
        <v>16078</v>
      </c>
      <c r="F47" s="330"/>
      <c r="G47" s="26"/>
      <c r="H47" s="293"/>
      <c r="I47" s="339"/>
      <c r="J47" s="325">
        <f t="shared" si="4"/>
        <v>30000</v>
      </c>
      <c r="K47" s="333">
        <v>16078</v>
      </c>
      <c r="L47" s="287">
        <f t="shared" si="5"/>
        <v>13922</v>
      </c>
      <c r="M47" s="278" t="s">
        <v>30</v>
      </c>
      <c r="N47" s="300" t="s">
        <v>207</v>
      </c>
    </row>
    <row r="48" spans="1:14" ht="76.5" customHeight="1">
      <c r="A48" s="274" t="s">
        <v>113</v>
      </c>
      <c r="B48" s="274" t="s">
        <v>114</v>
      </c>
      <c r="C48" s="358">
        <v>20000</v>
      </c>
      <c r="D48" s="274"/>
      <c r="E48" s="464">
        <v>6320</v>
      </c>
      <c r="F48" s="330"/>
      <c r="G48" s="26"/>
      <c r="H48" s="26"/>
      <c r="I48" s="81"/>
      <c r="J48" s="325">
        <f t="shared" si="4"/>
        <v>20000</v>
      </c>
      <c r="K48" s="333">
        <v>6320</v>
      </c>
      <c r="L48" s="287">
        <f t="shared" si="5"/>
        <v>13680</v>
      </c>
      <c r="M48" s="278" t="s">
        <v>23</v>
      </c>
      <c r="N48" s="274"/>
    </row>
    <row r="49" spans="1:14" ht="37.5" customHeight="1">
      <c r="A49" s="274"/>
      <c r="B49" s="274" t="s">
        <v>208</v>
      </c>
      <c r="C49" s="358">
        <v>0</v>
      </c>
      <c r="D49" s="274"/>
      <c r="E49" s="464">
        <v>0</v>
      </c>
      <c r="F49" s="330"/>
      <c r="G49" s="26"/>
      <c r="H49" s="26"/>
      <c r="I49" s="81"/>
      <c r="J49" s="325"/>
      <c r="K49" s="333">
        <v>0</v>
      </c>
      <c r="L49" s="395">
        <f t="shared" si="5"/>
        <v>0</v>
      </c>
      <c r="M49" s="278" t="s">
        <v>50</v>
      </c>
      <c r="N49" s="291" t="s">
        <v>209</v>
      </c>
    </row>
    <row r="50" spans="1:14" ht="89.25" customHeight="1">
      <c r="A50" s="274" t="s">
        <v>118</v>
      </c>
      <c r="B50" s="274" t="s">
        <v>210</v>
      </c>
      <c r="C50" s="358">
        <v>16000</v>
      </c>
      <c r="D50" s="274"/>
      <c r="E50" s="464">
        <v>0</v>
      </c>
      <c r="F50" s="330"/>
      <c r="G50" s="26"/>
      <c r="H50" s="26"/>
      <c r="I50" s="388"/>
      <c r="J50" s="325">
        <f t="shared" si="4"/>
        <v>16000</v>
      </c>
      <c r="K50" s="333">
        <v>0</v>
      </c>
      <c r="L50" s="287">
        <f t="shared" si="5"/>
        <v>16000</v>
      </c>
      <c r="M50" s="278" t="s">
        <v>30</v>
      </c>
      <c r="N50" s="302" t="s">
        <v>211</v>
      </c>
    </row>
    <row r="51" spans="1:14" ht="89.25" customHeight="1">
      <c r="A51" s="274" t="s">
        <v>120</v>
      </c>
      <c r="B51" s="274" t="s">
        <v>121</v>
      </c>
      <c r="C51" s="358">
        <v>20000</v>
      </c>
      <c r="D51" s="274"/>
      <c r="E51" s="464">
        <v>20902</v>
      </c>
      <c r="F51" s="330"/>
      <c r="G51" s="26"/>
      <c r="H51" s="26"/>
      <c r="I51" s="396"/>
      <c r="J51" s="325">
        <f t="shared" si="4"/>
        <v>20000</v>
      </c>
      <c r="K51" s="333">
        <v>20902</v>
      </c>
      <c r="L51" s="299">
        <f t="shared" si="5"/>
        <v>-902</v>
      </c>
      <c r="M51" s="278" t="s">
        <v>30</v>
      </c>
      <c r="N51" s="291"/>
    </row>
    <row r="52" spans="1:14" ht="38.25" customHeight="1" thickBot="1">
      <c r="A52" s="291" t="s">
        <v>122</v>
      </c>
      <c r="B52" s="291" t="s">
        <v>123</v>
      </c>
      <c r="C52" s="361">
        <v>100000</v>
      </c>
      <c r="D52" s="291"/>
      <c r="E52" s="465">
        <v>30700</v>
      </c>
      <c r="F52" s="397"/>
      <c r="G52" s="398"/>
      <c r="H52" s="40"/>
      <c r="I52" s="376"/>
      <c r="J52" s="363">
        <f t="shared" si="4"/>
        <v>100000</v>
      </c>
      <c r="K52" s="351">
        <v>30700</v>
      </c>
      <c r="L52" s="287">
        <f t="shared" si="5"/>
        <v>69300</v>
      </c>
      <c r="M52" s="308" t="s">
        <v>30</v>
      </c>
      <c r="N52" s="302" t="s">
        <v>212</v>
      </c>
    </row>
    <row r="53" spans="1:14" ht="30" customHeight="1" thickBot="1">
      <c r="A53" s="309" t="s">
        <v>14</v>
      </c>
      <c r="B53" s="399" t="s">
        <v>213</v>
      </c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13"/>
      <c r="N53" s="400"/>
    </row>
    <row r="54" spans="1:15" ht="38.25">
      <c r="A54" s="539" t="s">
        <v>124</v>
      </c>
      <c r="B54" s="401" t="s">
        <v>125</v>
      </c>
      <c r="C54" s="379">
        <v>3498</v>
      </c>
      <c r="D54" s="402">
        <v>2500</v>
      </c>
      <c r="E54" s="462">
        <v>3009</v>
      </c>
      <c r="F54" s="403"/>
      <c r="G54" s="52"/>
      <c r="H54" s="367"/>
      <c r="I54" s="77"/>
      <c r="J54" s="321">
        <f aca="true" t="shared" si="6" ref="J54:J61">+C54-D54-F54-G54-H54-I54</f>
        <v>998</v>
      </c>
      <c r="K54" s="322">
        <v>3009</v>
      </c>
      <c r="L54" s="333">
        <f aca="true" t="shared" si="7" ref="L54:L62">+C54-K54</f>
        <v>489</v>
      </c>
      <c r="M54" s="356" t="s">
        <v>56</v>
      </c>
      <c r="N54" s="261" t="s">
        <v>214</v>
      </c>
      <c r="O54" s="38"/>
    </row>
    <row r="55" spans="1:16" ht="38.25">
      <c r="A55" s="540"/>
      <c r="B55" s="404" t="s">
        <v>127</v>
      </c>
      <c r="C55" s="282">
        <v>5860</v>
      </c>
      <c r="D55" s="329">
        <v>3901</v>
      </c>
      <c r="E55" s="464">
        <v>3901</v>
      </c>
      <c r="F55" s="405"/>
      <c r="G55" s="26"/>
      <c r="H55" s="293"/>
      <c r="I55" s="81"/>
      <c r="J55" s="325">
        <f t="shared" si="6"/>
        <v>1959</v>
      </c>
      <c r="K55" s="333">
        <v>3901</v>
      </c>
      <c r="L55" s="333">
        <f t="shared" si="7"/>
        <v>1959</v>
      </c>
      <c r="M55" s="278" t="s">
        <v>56</v>
      </c>
      <c r="N55" s="280" t="s">
        <v>215</v>
      </c>
      <c r="O55" s="38"/>
      <c r="P55" s="38"/>
    </row>
    <row r="56" spans="1:15" ht="102">
      <c r="A56" s="540"/>
      <c r="B56" s="274" t="s">
        <v>216</v>
      </c>
      <c r="C56" s="406">
        <v>27440</v>
      </c>
      <c r="D56" s="329">
        <v>10882</v>
      </c>
      <c r="E56" s="467">
        <v>21571</v>
      </c>
      <c r="F56" s="407"/>
      <c r="G56" s="154"/>
      <c r="H56" s="335"/>
      <c r="I56" s="339"/>
      <c r="J56" s="385">
        <f t="shared" si="6"/>
        <v>16558</v>
      </c>
      <c r="K56" s="392">
        <v>21571</v>
      </c>
      <c r="L56" s="333">
        <f t="shared" si="7"/>
        <v>5869</v>
      </c>
      <c r="M56" s="278" t="s">
        <v>56</v>
      </c>
      <c r="N56" s="302" t="s">
        <v>217</v>
      </c>
      <c r="O56" s="38"/>
    </row>
    <row r="57" spans="1:14" ht="63.75">
      <c r="A57" s="274" t="s">
        <v>218</v>
      </c>
      <c r="B57" s="274" t="s">
        <v>130</v>
      </c>
      <c r="C57" s="358">
        <v>300000</v>
      </c>
      <c r="D57" s="274"/>
      <c r="E57" s="467">
        <v>300000</v>
      </c>
      <c r="F57" s="330"/>
      <c r="G57" s="26"/>
      <c r="H57" s="293"/>
      <c r="I57" s="339"/>
      <c r="J57" s="325">
        <f t="shared" si="6"/>
        <v>300000</v>
      </c>
      <c r="K57" s="392">
        <v>300000</v>
      </c>
      <c r="L57" s="333">
        <f t="shared" si="7"/>
        <v>0</v>
      </c>
      <c r="M57" s="278" t="s">
        <v>56</v>
      </c>
      <c r="N57" s="291"/>
    </row>
    <row r="58" spans="1:14" ht="38.25" customHeight="1">
      <c r="A58" s="274" t="s">
        <v>131</v>
      </c>
      <c r="B58" s="274" t="s">
        <v>132</v>
      </c>
      <c r="C58" s="358">
        <v>6000</v>
      </c>
      <c r="D58" s="274"/>
      <c r="E58" s="467">
        <v>6000</v>
      </c>
      <c r="F58" s="330"/>
      <c r="G58" s="26"/>
      <c r="H58" s="335"/>
      <c r="I58" s="339"/>
      <c r="J58" s="325">
        <f t="shared" si="6"/>
        <v>6000</v>
      </c>
      <c r="K58" s="392">
        <v>6000</v>
      </c>
      <c r="L58" s="360">
        <f t="shared" si="7"/>
        <v>0</v>
      </c>
      <c r="M58" s="278" t="s">
        <v>40</v>
      </c>
      <c r="N58" s="302" t="s">
        <v>219</v>
      </c>
    </row>
    <row r="59" spans="1:15" ht="51.75" customHeight="1">
      <c r="A59" s="274" t="s">
        <v>134</v>
      </c>
      <c r="B59" s="274" t="s">
        <v>135</v>
      </c>
      <c r="C59" s="408">
        <v>14000</v>
      </c>
      <c r="D59" s="274"/>
      <c r="E59" s="467">
        <v>9530</v>
      </c>
      <c r="F59" s="330"/>
      <c r="G59" s="26"/>
      <c r="H59" s="335"/>
      <c r="I59" s="339"/>
      <c r="J59" s="325">
        <f t="shared" si="6"/>
        <v>14000</v>
      </c>
      <c r="K59" s="392">
        <v>9530</v>
      </c>
      <c r="L59" s="360">
        <f t="shared" si="7"/>
        <v>4470</v>
      </c>
      <c r="M59" s="278" t="s">
        <v>40</v>
      </c>
      <c r="N59" s="274"/>
      <c r="O59" s="38"/>
    </row>
    <row r="60" spans="1:15" ht="76.5">
      <c r="A60" s="274" t="s">
        <v>136</v>
      </c>
      <c r="B60" s="409" t="s">
        <v>220</v>
      </c>
      <c r="C60" s="408">
        <v>12000</v>
      </c>
      <c r="D60" s="274"/>
      <c r="E60" s="467">
        <v>9948</v>
      </c>
      <c r="F60" s="330"/>
      <c r="G60" s="26"/>
      <c r="H60" s="293"/>
      <c r="I60" s="81"/>
      <c r="J60" s="325">
        <f t="shared" si="6"/>
        <v>12000</v>
      </c>
      <c r="K60" s="392">
        <v>9948</v>
      </c>
      <c r="L60" s="333">
        <f t="shared" si="7"/>
        <v>2052</v>
      </c>
      <c r="M60" s="278" t="s">
        <v>56</v>
      </c>
      <c r="N60" s="410" t="s">
        <v>221</v>
      </c>
      <c r="O60" s="38"/>
    </row>
    <row r="61" spans="1:14" ht="51">
      <c r="A61" s="274" t="s">
        <v>222</v>
      </c>
      <c r="B61" s="274" t="s">
        <v>223</v>
      </c>
      <c r="C61" s="358">
        <v>450000</v>
      </c>
      <c r="D61" s="274"/>
      <c r="E61" s="464">
        <v>400000</v>
      </c>
      <c r="F61" s="330"/>
      <c r="G61" s="26"/>
      <c r="H61" s="293"/>
      <c r="I61" s="411"/>
      <c r="J61" s="325">
        <f t="shared" si="6"/>
        <v>450000</v>
      </c>
      <c r="K61" s="333">
        <v>400000</v>
      </c>
      <c r="L61" s="333">
        <f t="shared" si="7"/>
        <v>50000</v>
      </c>
      <c r="M61" s="278" t="s">
        <v>56</v>
      </c>
      <c r="N61" s="274"/>
    </row>
    <row r="62" spans="1:14" ht="64.5" thickBot="1">
      <c r="A62" s="291" t="s">
        <v>224</v>
      </c>
      <c r="B62" s="291" t="s">
        <v>225</v>
      </c>
      <c r="C62" s="361">
        <v>0</v>
      </c>
      <c r="D62" s="291"/>
      <c r="E62" s="465"/>
      <c r="F62" s="347"/>
      <c r="G62" s="40"/>
      <c r="H62" s="375"/>
      <c r="I62" s="412"/>
      <c r="J62" s="363">
        <v>0</v>
      </c>
      <c r="K62" s="351"/>
      <c r="L62" s="333">
        <f t="shared" si="7"/>
        <v>0</v>
      </c>
      <c r="M62" s="308" t="s">
        <v>56</v>
      </c>
      <c r="N62" s="291"/>
    </row>
    <row r="63" spans="1:14" ht="15" customHeight="1" thickBot="1">
      <c r="A63" s="309" t="s">
        <v>14</v>
      </c>
      <c r="B63" s="352" t="s">
        <v>226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3"/>
      <c r="N63" s="354"/>
    </row>
    <row r="64" spans="1:14" ht="67.5" customHeight="1">
      <c r="A64" s="413"/>
      <c r="B64" s="414" t="s">
        <v>227</v>
      </c>
      <c r="C64" s="415">
        <v>0</v>
      </c>
      <c r="D64" s="415"/>
      <c r="E64" s="468">
        <v>2375</v>
      </c>
      <c r="F64" s="416"/>
      <c r="G64" s="417"/>
      <c r="H64" s="418"/>
      <c r="I64" s="419"/>
      <c r="J64" s="369">
        <f>+C64-D64-F64-G64-H64-I64</f>
        <v>0</v>
      </c>
      <c r="K64" s="420">
        <v>2375</v>
      </c>
      <c r="L64" s="338">
        <f>+C64-K64</f>
        <v>-2375</v>
      </c>
      <c r="M64" s="356" t="s">
        <v>50</v>
      </c>
      <c r="N64" s="421" t="s">
        <v>228</v>
      </c>
    </row>
    <row r="65" spans="1:14" ht="51" customHeight="1">
      <c r="A65" s="274" t="s">
        <v>145</v>
      </c>
      <c r="B65" s="276" t="s">
        <v>146</v>
      </c>
      <c r="C65" s="275">
        <v>15000</v>
      </c>
      <c r="D65" s="323"/>
      <c r="E65" s="464">
        <v>400</v>
      </c>
      <c r="F65" s="330"/>
      <c r="G65" s="331"/>
      <c r="H65" s="293"/>
      <c r="I65" s="339"/>
      <c r="J65" s="325">
        <f>+C65-D65-F65-G65-H65-I65</f>
        <v>15000</v>
      </c>
      <c r="K65" s="333">
        <v>400</v>
      </c>
      <c r="L65" s="286">
        <f>+C65-K65</f>
        <v>14600</v>
      </c>
      <c r="M65" s="422" t="s">
        <v>50</v>
      </c>
      <c r="N65" s="423" t="s">
        <v>229</v>
      </c>
    </row>
    <row r="66" spans="1:14" ht="38.25" customHeight="1">
      <c r="A66" s="274" t="s">
        <v>147</v>
      </c>
      <c r="B66" s="276" t="s">
        <v>230</v>
      </c>
      <c r="C66" s="275">
        <v>10000</v>
      </c>
      <c r="D66" s="323"/>
      <c r="E66" s="464">
        <v>0</v>
      </c>
      <c r="F66" s="330"/>
      <c r="G66" s="331"/>
      <c r="H66" s="331"/>
      <c r="I66" s="332"/>
      <c r="J66" s="325">
        <f>+C66-D66-F66-G66-H66-I66</f>
        <v>10000</v>
      </c>
      <c r="K66" s="333">
        <v>0</v>
      </c>
      <c r="L66" s="286">
        <f>+C66-K66</f>
        <v>10000</v>
      </c>
      <c r="M66" s="278" t="s">
        <v>50</v>
      </c>
      <c r="N66" s="291" t="s">
        <v>231</v>
      </c>
    </row>
    <row r="67" spans="1:14" ht="51" customHeight="1" thickBot="1">
      <c r="A67" s="291" t="s">
        <v>149</v>
      </c>
      <c r="B67" s="344" t="s">
        <v>150</v>
      </c>
      <c r="C67" s="345">
        <v>10000</v>
      </c>
      <c r="D67" s="424"/>
      <c r="E67" s="465">
        <v>0</v>
      </c>
      <c r="F67" s="347"/>
      <c r="G67" s="348"/>
      <c r="H67" s="348"/>
      <c r="I67" s="349"/>
      <c r="J67" s="363">
        <f>+C67-D67-F67-G67-H67-I67</f>
        <v>10000</v>
      </c>
      <c r="K67" s="351">
        <v>0</v>
      </c>
      <c r="L67" s="286">
        <f>+C67-K67</f>
        <v>10000</v>
      </c>
      <c r="M67" s="308" t="s">
        <v>50</v>
      </c>
      <c r="N67" s="302" t="s">
        <v>232</v>
      </c>
    </row>
    <row r="68" spans="1:14" ht="15" customHeight="1" thickBot="1">
      <c r="A68" s="309" t="s">
        <v>14</v>
      </c>
      <c r="B68" s="352" t="s">
        <v>151</v>
      </c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3"/>
      <c r="N68" s="354"/>
    </row>
    <row r="69" spans="1:15" ht="76.5" customHeight="1">
      <c r="A69" s="260" t="s">
        <v>152</v>
      </c>
      <c r="B69" s="260" t="s">
        <v>153</v>
      </c>
      <c r="C69" s="262">
        <v>50000</v>
      </c>
      <c r="D69" s="425"/>
      <c r="E69" s="469">
        <v>23113</v>
      </c>
      <c r="F69" s="426"/>
      <c r="G69" s="427"/>
      <c r="H69" s="428"/>
      <c r="I69" s="429"/>
      <c r="J69" s="321">
        <f>+C69-D69-F69-G69-H69-I69</f>
        <v>50000</v>
      </c>
      <c r="K69" s="430">
        <v>23113</v>
      </c>
      <c r="L69" s="360">
        <f>+C69-K69</f>
        <v>26887</v>
      </c>
      <c r="M69" s="356" t="s">
        <v>40</v>
      </c>
      <c r="N69" s="431" t="s">
        <v>233</v>
      </c>
      <c r="O69" s="432"/>
    </row>
    <row r="70" spans="1:14" ht="63.75" customHeight="1" thickBot="1">
      <c r="A70" s="433" t="s">
        <v>158</v>
      </c>
      <c r="B70" s="24" t="s">
        <v>159</v>
      </c>
      <c r="C70" s="275">
        <v>20000</v>
      </c>
      <c r="D70" s="342"/>
      <c r="E70" s="464">
        <v>19118</v>
      </c>
      <c r="F70" s="154"/>
      <c r="G70" s="331"/>
      <c r="H70" s="335"/>
      <c r="I70" s="339"/>
      <c r="J70" s="325">
        <f>+C70-D70-F70-G70-H70-I70</f>
        <v>20000</v>
      </c>
      <c r="K70" s="333">
        <v>19118</v>
      </c>
      <c r="L70" s="434">
        <f>+C70-K70</f>
        <v>882</v>
      </c>
      <c r="M70" s="278" t="s">
        <v>40</v>
      </c>
      <c r="N70" s="25"/>
    </row>
    <row r="71" spans="1:14" ht="76.5" customHeight="1" thickBot="1">
      <c r="A71" s="435" t="s">
        <v>234</v>
      </c>
      <c r="B71" s="436" t="s">
        <v>235</v>
      </c>
      <c r="C71" s="437">
        <v>0</v>
      </c>
      <c r="D71" s="438"/>
      <c r="E71" s="470">
        <v>0</v>
      </c>
      <c r="F71" s="439"/>
      <c r="G71" s="440"/>
      <c r="H71" s="441"/>
      <c r="I71" s="442"/>
      <c r="J71" s="443">
        <f>+C71-D71-F71-G71-H71-I71</f>
        <v>0</v>
      </c>
      <c r="K71" s="444">
        <v>0</v>
      </c>
      <c r="L71" s="445">
        <f>+C71-K71</f>
        <v>0</v>
      </c>
      <c r="M71" s="446" t="s">
        <v>30</v>
      </c>
      <c r="N71" s="447"/>
    </row>
    <row r="72" spans="1:14" ht="15">
      <c r="A72" s="196"/>
      <c r="B72" s="196"/>
      <c r="C72" s="448">
        <f>SUBTOTAL(9,C5:C71)</f>
        <v>2308051</v>
      </c>
      <c r="D72" s="448"/>
      <c r="E72" s="448"/>
      <c r="F72" s="448"/>
      <c r="G72" s="448"/>
      <c r="H72" s="449"/>
      <c r="I72" s="204">
        <f>SUBTOTAL(9,D5:I71)</f>
        <v>2027418</v>
      </c>
      <c r="J72" s="448">
        <f>SUBTOTAL(9,J5:J71)</f>
        <v>1768884</v>
      </c>
      <c r="K72" s="448">
        <f>SUBTOTAL(9,K5:K71)</f>
        <v>1824018</v>
      </c>
      <c r="L72" s="448">
        <f>SUBTOTAL(9,L5:L71)</f>
        <v>484033</v>
      </c>
      <c r="M72" s="450"/>
      <c r="N72" s="196"/>
    </row>
    <row r="73" spans="1:14" ht="15">
      <c r="A73" s="196"/>
      <c r="B73" s="196"/>
      <c r="C73" s="196"/>
      <c r="D73" s="196"/>
      <c r="E73" s="196"/>
      <c r="F73" s="196"/>
      <c r="G73" s="196"/>
      <c r="H73" s="449"/>
      <c r="I73" s="196"/>
      <c r="J73" s="451"/>
      <c r="K73" s="196"/>
      <c r="L73" s="196"/>
      <c r="M73" s="202"/>
      <c r="N73" s="196"/>
    </row>
    <row r="74" spans="1:14" ht="15">
      <c r="A74" s="196"/>
      <c r="B74" s="196"/>
      <c r="C74" s="452"/>
      <c r="D74" s="196"/>
      <c r="E74" s="196"/>
      <c r="F74" s="196"/>
      <c r="G74" s="196"/>
      <c r="H74" s="449"/>
      <c r="I74" s="196"/>
      <c r="J74" s="453"/>
      <c r="K74" s="196"/>
      <c r="L74" s="196"/>
      <c r="M74" s="454"/>
      <c r="N74" s="196"/>
    </row>
    <row r="75" spans="1:14" ht="15">
      <c r="A75" s="196"/>
      <c r="B75" s="196"/>
      <c r="C75" s="448"/>
      <c r="D75" s="196"/>
      <c r="E75" s="196"/>
      <c r="F75" s="196"/>
      <c r="G75" s="196"/>
      <c r="H75" s="449"/>
      <c r="I75" s="448"/>
      <c r="K75" s="448"/>
      <c r="L75" s="448"/>
      <c r="M75" s="456"/>
      <c r="N75" s="196"/>
    </row>
    <row r="76" spans="1:14" ht="15">
      <c r="A76" s="196"/>
      <c r="B76" s="196"/>
      <c r="C76" s="448"/>
      <c r="D76" s="196"/>
      <c r="E76" s="196"/>
      <c r="F76" s="196"/>
      <c r="G76" s="196"/>
      <c r="H76" s="449"/>
      <c r="I76" s="196"/>
      <c r="J76" s="457"/>
      <c r="K76" s="196"/>
      <c r="L76" s="196"/>
      <c r="M76" s="202"/>
      <c r="N76" s="196"/>
    </row>
    <row r="77" spans="1:14" ht="15">
      <c r="A77" s="196"/>
      <c r="B77" s="196"/>
      <c r="C77" s="452"/>
      <c r="D77" s="196"/>
      <c r="E77" s="196"/>
      <c r="F77" s="196"/>
      <c r="G77" s="196"/>
      <c r="H77" s="449"/>
      <c r="I77" s="196"/>
      <c r="J77" s="457"/>
      <c r="K77" s="196"/>
      <c r="L77" s="196"/>
      <c r="M77" s="202"/>
      <c r="N77" s="196"/>
    </row>
    <row r="78" spans="1:14" ht="15">
      <c r="A78" s="196"/>
      <c r="B78" s="196"/>
      <c r="C78" s="196"/>
      <c r="D78" s="196"/>
      <c r="E78" s="196"/>
      <c r="F78" s="196"/>
      <c r="G78" s="196"/>
      <c r="H78" s="449"/>
      <c r="I78" s="196"/>
      <c r="J78" s="457"/>
      <c r="K78" s="196"/>
      <c r="L78" s="196"/>
      <c r="M78" s="202"/>
      <c r="N78" s="196"/>
    </row>
    <row r="79" spans="1:14" ht="15">
      <c r="A79" s="196"/>
      <c r="B79" s="196"/>
      <c r="C79" s="196"/>
      <c r="D79" s="196"/>
      <c r="E79" s="196"/>
      <c r="F79" s="196"/>
      <c r="G79" s="196"/>
      <c r="H79" s="449"/>
      <c r="I79" s="196"/>
      <c r="J79" s="457"/>
      <c r="K79" s="196"/>
      <c r="L79" s="196"/>
      <c r="M79" s="202"/>
      <c r="N79" s="196"/>
    </row>
    <row r="80" spans="1:14" ht="15">
      <c r="A80" s="196"/>
      <c r="B80" s="196"/>
      <c r="C80" s="196"/>
      <c r="D80" s="196"/>
      <c r="E80" s="196"/>
      <c r="F80" s="196"/>
      <c r="G80" s="196"/>
      <c r="H80" s="449"/>
      <c r="I80" s="196"/>
      <c r="J80" s="457"/>
      <c r="K80" s="196"/>
      <c r="L80" s="196"/>
      <c r="M80" s="202"/>
      <c r="N80" s="196"/>
    </row>
    <row r="81" spans="1:14" ht="15">
      <c r="A81" s="196"/>
      <c r="B81" s="196"/>
      <c r="C81" s="196"/>
      <c r="D81" s="196"/>
      <c r="E81" s="196"/>
      <c r="F81" s="196"/>
      <c r="G81" s="196"/>
      <c r="H81" s="449"/>
      <c r="I81" s="196"/>
      <c r="J81" s="457"/>
      <c r="K81" s="196"/>
      <c r="L81" s="196"/>
      <c r="M81" s="202"/>
      <c r="N81" s="196"/>
    </row>
    <row r="82" spans="3:14" ht="15">
      <c r="C82" s="196"/>
      <c r="D82" s="196"/>
      <c r="E82" s="196"/>
      <c r="F82" s="196"/>
      <c r="G82" s="196"/>
      <c r="H82" s="449"/>
      <c r="I82" s="196"/>
      <c r="J82" s="457"/>
      <c r="K82" s="196"/>
      <c r="L82" s="196"/>
      <c r="M82" s="202"/>
      <c r="N82" s="196"/>
    </row>
    <row r="91" ht="15">
      <c r="Q91" s="26"/>
    </row>
  </sheetData>
  <sheetProtection/>
  <mergeCells count="14">
    <mergeCell ref="A1:B1"/>
    <mergeCell ref="A2:A3"/>
    <mergeCell ref="B2:B3"/>
    <mergeCell ref="C2:C3"/>
    <mergeCell ref="D2:D3"/>
    <mergeCell ref="F2:I2"/>
    <mergeCell ref="A54:A56"/>
    <mergeCell ref="E2:E3"/>
    <mergeCell ref="J2:J3"/>
    <mergeCell ref="M2:M3"/>
    <mergeCell ref="N2:N3"/>
    <mergeCell ref="B4:N4"/>
    <mergeCell ref="A15:A16"/>
    <mergeCell ref="N32:N3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jhulino.sotomayor</dc:creator>
  <cp:keywords/>
  <dc:description/>
  <cp:lastModifiedBy>nikica.grubnic</cp:lastModifiedBy>
  <cp:lastPrinted>2012-02-10T15:31:39Z</cp:lastPrinted>
  <dcterms:created xsi:type="dcterms:W3CDTF">2012-02-10T15:07:20Z</dcterms:created>
  <dcterms:modified xsi:type="dcterms:W3CDTF">2012-04-24T13:38:38Z</dcterms:modified>
  <cp:category/>
  <cp:version/>
  <cp:contentType/>
  <cp:contentStatus/>
</cp:coreProperties>
</file>