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hristian\Documents\DOSSIER PBF\PBF\Equipe projet\rapport trimestriel\DAVIDE\"/>
    </mc:Choice>
  </mc:AlternateContent>
  <bookViews>
    <workbookView xWindow="0" yWindow="0" windowWidth="23040" windowHeight="9192" firstSheet="1" activeTab="1"/>
  </bookViews>
  <sheets>
    <sheet name="3) Explanatory Notes (2)" sheetId="15" r:id="rId1"/>
    <sheet name="1) Budget Table" sheetId="1" r:id="rId2"/>
    <sheet name="Dropdowns" sheetId="8" state="hidden" r:id="rId3"/>
    <sheet name="Sheet2" sheetId="7"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 r="I86" i="1" l="1"/>
  <c r="I78" i="1"/>
  <c r="I69" i="1"/>
  <c r="I61" i="1"/>
  <c r="I51" i="1"/>
  <c r="I43" i="1"/>
  <c r="I35" i="1"/>
  <c r="I26" i="1"/>
  <c r="I19" i="1"/>
  <c r="I13" i="1"/>
  <c r="G50" i="1"/>
  <c r="G45" i="1"/>
  <c r="G46" i="1"/>
  <c r="G47" i="1"/>
  <c r="G48" i="1"/>
  <c r="G49" i="1"/>
  <c r="G7" i="1"/>
  <c r="H13" i="1" s="1"/>
  <c r="G8" i="1"/>
  <c r="G9" i="1"/>
  <c r="G13" i="1" s="1"/>
  <c r="G10" i="1"/>
  <c r="G11" i="1"/>
  <c r="G12" i="1"/>
  <c r="G15" i="1"/>
  <c r="G16" i="1"/>
  <c r="G17" i="1"/>
  <c r="G18" i="1"/>
  <c r="H19" i="1" s="1"/>
  <c r="G21" i="1"/>
  <c r="G22" i="1"/>
  <c r="G23" i="1"/>
  <c r="G24" i="1"/>
  <c r="G25" i="1"/>
  <c r="G30" i="1"/>
  <c r="G31" i="1"/>
  <c r="G32" i="1"/>
  <c r="G33" i="1"/>
  <c r="G34" i="1"/>
  <c r="G37" i="1"/>
  <c r="G38" i="1"/>
  <c r="G39" i="1"/>
  <c r="G40" i="1"/>
  <c r="G41" i="1"/>
  <c r="G42" i="1"/>
  <c r="G43" i="1" s="1"/>
  <c r="G55" i="1"/>
  <c r="G56" i="1"/>
  <c r="G57" i="1"/>
  <c r="G58" i="1"/>
  <c r="G59" i="1"/>
  <c r="G60" i="1"/>
  <c r="G63" i="1"/>
  <c r="H69" i="1" s="1"/>
  <c r="G64" i="1"/>
  <c r="G65" i="1"/>
  <c r="G66" i="1"/>
  <c r="G67" i="1"/>
  <c r="G68" i="1"/>
  <c r="G71" i="1"/>
  <c r="G72" i="1"/>
  <c r="G73" i="1"/>
  <c r="G74" i="1"/>
  <c r="G75" i="1"/>
  <c r="G76" i="1"/>
  <c r="G77" i="1"/>
  <c r="G82" i="1"/>
  <c r="G83" i="1"/>
  <c r="G84" i="1"/>
  <c r="G85" i="1"/>
  <c r="F13" i="1"/>
  <c r="F19" i="1"/>
  <c r="F26" i="1"/>
  <c r="F35" i="1"/>
  <c r="F43" i="1"/>
  <c r="F51" i="1"/>
  <c r="F61" i="1"/>
  <c r="F69" i="1"/>
  <c r="F78" i="1"/>
  <c r="E13" i="1"/>
  <c r="E19" i="1"/>
  <c r="E26" i="1"/>
  <c r="E35" i="1"/>
  <c r="E43" i="1"/>
  <c r="E51" i="1"/>
  <c r="E61" i="1"/>
  <c r="E97" i="1" s="1"/>
  <c r="E69" i="1"/>
  <c r="E78" i="1"/>
  <c r="D51" i="1"/>
  <c r="D13" i="1"/>
  <c r="D19" i="1"/>
  <c r="D26" i="1"/>
  <c r="D35" i="1"/>
  <c r="D43" i="1"/>
  <c r="D61" i="1"/>
  <c r="D69" i="1"/>
  <c r="D78" i="1"/>
  <c r="J81" i="1"/>
  <c r="D113" i="1"/>
  <c r="F103" i="1"/>
  <c r="E103" i="1"/>
  <c r="D103" i="1"/>
  <c r="D95" i="1"/>
  <c r="F95" i="1"/>
  <c r="E95" i="1"/>
  <c r="H108" i="1"/>
  <c r="E86" i="1"/>
  <c r="F86" i="1"/>
  <c r="D86" i="1"/>
  <c r="E98" i="1" l="1"/>
  <c r="E99" i="1" s="1"/>
  <c r="G19" i="1"/>
  <c r="H43" i="1"/>
  <c r="H51" i="1"/>
  <c r="G78" i="1"/>
  <c r="G86" i="1"/>
  <c r="H78" i="1"/>
  <c r="H35" i="1"/>
  <c r="I110" i="1"/>
  <c r="G61" i="1"/>
  <c r="H26" i="1"/>
  <c r="G26" i="1"/>
  <c r="G51" i="1"/>
  <c r="H86" i="1"/>
  <c r="H61" i="1"/>
  <c r="D110" i="1" s="1"/>
  <c r="G69" i="1"/>
  <c r="D97" i="1"/>
  <c r="F97" i="1"/>
  <c r="E107" i="1" l="1"/>
  <c r="E105" i="1"/>
  <c r="E106" i="1"/>
  <c r="D99" i="1"/>
  <c r="G97" i="1"/>
  <c r="D98" i="1"/>
  <c r="F98" i="1"/>
  <c r="F99" i="1"/>
  <c r="E108" i="1" l="1"/>
  <c r="D105" i="1"/>
  <c r="D107" i="1"/>
  <c r="D106" i="1"/>
  <c r="G106" i="1" s="1"/>
  <c r="F105" i="1"/>
  <c r="F108" i="1" s="1"/>
  <c r="F106" i="1"/>
  <c r="F107" i="1"/>
  <c r="G98" i="1"/>
  <c r="G99" i="1" s="1"/>
  <c r="I111" i="1"/>
  <c r="D114" i="1" l="1"/>
  <c r="D111" i="1"/>
  <c r="G107" i="1"/>
  <c r="G105" i="1"/>
  <c r="G108" i="1" s="1"/>
  <c r="D108" i="1"/>
</calcChain>
</file>

<file path=xl/sharedStrings.xml><?xml version="1.0" encoding="utf-8"?>
<sst xmlns="http://schemas.openxmlformats.org/spreadsheetml/2006/main" count="519" uniqueCount="506">
  <si>
    <t xml:space="preserve">OUTCOME 1: </t>
  </si>
  <si>
    <t>Output 1.1:</t>
  </si>
  <si>
    <t>Activity 1.1.1:</t>
  </si>
  <si>
    <t>Activity 1.1.2:</t>
  </si>
  <si>
    <t>Activity 1.1.3:</t>
  </si>
  <si>
    <t>Output 1.2:</t>
  </si>
  <si>
    <t>Output 1.3:</t>
  </si>
  <si>
    <t xml:space="preserve">OUTCOME 2: </t>
  </si>
  <si>
    <t>Output 3.2:</t>
  </si>
  <si>
    <t>Indirect support costs (7%):</t>
  </si>
  <si>
    <t>% Towards GEWE</t>
  </si>
  <si>
    <t>% Towards M&amp;E</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</si>
  <si>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</si>
  <si>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</si>
  <si>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</si>
  <si>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</si>
  <si>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</si>
  <si>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</si>
  <si>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</si>
  <si>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</si>
  <si>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</si>
  <si>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</si>
  <si>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</si>
  <si>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</si>
  <si>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</si>
  <si>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</si>
  <si>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</si>
  <si>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</si>
  <si>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1.2.3</t>
  </si>
  <si>
    <t>Activity 1.2.4</t>
  </si>
  <si>
    <t>Activity 1.2.1</t>
  </si>
  <si>
    <t>Activity 1.2.2</t>
  </si>
  <si>
    <t>Activity 1.3.1</t>
  </si>
  <si>
    <t>Activity 1.3.2</t>
  </si>
  <si>
    <t>Activity 1.3.3</t>
  </si>
  <si>
    <t>Activity 1.3.4</t>
  </si>
  <si>
    <t>Activity 1.3.5</t>
  </si>
  <si>
    <t>Sub-Total Project Budget</t>
  </si>
  <si>
    <t>Total</t>
  </si>
  <si>
    <t>Outcome 2.1</t>
  </si>
  <si>
    <t>Activity 2.1.2</t>
  </si>
  <si>
    <t>Activity 2.1.1</t>
  </si>
  <si>
    <t>Activity 2.1.3</t>
  </si>
  <si>
    <t>Activity 2.1.4</t>
  </si>
  <si>
    <t>Activity 2.1.5</t>
  </si>
  <si>
    <t>Output 2.2</t>
  </si>
  <si>
    <t>Activity 2.2.1</t>
  </si>
  <si>
    <t>Activity 2.2.2</t>
  </si>
  <si>
    <t>Activity 2.2.3</t>
  </si>
  <si>
    <t>Activity 2.2.4</t>
  </si>
  <si>
    <t>Activity 2.2.5</t>
  </si>
  <si>
    <t>Activity 2.2.6</t>
  </si>
  <si>
    <t>Output 2.3</t>
  </si>
  <si>
    <t>Activity 2.3.1</t>
  </si>
  <si>
    <t>Activity 2.3.2</t>
  </si>
  <si>
    <t>Activity 2.3.3</t>
  </si>
  <si>
    <t>Activity 2.3.4</t>
  </si>
  <si>
    <t>Activity 2.3.5</t>
  </si>
  <si>
    <t>Activity 2.3.6</t>
  </si>
  <si>
    <t xml:space="preserve">OUTCOME 3: </t>
  </si>
  <si>
    <t>Output 3.1</t>
  </si>
  <si>
    <t>Activity 3.1.1</t>
  </si>
  <si>
    <t>Activity 3.1.2</t>
  </si>
  <si>
    <t>Activity 3.1.3</t>
  </si>
  <si>
    <t>Activity 3.1.4</t>
  </si>
  <si>
    <t>Activity 3.1.5</t>
  </si>
  <si>
    <t>Activity 3.1.6</t>
  </si>
  <si>
    <t>Activity 3.2.1</t>
  </si>
  <si>
    <t>Activity 3.2.2</t>
  </si>
  <si>
    <t>Activity 3.2.3</t>
  </si>
  <si>
    <t>Activity 3.2.4</t>
  </si>
  <si>
    <t>Activity 3.2.5</t>
  </si>
  <si>
    <t>Activity 3.2.6</t>
  </si>
  <si>
    <t>Output 3.3</t>
  </si>
  <si>
    <t>Activity 3.3.1</t>
  </si>
  <si>
    <t>Activity 3.3.2</t>
  </si>
  <si>
    <t>Activity 3.3.3</t>
  </si>
  <si>
    <t>Activity 3.3.4</t>
  </si>
  <si>
    <t>Activity 3.3.5</t>
  </si>
  <si>
    <t>Activity 3.3.6</t>
  </si>
  <si>
    <t>Activity 3.3.7</t>
  </si>
  <si>
    <t>Output Total</t>
  </si>
  <si>
    <t>Table 1 - PBF project budget by outcome, output and activity</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</si>
  <si>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</si>
  <si>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</si>
  <si>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</si>
  <si>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</si>
  <si>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</si>
  <si>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</si>
  <si>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</si>
  <si>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</si>
  <si>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</si>
  <si>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</si>
  <si>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</si>
  <si>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</si>
  <si>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</si>
  <si>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</si>
  <si>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</si>
  <si>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</si>
  <si>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</si>
  <si>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</si>
  <si>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</si>
  <si>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</si>
  <si>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</si>
  <si>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</si>
  <si>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</si>
  <si>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</si>
  <si>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</si>
  <si>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</si>
  <si>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</si>
  <si>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</si>
  <si>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</si>
  <si>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</si>
  <si>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</si>
  <si>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</si>
  <si>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</si>
  <si>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</si>
  <si>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</si>
  <si>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</si>
  <si>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</si>
  <si>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</si>
  <si>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</si>
  <si>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</si>
  <si>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</si>
  <si>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</si>
  <si>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</si>
  <si>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</si>
  <si>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</si>
  <si>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</si>
  <si>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</si>
  <si>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</si>
  <si>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</si>
  <si>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</si>
  <si>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</si>
  <si>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</si>
  <si>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</si>
  <si>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</si>
  <si>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</si>
  <si>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</si>
  <si>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</si>
  <si>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</si>
  <si>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</si>
  <si>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</si>
  <si>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</si>
  <si>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</si>
  <si>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</si>
  <si>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</si>
  <si>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</si>
  <si>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</si>
  <si>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</si>
  <si>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</si>
  <si>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</si>
  <si>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</si>
  <si>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</si>
  <si>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</si>
  <si>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</si>
  <si>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</si>
  <si>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</si>
  <si>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</si>
  <si>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</si>
  <si>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</si>
  <si>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</si>
  <si>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</si>
  <si>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</si>
  <si>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</si>
  <si>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</si>
  <si>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</si>
  <si>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</si>
  <si>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</si>
  <si>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</si>
  <si>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</si>
  <si>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</si>
  <si>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</si>
  <si>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</si>
  <si>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</si>
  <si>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</si>
  <si>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</si>
  <si>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</si>
  <si>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</si>
  <si>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</si>
  <si>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</si>
  <si>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</si>
  <si>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</si>
  <si>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</si>
  <si>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</si>
  <si>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</si>
  <si>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</si>
  <si>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</si>
  <si>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</si>
  <si>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</si>
  <si>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</si>
  <si>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</si>
  <si>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</si>
  <si>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</si>
  <si>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</si>
  <si>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</si>
  <si>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</si>
  <si>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</si>
  <si>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</si>
  <si>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</si>
  <si>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</si>
  <si>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</si>
  <si>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</si>
  <si>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</si>
  <si>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</si>
  <si>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</si>
  <si>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</si>
  <si>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</si>
  <si>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</si>
  <si>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</si>
  <si>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</si>
  <si>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</si>
  <si>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</si>
  <si>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</si>
  <si>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</si>
  <si>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</si>
  <si>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</si>
  <si>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</si>
  <si>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</si>
  <si>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</si>
  <si>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</si>
  <si>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</si>
  <si>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</si>
  <si>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</si>
  <si>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</si>
  <si>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</si>
  <si>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</si>
  <si>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</si>
  <si>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</si>
  <si>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</si>
  <si>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</si>
  <si>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</si>
  <si>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</si>
  <si>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</si>
  <si>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</si>
  <si>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</si>
  <si>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</si>
  <si>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</si>
  <si>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</si>
  <si>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</si>
  <si>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</si>
  <si>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</si>
  <si>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</si>
  <si>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</si>
  <si>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</si>
  <si>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</si>
  <si>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</si>
  <si>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</si>
  <si>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</si>
  <si>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</si>
  <si>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</si>
  <si>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</si>
  <si>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</si>
  <si>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</si>
  <si>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</si>
  <si>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</si>
  <si>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</si>
  <si>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</si>
  <si>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</si>
  <si>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</si>
  <si>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</si>
  <si>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</si>
  <si>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</si>
  <si>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</si>
  <si>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</si>
  <si>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</si>
  <si>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</si>
  <si>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</si>
  <si>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</si>
  <si>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</si>
  <si>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</si>
  <si>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</si>
  <si>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</si>
  <si>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</si>
  <si>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</si>
  <si>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</si>
  <si>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</si>
  <si>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</si>
  <si>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</si>
  <si>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</si>
  <si>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</si>
  <si>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</si>
  <si>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</si>
  <si>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</si>
  <si>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</si>
  <si>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</si>
  <si>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</si>
  <si>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</si>
  <si>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</si>
  <si>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</si>
  <si>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</si>
  <si>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</si>
  <si>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</si>
  <si>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</si>
  <si>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</si>
  <si>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</si>
  <si>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</si>
  <si>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</si>
  <si>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</si>
  <si>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</si>
  <si>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</si>
  <si>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</si>
  <si>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</si>
  <si>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</si>
  <si>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</si>
  <si>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</si>
  <si>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</si>
  <si>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</si>
  <si>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</si>
  <si>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</si>
  <si>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</si>
  <si>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</si>
  <si>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</si>
  <si>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</si>
  <si>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</si>
  <si>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</si>
  <si>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</si>
  <si>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</si>
  <si>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</si>
  <si>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</si>
  <si>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</si>
  <si>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</si>
  <si>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</si>
  <si>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</si>
  <si>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</si>
  <si>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</si>
  <si>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</si>
  <si>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</si>
  <si>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</si>
  <si>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</si>
  <si>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</si>
  <si>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</si>
  <si>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</si>
  <si>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</si>
  <si>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</si>
  <si>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</si>
  <si>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</si>
  <si>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</si>
  <si>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</si>
  <si>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</si>
  <si>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</si>
  <si>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</si>
  <si>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</si>
  <si>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</si>
  <si>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</si>
  <si>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</si>
  <si>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</si>
  <si>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</si>
  <si>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</si>
  <si>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</si>
  <si>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</si>
  <si>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</si>
  <si>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</si>
  <si>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</si>
  <si>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</si>
  <si>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</si>
  <si>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</si>
  <si>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</si>
  <si>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</si>
  <si>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</si>
  <si>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</si>
  <si>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</si>
  <si>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</si>
  <si>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</si>
  <si>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</si>
  <si>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</si>
  <si>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</si>
  <si>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</si>
  <si>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</si>
  <si>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</si>
  <si>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</si>
  <si>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</si>
  <si>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</si>
  <si>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</si>
  <si>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</si>
  <si>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</si>
  <si>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</si>
  <si>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</si>
  <si>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</si>
  <si>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</si>
  <si>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</si>
  <si>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</si>
  <si>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</si>
  <si>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</si>
  <si>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</si>
  <si>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</si>
  <si>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</si>
  <si>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</si>
  <si>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</si>
  <si>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</si>
  <si>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</si>
  <si>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</si>
  <si>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</si>
  <si>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</si>
  <si>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</si>
  <si>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</si>
  <si>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</si>
  <si>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</si>
  <si>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</si>
  <si>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</si>
  <si>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</si>
  <si>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</si>
  <si>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</si>
  <si>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</si>
  <si>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</si>
  <si>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</si>
  <si>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</si>
  <si>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</si>
  <si>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</si>
  <si>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</si>
  <si>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</si>
  <si>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</si>
  <si>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</si>
  <si>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</si>
  <si>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</si>
  <si>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</si>
  <si>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</si>
  <si>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</si>
  <si>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</si>
  <si>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</si>
  <si>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</si>
  <si>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</si>
  <si>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</si>
  <si>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Annex D - PBF Project Budget</t>
  </si>
  <si>
    <t>Total Additional Costs</t>
  </si>
  <si>
    <t>Additional personnel costs</t>
  </si>
  <si>
    <t>Monitoring budget</t>
  </si>
  <si>
    <t>Total:</t>
  </si>
  <si>
    <t>Budget for independent final evaluation</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</si>
  <si>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</si>
  <si>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</si>
  <si>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</si>
  <si>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</si>
  <si>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</si>
  <si>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</si>
  <si>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</si>
  <si>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</si>
  <si>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</si>
  <si>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</si>
  <si>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</si>
  <si>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</si>
  <si>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</si>
  <si>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Reduced risks of deterioration of conflicts between IDPs and host communities related to competition and tensions over economic opportunities, land, and housing</t>
  </si>
  <si>
    <t>Local communities (hosts and IDPs, especially women) have access to available land resources, sustainably secured and used for the practice of agro-pastoral activities</t>
  </si>
  <si>
    <t xml:space="preserve"> Support local governments to undertake rapid integrated spatial planning analysis and access to land and basic services in consultation with civil society, traditional rulers, and representative of IDPs and host communities</t>
  </si>
  <si>
    <t>Identification and support for securing local land transfer or transaction initiatives</t>
  </si>
  <si>
    <t>Support for the demarcation and respect of agricultural and grazing areas</t>
  </si>
  <si>
    <t>Support the development of new production area</t>
  </si>
  <si>
    <t xml:space="preserve">Promotion of sustainable land management </t>
  </si>
  <si>
    <t>Support local authorities and communities led organization in the sensitization of population on peaceful conflicts resolution and intercommunity dialogue</t>
  </si>
  <si>
    <t>IDPs, especially women and children, have access to decent housing conditions and tenant / landlord relations improve through better support from the municipality</t>
  </si>
  <si>
    <t>Mapping and description (quantitative / qualitative) of housing spaces available in the municipality and access conditions</t>
  </si>
  <si>
    <t>Facilitate the access of women,  girls and communities to basic sanitation services</t>
  </si>
  <si>
    <t>Support mediation between tenants and landlords in urban areas</t>
  </si>
  <si>
    <t>Mechanisms for the prevention of tension in market spaces related to taxation are promoted with the lead of women and youth organizations</t>
  </si>
  <si>
    <t>Support the mapping of commercial spaces available in the municipality</t>
  </si>
  <si>
    <t>Support the municipalities in the inclusive equipment (considering the specific needs of women and vulnerable people) of commercial spaces</t>
  </si>
  <si>
    <t xml:space="preserve">Produce tools on taxation schemes and the municipal taxation system or requirements by sector of activity </t>
  </si>
  <si>
    <t>Sensitization of traders on their rights and duties, including the payment of municipal taxes</t>
  </si>
  <si>
    <t>Support for the organization of women led municipal awareness campaigns and dialogues on local taxation and peaceful tax collection in marketplaces, neighbourhoods, and training institutions</t>
  </si>
  <si>
    <t>Improved capacities of local governments to address the structural causes of conflicts induced or exacerbated by displacement in collaboration with local, traditional, and religious authorities, community-based organizations and the police</t>
  </si>
  <si>
    <t>Municipal authorities have a better understanding of structural conflict analysis and security challenges induced or exacerbated by displacement</t>
  </si>
  <si>
    <t>Mapping of the location of IDPs in each municipality</t>
  </si>
  <si>
    <t>Study the prevalence of gender specific conflicts, their roots, reduction and prevention mechanisms in the context of IDPs and host communities’ relations</t>
  </si>
  <si>
    <t>Analyse conflict sensitivity and do no harm situation affecting conflict mediations and municipal service delivery</t>
  </si>
  <si>
    <t>Elaborate municipal strategies for inclusive governance and conflict prevention based on people perception of peace in their localities</t>
  </si>
  <si>
    <t>Develop a manual on conflict prevention with a focus on gender oriented interventions</t>
  </si>
  <si>
    <t xml:space="preserve">Municipalities have a revitalized inclusive governance and planning mechanisms helping to prevent conflicts over land, markets and housing  </t>
  </si>
  <si>
    <t>Assess the level of participation of communities in local governance planning, finance, spatial planning and promotion of conflict prevention</t>
  </si>
  <si>
    <t>Promote local public and private institutions capacities to enhance   inclusive governance and dialogue on conflict prevention, with a focus on the arrival and settlement of IDPs (disaggregated by gender and age).</t>
  </si>
  <si>
    <t>Support the implementation of municipal strategies and 
mechanisms for inclusive governance and prevention of conflicts based on spatial measures through municipal conflict prevention committees</t>
  </si>
  <si>
    <t xml:space="preserve">Facilitate the improvement of IDPs and community-oriented conflict prevention and management mechanisms </t>
  </si>
  <si>
    <t>Facilitate the dialogue to plan and implement participatory budgeting for executing conflict prevention and mediation, and municipal land use plans with the focus on practices led by women, girls, and people with disabilities</t>
  </si>
  <si>
    <t>Training of local actors including Communities based organizations on mapping and managing factors of existing conflicts and disputes induced by displacements</t>
  </si>
  <si>
    <t>Facilitate exchanges with host and IDPs community leaders and local authorities for the identification of participatory approaches to be deployed for conflict risk monitoring, conflict prevention and community security classification</t>
  </si>
  <si>
    <t>Facilitate exchanges with community leaders and local authorities for the identification of local indicators and frequencies for monitoring conflict, prevention actions and community security levels</t>
  </si>
  <si>
    <t>Launch participatory approaches and local criteria for classifying the level of conflict, preventive actions and security in the neighbourhoods or public spaces of the municipalities</t>
  </si>
  <si>
    <t xml:space="preserve">Provide advisory support to municipal authorities in decision making to improve the conflict situation and the sense of peace  </t>
  </si>
  <si>
    <t>Produce and follow up exit and sustainability principles and strategy</t>
  </si>
  <si>
    <t xml:space="preserve">Inclusive local conflict prevention mechanisms are promoted </t>
  </si>
  <si>
    <t>Enhanced trust between IDPs, host communities and local government through better civic inclusion and community safety</t>
  </si>
  <si>
    <t>Access to civil registration documents is facilitated for IDPs and local populations through support to municipalities and competent services</t>
  </si>
  <si>
    <t>Support municipal authorities to produce and distribute technical notes on the IDPs situations and challenges to ease decision making for their socio-economic and cultural inclusion</t>
  </si>
  <si>
    <t>Support local authorities and IDPs associations to map and share ea database and reports on communities needs for civil registration documents</t>
  </si>
  <si>
    <t>Organize awareness raising campaigns and advocacy events on the importance of civil registration documents</t>
  </si>
  <si>
    <t>Facilitate partnership between municipalities and relevant public institutions to produce National Identification Cards and Birth Certificate</t>
  </si>
  <si>
    <t xml:space="preserve">Organize quarterly public hearing/fairground hearings to produce registration documents  </t>
  </si>
  <si>
    <t>Promote the respect of Do No Harm Principles and protocol locally validated in implementing civil registrations, conflict prevention and other activities</t>
  </si>
  <si>
    <t>Dialogue frameworks for advancing community participation in decentralisation and multiculturalism are promoted</t>
  </si>
  <si>
    <t>Support municipalities to produce brochures to disseminate  the new decentralization law and Multiculturalism principles for wider distribution among  IDPs and host community</t>
  </si>
  <si>
    <t xml:space="preserve">Support IDPs and host communities to develop disaggregated people-oriented awareness raising action plans for improving the understanding and joint initiatives to promote multiculturalism </t>
  </si>
  <si>
    <t>Facilitate women contribution to the production and broadcasting of multiculturalism-oriented programme on local radio and youth prone social medial</t>
  </si>
  <si>
    <t>Facilitate the participation of person with disabilities in the production and broadcasting of multiculturalism-oriented programme on local radio and youth prone social medial</t>
  </si>
  <si>
    <t>Encourage women-led creation and enhancement of multi-cultural events in public spaces on multiculturalism, community participation and conflict prevention</t>
  </si>
  <si>
    <t>Support the creation of formal partnerships between host and IDPs community associations and municipalities to foster inter-community dialogues and participation in the provision of decentralized public order</t>
  </si>
  <si>
    <t>The local economic value chains are promoted for increasing job opportunities for both IDPs and host communities</t>
  </si>
  <si>
    <t>Analyse existing potential and promising local economic value chains (LEVC) as a mean to minimize job competition and related conflicts between IDPs and host communities</t>
  </si>
  <si>
    <t>Establish a framework of collaboration between the project, the financial institutions, and local authorities to foster access to finance for local economy development</t>
  </si>
  <si>
    <t>Propose models for enhancing economic insertion of IDPs and minimize conflict with host communities</t>
  </si>
  <si>
    <t>Facilitate the production of business plans including credit management checklist, loan request principles, and ICT-led marketing and sale strategy to kick-off grouped/cooperative income generating activities</t>
  </si>
  <si>
    <t>Train targets groups/existing or newly created cooperatives in the use of ICT to promote online marketing and sales at local, national and global levels</t>
  </si>
  <si>
    <t xml:space="preserve">Mobilise microfinance and finance institutions to provide technical and financial support for the economic insertion of selected IDPs and host communities </t>
  </si>
  <si>
    <t>Support local authorities to advocate for increasing the access of IDPs and host communities small scale enterprises organizations or cooperatives to microfinance or banking loan and municipal procurement/contracts</t>
  </si>
  <si>
    <t>UN-HABITAT (budget in USD)</t>
  </si>
  <si>
    <t>UN-WOMEN (budget in USD)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</si>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</sst>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_(&quot;$&quot;* #,##0.00_);_(&quot;$&quot;* \(#,##0.00\);_(&quot;$&quot;* &quot;-&quot;??_);_(@_)"/>
  </numFmts>
  <fonts count="2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b/>
      <sz val="24"/>
      <color rgb="FF00B0F0"/>
      <name val="Calibri"/>
      <family val="2"/>
      <scheme val="minor"/>
    </font>
    <font>
      <sz val="12"/>
      <color rgb="FF000000"/>
      <name val="Calibri"/>
      <family val="2"/>
      <scheme val="minor"/>
    </font>
    <font>
      <sz val="12"/>
      <name val="Calibri"/>
      <family val="2"/>
      <scheme val="minor"/>
    </font>
    <font>
      <sz val="10"/>
      <color indexed="8"/>
      <name val="Helvetica Neue"/>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s>
  <cellStyleXfs count="4">
    <xf numFmtId="0" fontId="0" fillId="0" borderId="0"/>
    <xf numFmtId="165" fontId="5"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Protection="0">
      <alignment vertical="top" wrapText="1"/>
    </xf>
  </cellStyleXfs>
  <cellXfs count="169">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165" fontId="3" fillId="0" borderId="0" xfId="0" applyNumberFormat="1"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5" fontId="9"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165" fontId="3"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3" borderId="0" xfId="0" applyFont="1" applyFill="1" applyBorder="1" applyAlignment="1">
      <alignment vertical="center" wrapText="1"/>
    </xf>
    <xf numFmtId="165"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5" fontId="3" fillId="3" borderId="0" xfId="2" applyNumberFormat="1" applyFont="1" applyFill="1" applyBorder="1" applyAlignment="1">
      <alignment wrapText="1"/>
    </xf>
    <xf numFmtId="0" fontId="8"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65" fontId="3"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3" fillId="0" borderId="0" xfId="1" applyFont="1" applyFill="1" applyBorder="1" applyAlignment="1" applyProtection="1">
      <alignment horizontal="center" vertical="center"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3"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5" fontId="3" fillId="2" borderId="3" xfId="1" applyFont="1" applyFill="1" applyBorder="1" applyAlignment="1" applyProtection="1">
      <alignment vertical="center" wrapText="1"/>
    </xf>
    <xf numFmtId="165" fontId="3" fillId="2" borderId="4" xfId="1" applyFont="1" applyFill="1" applyBorder="1" applyAlignment="1" applyProtection="1">
      <alignment vertical="center" wrapText="1"/>
    </xf>
    <xf numFmtId="165" fontId="3" fillId="2" borderId="12" xfId="1" applyFont="1" applyFill="1" applyBorder="1" applyAlignment="1" applyProtection="1">
      <alignment vertical="center" wrapText="1"/>
    </xf>
    <xf numFmtId="9" fontId="3" fillId="2" borderId="13" xfId="2" applyFont="1" applyFill="1" applyBorder="1" applyAlignment="1" applyProtection="1">
      <alignment vertical="center" wrapText="1"/>
    </xf>
    <xf numFmtId="0" fontId="4" fillId="2" borderId="18" xfId="0" applyFont="1" applyFill="1" applyBorder="1" applyAlignment="1" applyProtection="1">
      <alignment horizontal="left" vertical="center" wrapText="1"/>
    </xf>
    <xf numFmtId="165" fontId="3" fillId="2" borderId="14"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5" fontId="3" fillId="2" borderId="9" xfId="2" applyNumberFormat="1" applyFont="1" applyFill="1" applyBorder="1" applyAlignment="1" applyProtection="1">
      <alignment wrapText="1"/>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5" fontId="3"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3" fillId="2" borderId="13"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23"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20" xfId="0" applyFont="1" applyFill="1" applyBorder="1" applyAlignment="1" applyProtection="1">
      <alignment vertical="center" wrapText="1"/>
    </xf>
    <xf numFmtId="165" fontId="3" fillId="2" borderId="24"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165" fontId="6" fillId="2" borderId="3" xfId="1" applyNumberFormat="1" applyFont="1" applyFill="1" applyBorder="1" applyAlignment="1" applyProtection="1">
      <alignment horizontal="center" vertical="center" wrapText="1"/>
    </xf>
    <xf numFmtId="165" fontId="3" fillId="4" borderId="3" xfId="1" applyFont="1" applyFill="1" applyBorder="1" applyAlignment="1" applyProtection="1">
      <alignment vertical="center" wrapText="1"/>
    </xf>
    <xf numFmtId="9" fontId="3" fillId="3" borderId="9" xfId="2" applyFont="1" applyFill="1" applyBorder="1" applyAlignment="1" applyProtection="1">
      <alignment vertical="center" wrapText="1"/>
      <protection locked="0"/>
    </xf>
    <xf numFmtId="9" fontId="3" fillId="3" borderId="19" xfId="2" applyFont="1" applyFill="1" applyBorder="1" applyAlignment="1" applyProtection="1">
      <alignment vertical="center" wrapText="1"/>
      <protection locked="0"/>
    </xf>
    <xf numFmtId="9" fontId="3" fillId="3" borderId="19" xfId="2" applyFont="1" applyFill="1" applyBorder="1" applyAlignment="1" applyProtection="1">
      <alignment horizontal="right" vertical="center" wrapText="1"/>
      <protection locked="0"/>
    </xf>
    <xf numFmtId="9" fontId="0" fillId="0" borderId="0" xfId="2" applyFont="1"/>
    <xf numFmtId="0" fontId="4" fillId="6" borderId="6" xfId="0" applyFont="1" applyFill="1" applyBorder="1"/>
    <xf numFmtId="0" fontId="0" fillId="6" borderId="15" xfId="0" applyFill="1" applyBorder="1"/>
    <xf numFmtId="0" fontId="0" fillId="6" borderId="16" xfId="0" applyFill="1" applyBorder="1" applyAlignment="1">
      <alignment wrapText="1"/>
    </xf>
    <xf numFmtId="0" fontId="0" fillId="6" borderId="17" xfId="0" applyFill="1" applyBorder="1" applyAlignment="1">
      <alignment wrapText="1"/>
    </xf>
    <xf numFmtId="0" fontId="6" fillId="2" borderId="3" xfId="0" applyFont="1" applyFill="1" applyBorder="1" applyAlignment="1" applyProtection="1">
      <alignment vertical="center" wrapText="1"/>
    </xf>
    <xf numFmtId="10" fontId="3" fillId="2" borderId="9" xfId="2" applyNumberFormat="1" applyFont="1" applyFill="1" applyBorder="1" applyAlignment="1" applyProtection="1">
      <alignment wrapText="1"/>
    </xf>
    <xf numFmtId="165" fontId="12"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3"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3" fillId="3" borderId="0" xfId="1" applyFont="1" applyFill="1" applyBorder="1" applyAlignment="1">
      <alignment vertical="center" wrapText="1"/>
    </xf>
    <xf numFmtId="165" fontId="3" fillId="3" borderId="0" xfId="1" applyFont="1" applyFill="1" applyBorder="1" applyAlignment="1" applyProtection="1">
      <alignment horizontal="right" vertical="center" wrapText="1"/>
      <protection locked="0"/>
    </xf>
    <xf numFmtId="165" fontId="3" fillId="0" borderId="0" xfId="1" applyFont="1" applyFill="1" applyBorder="1" applyAlignment="1">
      <alignment vertical="center" wrapText="1"/>
    </xf>
    <xf numFmtId="165" fontId="15" fillId="7" borderId="3" xfId="0" applyNumberFormat="1" applyFont="1" applyFill="1" applyBorder="1" applyAlignment="1">
      <alignment horizontal="center"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xf>
    <xf numFmtId="165" fontId="10"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5" fontId="3" fillId="2" borderId="18" xfId="0" applyNumberFormat="1" applyFont="1" applyFill="1" applyBorder="1" applyAlignment="1">
      <alignment vertical="center" wrapText="1"/>
    </xf>
    <xf numFmtId="165" fontId="0" fillId="2" borderId="14" xfId="1" applyFont="1" applyFill="1" applyBorder="1" applyAlignment="1">
      <alignment vertical="center" wrapText="1"/>
    </xf>
    <xf numFmtId="0" fontId="0" fillId="2" borderId="11" xfId="0" applyFont="1" applyFill="1" applyBorder="1" applyAlignment="1">
      <alignment wrapText="1"/>
    </xf>
    <xf numFmtId="9" fontId="0" fillId="2" borderId="13" xfId="2" applyFont="1" applyFill="1" applyBorder="1" applyAlignment="1">
      <alignment wrapText="1"/>
    </xf>
    <xf numFmtId="165" fontId="12" fillId="3" borderId="0" xfId="1" applyFont="1" applyFill="1" applyBorder="1" applyAlignment="1">
      <alignment wrapText="1"/>
    </xf>
    <xf numFmtId="165" fontId="0" fillId="3" borderId="0" xfId="1" applyFont="1" applyFill="1" applyBorder="1" applyAlignment="1">
      <alignment wrapText="1"/>
    </xf>
    <xf numFmtId="165" fontId="3" fillId="3" borderId="3" xfId="1" applyFont="1" applyFill="1" applyBorder="1" applyAlignment="1" applyProtection="1">
      <alignment horizontal="center" vertical="center" wrapText="1"/>
    </xf>
    <xf numFmtId="165" fontId="15" fillId="8" borderId="3" xfId="0" applyNumberFormat="1" applyFont="1" applyFill="1" applyBorder="1" applyAlignment="1">
      <alignment horizontal="center" vertical="center" wrapText="1"/>
    </xf>
    <xf numFmtId="165" fontId="6" fillId="3" borderId="3" xfId="1" applyFont="1" applyFill="1" applyBorder="1" applyAlignment="1" applyProtection="1">
      <alignment vertical="center" wrapText="1"/>
      <protection locked="0"/>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3" fillId="0" borderId="0" xfId="0" applyFont="1" applyFill="1" applyBorder="1" applyAlignment="1">
      <alignment wrapText="1"/>
    </xf>
    <xf numFmtId="0" fontId="18" fillId="0" borderId="3" xfId="0" applyFont="1" applyBorder="1" applyAlignment="1" applyProtection="1">
      <alignment horizontal="left" vertical="top" wrapText="1"/>
      <protection locked="0"/>
    </xf>
    <xf numFmtId="165" fontId="19" fillId="0" borderId="3" xfId="0" applyNumberFormat="1" applyFont="1" applyBorder="1" applyAlignment="1" applyProtection="1">
      <alignment horizontal="center" vertical="center" wrapText="1"/>
      <protection locked="0"/>
    </xf>
    <xf numFmtId="9" fontId="18" fillId="0" borderId="3" xfId="0" applyNumberFormat="1" applyFont="1" applyBorder="1" applyAlignment="1" applyProtection="1">
      <alignment horizontal="center" vertical="center" wrapText="1"/>
      <protection locked="0"/>
    </xf>
    <xf numFmtId="0" fontId="14" fillId="0" borderId="3"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9" fontId="19" fillId="0" borderId="3" xfId="2" applyFont="1" applyBorder="1" applyAlignment="1" applyProtection="1">
      <alignment horizontal="center" vertical="center" wrapText="1"/>
      <protection locked="0"/>
    </xf>
    <xf numFmtId="0" fontId="18" fillId="0" borderId="0" xfId="0" applyFont="1" applyAlignment="1" applyProtection="1">
      <alignment wrapText="1"/>
    </xf>
    <xf numFmtId="0" fontId="1" fillId="0" borderId="3" xfId="0" applyFont="1" applyBorder="1" applyAlignment="1" applyProtection="1">
      <alignment horizontal="left" vertical="top" wrapText="1"/>
      <protection locked="0"/>
    </xf>
    <xf numFmtId="0" fontId="18" fillId="9" borderId="2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9" fontId="18" fillId="0" borderId="23"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9" fontId="1" fillId="0" borderId="3" xfId="2" applyFont="1" applyBorder="1" applyAlignment="1" applyProtection="1">
      <alignment vertical="center" wrapText="1"/>
      <protection locked="0"/>
    </xf>
    <xf numFmtId="165" fontId="19" fillId="0" borderId="3" xfId="1" applyNumberFormat="1" applyFont="1" applyBorder="1" applyAlignment="1" applyProtection="1">
      <alignment horizontal="center" vertical="center" wrapText="1"/>
      <protection locked="0"/>
    </xf>
    <xf numFmtId="0" fontId="17"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3" fillId="2" borderId="19" xfId="1" applyFont="1" applyFill="1" applyBorder="1" applyAlignment="1" applyProtection="1">
      <alignment horizontal="center" vertical="center" wrapText="1"/>
    </xf>
    <xf numFmtId="165" fontId="3" fillId="2" borderId="22"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165" fontId="3" fillId="2" borderId="5" xfId="1" applyFont="1" applyFill="1" applyBorder="1" applyAlignment="1" applyProtection="1">
      <alignment horizontal="center" vertical="center" wrapText="1"/>
      <protection locked="0"/>
    </xf>
    <xf numFmtId="165" fontId="3" fillId="2" borderId="23"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18" fillId="9" borderId="4" xfId="0" applyFont="1" applyFill="1" applyBorder="1" applyAlignment="1" applyProtection="1">
      <alignment horizontal="left" vertical="top" wrapText="1"/>
      <protection locked="0"/>
    </xf>
    <xf numFmtId="0" fontId="18" fillId="9" borderId="1" xfId="0" applyFont="1" applyFill="1" applyBorder="1" applyAlignment="1" applyProtection="1">
      <alignment horizontal="left" vertical="top" wrapText="1"/>
      <protection locked="0"/>
    </xf>
    <xf numFmtId="0" fontId="18" fillId="9" borderId="29"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165" fontId="1" fillId="3" borderId="3" xfId="1" applyFont="1" applyFill="1" applyBorder="1" applyAlignment="1" applyProtection="1">
      <alignment horizontal="left" vertical="top" wrapText="1"/>
      <protection locked="0"/>
    </xf>
    <xf numFmtId="0" fontId="16" fillId="0" borderId="28" xfId="0" applyFont="1" applyFill="1" applyBorder="1" applyAlignment="1">
      <alignment horizontal="left" wrapText="1"/>
    </xf>
    <xf numFmtId="49" fontId="3" fillId="3" borderId="3" xfId="0" applyNumberFormat="1"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15" fillId="9" borderId="4" xfId="0" applyFont="1" applyFill="1" applyBorder="1" applyAlignment="1" applyProtection="1">
      <alignment horizontal="left" vertical="top" wrapText="1"/>
      <protection locked="0"/>
    </xf>
    <xf numFmtId="0" fontId="15" fillId="9" borderId="1" xfId="0" applyFont="1" applyFill="1" applyBorder="1" applyAlignment="1" applyProtection="1">
      <alignment horizontal="left" vertical="top" wrapText="1"/>
      <protection locked="0"/>
    </xf>
    <xf numFmtId="0" fontId="15" fillId="9" borderId="29"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cellXfs>
  <cellStyles count="4">
    <cellStyle name="Monétaire" xfId="1" builtinId="4"/>
    <cellStyle name="Normal" xfId="0" builtinId="0"/>
    <cellStyle name="Normal 2" xfId="3"/>
    <cellStyle name="Pourcentag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topLeftCell="A181" workbookViewId="0">
      <selection activeCell="B49" sqref="B49"/>
    </sheetView>
  </sheetViews>
  <sheetFormatPr baseColWidth="10" defaultColWidth="8.88671875" defaultRowHeight="14.4"/>
  <cols>
    <col min="2" max="2" width="73.33203125" customWidth="1"/>
  </cols>
  <sheetData>
    <row r="1" spans="2:6" ht="15" thickBot="1"/>
    <row r="2" spans="2:6" ht="15" thickBot="1">
      <c r="B2" s="81" t="s">
        <v>20</v>
      </c>
      <c r="C2" s="1"/>
      <c r="D2" s="1"/>
      <c r="E2" s="1"/>
      <c r="F2" s="1"/>
    </row>
    <row r="3" spans="2:6">
      <c r="B3" s="82"/>
    </row>
    <row r="4" spans="2:6" ht="30.75" customHeight="1">
      <c r="B4" s="83" t="s">
        <v>13</v>
      </c>
    </row>
    <row r="5" spans="2:6" ht="30.75" customHeight="1">
      <c r="B5" s="83"/>
    </row>
    <row r="6" spans="2:6" ht="43.2">
      <c r="B6" s="83" t="s">
        <v>14</v>
      </c>
    </row>
    <row r="7" spans="2:6">
      <c r="B7" s="83"/>
    </row>
    <row r="8" spans="2:6" ht="57.6">
      <c r="B8" s="83" t="s">
        <v>15</v>
      </c>
    </row>
    <row r="9" spans="2:6">
      <c r="B9" s="83"/>
    </row>
    <row r="10" spans="2:6" ht="57.6">
      <c r="B10" s="83" t="s">
        <v>16</v>
      </c>
    </row>
    <row r="11" spans="2:6">
      <c r="B11" s="83"/>
    </row>
    <row r="12" spans="2:6" ht="28.8">
      <c r="B12" s="83" t="s">
        <v>17</v>
      </c>
    </row>
    <row r="13" spans="2:6">
      <c r="B13" s="83"/>
    </row>
    <row r="14" spans="2:6" ht="57.6">
      <c r="B14" s="83" t="s">
        <v>18</v>
      </c>
    </row>
    <row r="15" spans="2:6">
      <c r="B15" s="83"/>
    </row>
    <row r="16" spans="2:6" ht="43.8" thickBot="1">
      <c r="B16" s="84" t="s">
        <v>19</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1"/>
  <sheetViews>
    <sheetView showGridLines="0" showZeros="0" tabSelected="1" zoomScale="62" zoomScaleNormal="70" workbookViewId="0">
      <pane ySplit="4" topLeftCell="A62" activePane="bottomLeft" state="frozen"/>
      <selection pane="bottomLeft" activeCell="J49" sqref="J49"/>
    </sheetView>
  </sheetViews>
  <sheetFormatPr baseColWidth="10" defaultColWidth="9.109375" defaultRowHeight="14.4"/>
  <cols>
    <col min="1" max="1" width="9.109375" style="29"/>
    <col min="2" max="2" width="30.5546875" style="29" customWidth="1"/>
    <col min="3" max="3" width="32.44140625" style="29" customWidth="1"/>
    <col min="4" max="4" width="25.109375" style="29" customWidth="1"/>
    <col min="5" max="6" width="25.6640625" style="29" customWidth="1"/>
    <col min="7" max="7" width="23.109375" style="29" customWidth="1"/>
    <col min="8" max="8" width="22.44140625" style="29" customWidth="1"/>
    <col min="9" max="9" width="22.44140625" style="88" customWidth="1"/>
    <col min="10" max="10" width="25.6640625" style="107" customWidth="1"/>
    <col min="11" max="11" width="30.33203125" style="29" customWidth="1"/>
    <col min="12" max="12" width="18.88671875" style="29" customWidth="1"/>
    <col min="13" max="13" width="9.109375" style="29"/>
    <col min="14" max="14" width="17.6640625" style="29" customWidth="1"/>
    <col min="15" max="15" width="26.44140625" style="29" customWidth="1"/>
    <col min="16" max="16" width="22.44140625" style="29" customWidth="1"/>
    <col min="17" max="17" width="29.6640625" style="29" customWidth="1"/>
    <col min="18" max="18" width="23.44140625" style="29" customWidth="1"/>
    <col min="19" max="19" width="18.44140625" style="29" customWidth="1"/>
    <col min="20" max="20" width="17.44140625" style="29" customWidth="1"/>
    <col min="21" max="21" width="25.109375" style="29" customWidth="1"/>
    <col min="22" max="16384" width="9.109375" style="29"/>
  </cols>
  <sheetData>
    <row r="1" spans="1:12" ht="30.75" customHeight="1">
      <c r="B1" s="131" t="s">
        <v>423</v>
      </c>
      <c r="C1" s="131"/>
      <c r="D1" s="131"/>
      <c r="E1" s="131"/>
      <c r="F1" s="27"/>
      <c r="G1" s="27"/>
      <c r="H1" s="28"/>
      <c r="I1" s="87"/>
      <c r="J1" s="106"/>
      <c r="K1" s="28"/>
    </row>
    <row r="2" spans="1:12" ht="16.5" customHeight="1">
      <c r="B2" s="160" t="s">
        <v>82</v>
      </c>
      <c r="C2" s="160"/>
      <c r="D2" s="160"/>
      <c r="E2" s="160"/>
      <c r="F2" s="115"/>
      <c r="G2" s="115"/>
      <c r="H2" s="115"/>
      <c r="I2" s="100"/>
      <c r="J2" s="100"/>
    </row>
    <row r="4" spans="1:12" ht="119.25" customHeight="1">
      <c r="B4" s="36" t="s">
        <v>430</v>
      </c>
      <c r="C4" s="36" t="s">
        <v>431</v>
      </c>
      <c r="D4" s="128" t="s">
        <v>503</v>
      </c>
      <c r="E4" s="128" t="s">
        <v>504</v>
      </c>
      <c r="F4" s="42"/>
      <c r="G4" s="52" t="s">
        <v>38</v>
      </c>
      <c r="H4" s="36" t="s">
        <v>432</v>
      </c>
      <c r="I4" s="101" t="s">
        <v>434</v>
      </c>
      <c r="J4" s="113" t="s">
        <v>439</v>
      </c>
      <c r="K4" s="114" t="s">
        <v>441</v>
      </c>
      <c r="L4" s="35"/>
    </row>
    <row r="5" spans="1:12" ht="51" customHeight="1">
      <c r="B5" s="49" t="s">
        <v>0</v>
      </c>
      <c r="C5" s="161" t="s">
        <v>442</v>
      </c>
      <c r="D5" s="161"/>
      <c r="E5" s="161"/>
      <c r="F5" s="161"/>
      <c r="G5" s="161"/>
      <c r="H5" s="161"/>
      <c r="I5" s="162"/>
      <c r="J5" s="162"/>
      <c r="K5" s="161"/>
      <c r="L5" s="14"/>
    </row>
    <row r="6" spans="1:12" ht="51" customHeight="1">
      <c r="B6" s="49" t="s">
        <v>1</v>
      </c>
      <c r="C6" s="158" t="s">
        <v>443</v>
      </c>
      <c r="D6" s="158"/>
      <c r="E6" s="158"/>
      <c r="F6" s="158"/>
      <c r="G6" s="158"/>
      <c r="H6" s="158"/>
      <c r="I6" s="159"/>
      <c r="J6" s="159"/>
      <c r="K6" s="158"/>
      <c r="L6" s="37"/>
    </row>
    <row r="7" spans="1:12" ht="124.8">
      <c r="B7" s="85" t="s">
        <v>2</v>
      </c>
      <c r="C7" s="116" t="s">
        <v>444</v>
      </c>
      <c r="D7" s="117">
        <v>40000</v>
      </c>
      <c r="E7" s="15"/>
      <c r="F7" s="15"/>
      <c r="G7" s="75">
        <f>SUM(D7:F7)</f>
        <v>40000</v>
      </c>
      <c r="H7" s="122">
        <v>0.5</v>
      </c>
      <c r="I7" s="90">
        <v>20000</v>
      </c>
      <c r="J7" s="91"/>
      <c r="K7" s="61"/>
      <c r="L7" s="38"/>
    </row>
    <row r="8" spans="1:12" ht="46.8">
      <c r="B8" s="85" t="s">
        <v>3</v>
      </c>
      <c r="C8" s="116" t="s">
        <v>445</v>
      </c>
      <c r="D8" s="15">
        <v>55000</v>
      </c>
      <c r="E8" s="15"/>
      <c r="F8" s="15"/>
      <c r="G8" s="75">
        <f t="shared" ref="G8:G12" si="0">SUM(D8:F8)</f>
        <v>55000</v>
      </c>
      <c r="H8" s="122">
        <v>0.5</v>
      </c>
      <c r="I8" s="90">
        <v>25000</v>
      </c>
      <c r="J8" s="91"/>
      <c r="K8" s="61"/>
      <c r="L8" s="38"/>
    </row>
    <row r="9" spans="1:12" ht="43.2">
      <c r="B9" s="85" t="s">
        <v>4</v>
      </c>
      <c r="C9" s="119" t="s">
        <v>446</v>
      </c>
      <c r="D9" s="15">
        <v>30000</v>
      </c>
      <c r="E9" s="15"/>
      <c r="F9" s="15"/>
      <c r="G9" s="75">
        <f t="shared" si="0"/>
        <v>30000</v>
      </c>
      <c r="H9" s="122">
        <v>0.5</v>
      </c>
      <c r="I9" s="90">
        <v>15000</v>
      </c>
      <c r="J9" s="91"/>
      <c r="K9" s="61"/>
      <c r="L9" s="38"/>
    </row>
    <row r="10" spans="1:12" ht="28.8">
      <c r="B10" s="85" t="s">
        <v>25</v>
      </c>
      <c r="C10" s="119" t="s">
        <v>447</v>
      </c>
      <c r="D10" s="15">
        <v>10000</v>
      </c>
      <c r="E10" s="15"/>
      <c r="F10" s="15"/>
      <c r="G10" s="75">
        <f t="shared" si="0"/>
        <v>10000</v>
      </c>
      <c r="H10" s="122">
        <v>0.5</v>
      </c>
      <c r="I10" s="90">
        <v>5000</v>
      </c>
      <c r="J10" s="91"/>
      <c r="K10" s="61"/>
      <c r="L10" s="38"/>
    </row>
    <row r="11" spans="1:12" ht="28.8">
      <c r="B11" s="85" t="s">
        <v>26</v>
      </c>
      <c r="C11" s="119" t="s">
        <v>448</v>
      </c>
      <c r="D11" s="15">
        <v>35000</v>
      </c>
      <c r="E11" s="15"/>
      <c r="F11" s="15"/>
      <c r="G11" s="75">
        <f t="shared" si="0"/>
        <v>35000</v>
      </c>
      <c r="H11" s="122">
        <v>0.6</v>
      </c>
      <c r="I11" s="90">
        <v>25000</v>
      </c>
      <c r="J11" s="91"/>
      <c r="K11" s="61"/>
      <c r="L11" s="38"/>
    </row>
    <row r="12" spans="1:12" ht="72">
      <c r="B12" s="85" t="s">
        <v>27</v>
      </c>
      <c r="C12" s="119" t="s">
        <v>449</v>
      </c>
      <c r="D12" s="15">
        <v>12500</v>
      </c>
      <c r="E12" s="15">
        <v>12500</v>
      </c>
      <c r="F12" s="15"/>
      <c r="G12" s="75">
        <f t="shared" si="0"/>
        <v>25000</v>
      </c>
      <c r="H12" s="122">
        <v>0.6</v>
      </c>
      <c r="I12" s="90">
        <v>6000</v>
      </c>
      <c r="J12" s="91"/>
      <c r="K12" s="61"/>
      <c r="L12" s="38"/>
    </row>
    <row r="13" spans="1:12" ht="15.6">
      <c r="A13" s="30"/>
      <c r="C13" s="49" t="s">
        <v>81</v>
      </c>
      <c r="D13" s="17">
        <f>SUM(D7:D12)</f>
        <v>182500</v>
      </c>
      <c r="E13" s="17">
        <f>SUM(E7:E12)</f>
        <v>12500</v>
      </c>
      <c r="F13" s="17">
        <f>SUM(F7:F12)</f>
        <v>0</v>
      </c>
      <c r="G13" s="17">
        <f>SUM(G7:G12)</f>
        <v>195000</v>
      </c>
      <c r="H13" s="63">
        <f>(H7*G7)+(H8*G8)+(H9*G9)+(H10*G10)+(H11*G11)+(H12*G12)</f>
        <v>103500</v>
      </c>
      <c r="I13" s="63">
        <f>SUM(I7:I12)</f>
        <v>96000</v>
      </c>
      <c r="J13" s="108"/>
      <c r="K13" s="62"/>
      <c r="L13" s="40"/>
    </row>
    <row r="14" spans="1:12" ht="51" customHeight="1">
      <c r="A14" s="30"/>
      <c r="B14" s="49" t="s">
        <v>5</v>
      </c>
      <c r="C14" s="155" t="s">
        <v>450</v>
      </c>
      <c r="D14" s="156"/>
      <c r="E14" s="156"/>
      <c r="F14" s="156"/>
      <c r="G14" s="156"/>
      <c r="H14" s="156"/>
      <c r="I14" s="156"/>
      <c r="J14" s="156"/>
      <c r="K14" s="157"/>
      <c r="L14" s="37"/>
    </row>
    <row r="15" spans="1:12" ht="78">
      <c r="A15" s="30"/>
      <c r="B15" s="85" t="s">
        <v>30</v>
      </c>
      <c r="C15" s="116" t="s">
        <v>451</v>
      </c>
      <c r="D15" s="15">
        <v>20000</v>
      </c>
      <c r="E15" s="15">
        <v>10000</v>
      </c>
      <c r="F15" s="15"/>
      <c r="G15" s="75">
        <f>SUM(D15:F15)</f>
        <v>30000</v>
      </c>
      <c r="H15" s="121">
        <v>0.5</v>
      </c>
      <c r="I15" s="90">
        <v>15000</v>
      </c>
      <c r="J15" s="91"/>
      <c r="K15" s="61"/>
      <c r="L15" s="38"/>
    </row>
    <row r="16" spans="1:12" ht="78">
      <c r="A16" s="30"/>
      <c r="B16" s="85" t="s">
        <v>31</v>
      </c>
      <c r="C16" s="120" t="s">
        <v>451</v>
      </c>
      <c r="D16" s="15">
        <v>90000</v>
      </c>
      <c r="E16" s="15"/>
      <c r="F16" s="15"/>
      <c r="G16" s="75">
        <f t="shared" ref="G16:G18" si="1">SUM(D16:F16)</f>
        <v>90000</v>
      </c>
      <c r="H16" s="121">
        <v>0.5</v>
      </c>
      <c r="I16" s="90">
        <v>40000</v>
      </c>
      <c r="J16" s="91"/>
      <c r="K16" s="61"/>
      <c r="L16" s="38"/>
    </row>
    <row r="17" spans="1:12" ht="46.8">
      <c r="A17" s="30"/>
      <c r="B17" s="85" t="s">
        <v>28</v>
      </c>
      <c r="C17" s="120" t="s">
        <v>452</v>
      </c>
      <c r="D17" s="15">
        <v>20000</v>
      </c>
      <c r="E17" s="15">
        <v>24200</v>
      </c>
      <c r="F17" s="15"/>
      <c r="G17" s="75">
        <f t="shared" si="1"/>
        <v>44200</v>
      </c>
      <c r="H17" s="121">
        <v>0.6</v>
      </c>
      <c r="I17" s="90">
        <v>10000</v>
      </c>
      <c r="J17" s="91"/>
      <c r="K17" s="61"/>
      <c r="L17" s="38"/>
    </row>
    <row r="18" spans="1:12" ht="46.8">
      <c r="A18" s="30"/>
      <c r="B18" s="85" t="s">
        <v>29</v>
      </c>
      <c r="C18" s="120" t="s">
        <v>453</v>
      </c>
      <c r="D18" s="15">
        <v>12500</v>
      </c>
      <c r="E18" s="15"/>
      <c r="F18" s="15"/>
      <c r="G18" s="75">
        <f t="shared" si="1"/>
        <v>12500</v>
      </c>
      <c r="H18" s="121">
        <v>0.6</v>
      </c>
      <c r="I18" s="90">
        <v>6000</v>
      </c>
      <c r="J18" s="91"/>
      <c r="K18" s="61"/>
      <c r="L18" s="38"/>
    </row>
    <row r="19" spans="1:12" ht="15.6">
      <c r="A19" s="30"/>
      <c r="C19" s="49" t="s">
        <v>81</v>
      </c>
      <c r="D19" s="18">
        <f>SUM(D15:D18)</f>
        <v>142500</v>
      </c>
      <c r="E19" s="18">
        <f>SUM(E15:E18)</f>
        <v>34200</v>
      </c>
      <c r="F19" s="18">
        <f>SUM(F15:F18)</f>
        <v>0</v>
      </c>
      <c r="G19" s="18">
        <f>SUM(G15:G18)</f>
        <v>176700</v>
      </c>
      <c r="H19" s="63">
        <f>(H15*G15)+(H16*G16)+(H17*G17)+(H18*G18)</f>
        <v>94020</v>
      </c>
      <c r="I19" s="63">
        <f>SUM(I15:I18)</f>
        <v>71000</v>
      </c>
      <c r="J19" s="108"/>
      <c r="K19" s="62"/>
      <c r="L19" s="40"/>
    </row>
    <row r="20" spans="1:12" ht="51" customHeight="1">
      <c r="A20" s="30"/>
      <c r="B20" s="49" t="s">
        <v>6</v>
      </c>
      <c r="C20" s="155" t="s">
        <v>454</v>
      </c>
      <c r="D20" s="156"/>
      <c r="E20" s="156"/>
      <c r="F20" s="156"/>
      <c r="G20" s="156"/>
      <c r="H20" s="156"/>
      <c r="I20" s="156"/>
      <c r="J20" s="156"/>
      <c r="K20" s="157"/>
      <c r="L20" s="37"/>
    </row>
    <row r="21" spans="1:12" ht="46.8">
      <c r="A21" s="30"/>
      <c r="B21" s="85" t="s">
        <v>32</v>
      </c>
      <c r="C21" s="116" t="s">
        <v>455</v>
      </c>
      <c r="D21" s="15">
        <v>10000</v>
      </c>
      <c r="E21" s="15"/>
      <c r="F21" s="15"/>
      <c r="G21" s="75">
        <f>SUM(D21:F21)</f>
        <v>10000</v>
      </c>
      <c r="H21" s="121">
        <v>0.5</v>
      </c>
      <c r="I21" s="90">
        <v>5000</v>
      </c>
      <c r="J21" s="91"/>
      <c r="K21" s="61"/>
      <c r="L21" s="38"/>
    </row>
    <row r="22" spans="1:12" ht="78">
      <c r="A22" s="30"/>
      <c r="B22" s="85" t="s">
        <v>33</v>
      </c>
      <c r="C22" s="120" t="s">
        <v>456</v>
      </c>
      <c r="D22" s="15"/>
      <c r="E22" s="15">
        <v>50000</v>
      </c>
      <c r="F22" s="15"/>
      <c r="G22" s="75">
        <f t="shared" ref="G22:G25" si="2">SUM(D22:F22)</f>
        <v>50000</v>
      </c>
      <c r="H22" s="121">
        <v>0.8</v>
      </c>
      <c r="I22" s="90">
        <v>20000</v>
      </c>
      <c r="J22" s="91"/>
      <c r="K22" s="61"/>
      <c r="L22" s="38"/>
    </row>
    <row r="23" spans="1:12" ht="62.4">
      <c r="A23" s="30"/>
      <c r="B23" s="85" t="s">
        <v>34</v>
      </c>
      <c r="C23" s="120" t="s">
        <v>457</v>
      </c>
      <c r="D23" s="15">
        <v>25000</v>
      </c>
      <c r="E23" s="15"/>
      <c r="F23" s="15"/>
      <c r="G23" s="75">
        <f t="shared" si="2"/>
        <v>25000</v>
      </c>
      <c r="H23" s="121">
        <v>0.5</v>
      </c>
      <c r="I23" s="90">
        <v>15000</v>
      </c>
      <c r="J23" s="91"/>
      <c r="K23" s="61"/>
      <c r="L23" s="38"/>
    </row>
    <row r="24" spans="1:12" ht="46.8">
      <c r="A24" s="30"/>
      <c r="B24" s="85" t="s">
        <v>35</v>
      </c>
      <c r="C24" s="120" t="s">
        <v>458</v>
      </c>
      <c r="D24" s="15">
        <v>30000</v>
      </c>
      <c r="E24" s="15"/>
      <c r="F24" s="15"/>
      <c r="G24" s="75">
        <f t="shared" si="2"/>
        <v>30000</v>
      </c>
      <c r="H24" s="121">
        <v>0.4</v>
      </c>
      <c r="I24" s="90">
        <v>10000</v>
      </c>
      <c r="J24" s="91"/>
      <c r="K24" s="61"/>
      <c r="L24" s="38"/>
    </row>
    <row r="25" spans="1:12" s="30" customFormat="1" ht="109.2">
      <c r="B25" s="85" t="s">
        <v>36</v>
      </c>
      <c r="C25" s="120" t="s">
        <v>459</v>
      </c>
      <c r="D25" s="15">
        <v>12500</v>
      </c>
      <c r="E25" s="15">
        <v>12500</v>
      </c>
      <c r="F25" s="15"/>
      <c r="G25" s="75">
        <f t="shared" si="2"/>
        <v>25000</v>
      </c>
      <c r="H25" s="121">
        <v>0.6</v>
      </c>
      <c r="I25" s="90">
        <v>50000</v>
      </c>
      <c r="J25" s="91"/>
      <c r="K25" s="61"/>
      <c r="L25" s="38"/>
    </row>
    <row r="26" spans="1:12" ht="15.6">
      <c r="C26" s="49" t="s">
        <v>81</v>
      </c>
      <c r="D26" s="18">
        <f>SUM(D21:D25)</f>
        <v>77500</v>
      </c>
      <c r="E26" s="18">
        <f>SUM(E21:E25)</f>
        <v>62500</v>
      </c>
      <c r="F26" s="18">
        <f>SUM(F21:F25)</f>
        <v>0</v>
      </c>
      <c r="G26" s="18">
        <f>SUM(G21:G25)</f>
        <v>140000</v>
      </c>
      <c r="H26" s="63">
        <f>(H21*G21)+(H22*G22)+(H23*G23)+(H24*G24)+(H25*G25)</f>
        <v>84500</v>
      </c>
      <c r="I26" s="63">
        <f>SUM(I21:I25)</f>
        <v>100000</v>
      </c>
      <c r="J26" s="108"/>
      <c r="K26" s="62"/>
      <c r="L26" s="40"/>
    </row>
    <row r="27" spans="1:12" ht="15.6">
      <c r="B27" s="9"/>
      <c r="C27" s="10"/>
      <c r="D27" s="8"/>
      <c r="E27" s="8"/>
      <c r="F27" s="8"/>
      <c r="G27" s="8"/>
      <c r="H27" s="8"/>
      <c r="I27" s="8"/>
      <c r="J27" s="8"/>
      <c r="K27" s="8"/>
      <c r="L27" s="39"/>
    </row>
    <row r="28" spans="1:12" ht="51" customHeight="1">
      <c r="B28" s="49" t="s">
        <v>7</v>
      </c>
      <c r="C28" s="163" t="s">
        <v>460</v>
      </c>
      <c r="D28" s="164"/>
      <c r="E28" s="164"/>
      <c r="F28" s="164"/>
      <c r="G28" s="164"/>
      <c r="H28" s="164"/>
      <c r="I28" s="164"/>
      <c r="J28" s="164"/>
      <c r="K28" s="165"/>
      <c r="L28" s="14"/>
    </row>
    <row r="29" spans="1:12" ht="51" customHeight="1">
      <c r="B29" s="49" t="s">
        <v>39</v>
      </c>
      <c r="C29" s="155" t="s">
        <v>461</v>
      </c>
      <c r="D29" s="156"/>
      <c r="E29" s="156"/>
      <c r="F29" s="156"/>
      <c r="G29" s="156"/>
      <c r="H29" s="156"/>
      <c r="I29" s="156"/>
      <c r="J29" s="156"/>
      <c r="K29" s="157"/>
      <c r="L29" s="37"/>
    </row>
    <row r="30" spans="1:12" ht="31.2">
      <c r="B30" s="85" t="s">
        <v>41</v>
      </c>
      <c r="C30" s="116" t="s">
        <v>462</v>
      </c>
      <c r="D30" s="15">
        <v>15000</v>
      </c>
      <c r="E30" s="15"/>
      <c r="F30" s="15"/>
      <c r="G30" s="75">
        <f>SUM(D30:F30)</f>
        <v>15000</v>
      </c>
      <c r="H30" s="121">
        <v>0.5</v>
      </c>
      <c r="I30" s="90">
        <v>10000</v>
      </c>
      <c r="J30" s="91"/>
      <c r="K30" s="61"/>
      <c r="L30" s="38"/>
    </row>
    <row r="31" spans="1:12" ht="93.6">
      <c r="B31" s="85" t="s">
        <v>40</v>
      </c>
      <c r="C31" s="120" t="s">
        <v>463</v>
      </c>
      <c r="D31" s="15">
        <v>25000</v>
      </c>
      <c r="E31" s="15">
        <v>45000</v>
      </c>
      <c r="F31" s="15"/>
      <c r="G31" s="75">
        <f t="shared" ref="G31:G34" si="3">SUM(D31:F31)</f>
        <v>70000</v>
      </c>
      <c r="H31" s="121">
        <v>0.5</v>
      </c>
      <c r="I31" s="90">
        <v>15000</v>
      </c>
      <c r="J31" s="91"/>
      <c r="K31" s="61"/>
      <c r="L31" s="38"/>
    </row>
    <row r="32" spans="1:12" ht="62.4">
      <c r="B32" s="85" t="s">
        <v>42</v>
      </c>
      <c r="C32" s="120" t="s">
        <v>464</v>
      </c>
      <c r="D32" s="15">
        <v>25000</v>
      </c>
      <c r="E32" s="15"/>
      <c r="F32" s="15"/>
      <c r="G32" s="75">
        <f t="shared" si="3"/>
        <v>25000</v>
      </c>
      <c r="H32" s="121">
        <v>0.5</v>
      </c>
      <c r="I32" s="90">
        <v>15000</v>
      </c>
      <c r="J32" s="91"/>
      <c r="K32" s="61"/>
      <c r="L32" s="38"/>
    </row>
    <row r="33" spans="1:12" ht="78">
      <c r="B33" s="85" t="s">
        <v>43</v>
      </c>
      <c r="C33" s="120" t="s">
        <v>465</v>
      </c>
      <c r="D33" s="15">
        <v>36200</v>
      </c>
      <c r="E33" s="15"/>
      <c r="F33" s="15"/>
      <c r="G33" s="75">
        <f t="shared" si="3"/>
        <v>36200</v>
      </c>
      <c r="H33" s="121">
        <v>0.5</v>
      </c>
      <c r="I33" s="90">
        <v>15000</v>
      </c>
      <c r="J33" s="91"/>
      <c r="K33" s="61"/>
      <c r="L33" s="38"/>
    </row>
    <row r="34" spans="1:12" ht="46.8">
      <c r="B34" s="85" t="s">
        <v>44</v>
      </c>
      <c r="C34" s="120" t="s">
        <v>466</v>
      </c>
      <c r="D34" s="15">
        <v>15000</v>
      </c>
      <c r="E34" s="15"/>
      <c r="F34" s="15"/>
      <c r="G34" s="75">
        <f t="shared" si="3"/>
        <v>15000</v>
      </c>
      <c r="H34" s="121">
        <v>0.5</v>
      </c>
      <c r="I34" s="90">
        <v>10000</v>
      </c>
      <c r="J34" s="91"/>
      <c r="K34" s="61"/>
      <c r="L34" s="38"/>
    </row>
    <row r="35" spans="1:12" s="30" customFormat="1" ht="15.6">
      <c r="A35" s="29"/>
      <c r="B35" s="29"/>
      <c r="C35" s="49" t="s">
        <v>81</v>
      </c>
      <c r="D35" s="17">
        <f>SUM(D30:D34)</f>
        <v>116200</v>
      </c>
      <c r="E35" s="17">
        <f>SUM(E30:E34)</f>
        <v>45000</v>
      </c>
      <c r="F35" s="17">
        <f>SUM(F30:F34)</f>
        <v>0</v>
      </c>
      <c r="G35" s="18">
        <f>SUM(G30:G34)</f>
        <v>161200</v>
      </c>
      <c r="H35" s="63">
        <f>(H30*G30)+(H31*G31)+(H32*G32)+(H33*G33)+(H34*G34)</f>
        <v>80600</v>
      </c>
      <c r="I35" s="63">
        <f>SUM(I30:I34)</f>
        <v>65000</v>
      </c>
      <c r="J35" s="108"/>
      <c r="K35" s="62"/>
      <c r="L35" s="40"/>
    </row>
    <row r="36" spans="1:12" ht="51" customHeight="1">
      <c r="B36" s="49" t="s">
        <v>45</v>
      </c>
      <c r="C36" s="155" t="s">
        <v>467</v>
      </c>
      <c r="D36" s="156"/>
      <c r="E36" s="156"/>
      <c r="F36" s="156"/>
      <c r="G36" s="156"/>
      <c r="H36" s="156"/>
      <c r="I36" s="156"/>
      <c r="J36" s="156"/>
      <c r="K36" s="157"/>
      <c r="L36" s="37"/>
    </row>
    <row r="37" spans="1:12" ht="78">
      <c r="B37" s="85" t="s">
        <v>46</v>
      </c>
      <c r="C37" s="116" t="s">
        <v>468</v>
      </c>
      <c r="D37" s="15">
        <v>20000</v>
      </c>
      <c r="E37" s="15">
        <v>10000</v>
      </c>
      <c r="F37" s="15"/>
      <c r="G37" s="75">
        <f>SUM(D37:F37)</f>
        <v>30000</v>
      </c>
      <c r="H37" s="121">
        <v>0.5</v>
      </c>
      <c r="I37" s="90">
        <v>10000</v>
      </c>
      <c r="J37" s="91"/>
      <c r="K37" s="61"/>
      <c r="L37" s="38"/>
    </row>
    <row r="38" spans="1:12" ht="124.8">
      <c r="B38" s="85" t="s">
        <v>47</v>
      </c>
      <c r="C38" s="123" t="s">
        <v>469</v>
      </c>
      <c r="D38" s="15">
        <v>25000</v>
      </c>
      <c r="E38" s="15"/>
      <c r="F38" s="15"/>
      <c r="G38" s="75">
        <f t="shared" ref="G38:G42" si="4">SUM(D38:F38)</f>
        <v>25000</v>
      </c>
      <c r="H38" s="121">
        <v>0.5</v>
      </c>
      <c r="I38" s="90">
        <v>15000</v>
      </c>
      <c r="J38" s="91"/>
      <c r="K38" s="61"/>
      <c r="L38" s="38"/>
    </row>
    <row r="39" spans="1:12" ht="109.2">
      <c r="B39" s="85" t="s">
        <v>48</v>
      </c>
      <c r="C39" s="116" t="s">
        <v>470</v>
      </c>
      <c r="D39" s="15">
        <v>140000</v>
      </c>
      <c r="E39" s="15"/>
      <c r="F39" s="15"/>
      <c r="G39" s="75">
        <f t="shared" si="4"/>
        <v>140000</v>
      </c>
      <c r="H39" s="121">
        <v>0.5</v>
      </c>
      <c r="I39" s="90">
        <v>70000</v>
      </c>
      <c r="J39" s="91"/>
      <c r="K39" s="61"/>
      <c r="L39" s="38"/>
    </row>
    <row r="40" spans="1:12" ht="62.4">
      <c r="B40" s="85" t="s">
        <v>49</v>
      </c>
      <c r="C40" s="120" t="s">
        <v>471</v>
      </c>
      <c r="D40" s="15">
        <v>12200</v>
      </c>
      <c r="E40" s="15"/>
      <c r="F40" s="15"/>
      <c r="G40" s="75">
        <f t="shared" si="4"/>
        <v>12200</v>
      </c>
      <c r="H40" s="74">
        <v>0.5</v>
      </c>
      <c r="I40" s="90">
        <v>6200</v>
      </c>
      <c r="J40" s="91"/>
      <c r="K40" s="61"/>
      <c r="L40" s="38"/>
    </row>
    <row r="41" spans="1:12" ht="124.8">
      <c r="B41" s="85" t="s">
        <v>50</v>
      </c>
      <c r="C41" s="120" t="s">
        <v>472</v>
      </c>
      <c r="D41" s="15">
        <v>20000</v>
      </c>
      <c r="E41" s="15"/>
      <c r="F41" s="15"/>
      <c r="G41" s="75">
        <f t="shared" si="4"/>
        <v>20000</v>
      </c>
      <c r="H41" s="74">
        <v>0.6</v>
      </c>
      <c r="I41" s="90">
        <v>10000</v>
      </c>
      <c r="J41" s="91"/>
      <c r="K41" s="61"/>
      <c r="L41" s="38"/>
    </row>
    <row r="42" spans="1:12" ht="93.6">
      <c r="B42" s="85" t="s">
        <v>51</v>
      </c>
      <c r="C42" s="120" t="s">
        <v>473</v>
      </c>
      <c r="D42" s="15">
        <v>14100</v>
      </c>
      <c r="E42" s="15"/>
      <c r="F42" s="15"/>
      <c r="G42" s="75">
        <f t="shared" si="4"/>
        <v>14100</v>
      </c>
      <c r="H42" s="74">
        <v>0.5</v>
      </c>
      <c r="I42" s="90">
        <v>7100</v>
      </c>
      <c r="J42" s="91"/>
      <c r="K42" s="61"/>
      <c r="L42" s="38"/>
    </row>
    <row r="43" spans="1:12" ht="15.6">
      <c r="C43" s="49" t="s">
        <v>81</v>
      </c>
      <c r="D43" s="18">
        <f>SUM(D37:D42)</f>
        <v>231300</v>
      </c>
      <c r="E43" s="18">
        <f>SUM(E37:E42)</f>
        <v>10000</v>
      </c>
      <c r="F43" s="18">
        <f>SUM(F37:F42)</f>
        <v>0</v>
      </c>
      <c r="G43" s="18">
        <f>SUM(G37:G42)</f>
        <v>241300</v>
      </c>
      <c r="H43" s="63">
        <f>(H37*G37)+(H38*G38)+(H39*G39)+(H40*G40)+(H41*G41)+(H42*G42)</f>
        <v>122650</v>
      </c>
      <c r="I43" s="97">
        <f>SUM(I37:I42)</f>
        <v>118300</v>
      </c>
      <c r="J43" s="109"/>
      <c r="K43" s="62"/>
      <c r="L43" s="40"/>
    </row>
    <row r="44" spans="1:12" ht="51" customHeight="1">
      <c r="B44" s="49" t="s">
        <v>52</v>
      </c>
      <c r="C44" s="166" t="s">
        <v>479</v>
      </c>
      <c r="D44" s="167"/>
      <c r="E44" s="167"/>
      <c r="F44" s="167"/>
      <c r="G44" s="167"/>
      <c r="H44" s="167"/>
      <c r="I44" s="167"/>
      <c r="J44" s="167"/>
      <c r="K44" s="168"/>
      <c r="L44" s="37"/>
    </row>
    <row r="45" spans="1:12" ht="124.8">
      <c r="B45" s="85" t="s">
        <v>53</v>
      </c>
      <c r="C45" s="124" t="s">
        <v>474</v>
      </c>
      <c r="D45" s="15">
        <v>12500</v>
      </c>
      <c r="E45" s="15"/>
      <c r="F45" s="15"/>
      <c r="G45" s="75">
        <f>SUM(D45:F45)</f>
        <v>12500</v>
      </c>
      <c r="H45" s="121">
        <v>0.5</v>
      </c>
      <c r="I45" s="90">
        <v>6000</v>
      </c>
      <c r="J45" s="91"/>
      <c r="K45" s="61"/>
      <c r="L45" s="38"/>
    </row>
    <row r="46" spans="1:12" ht="109.2">
      <c r="B46" s="85" t="s">
        <v>54</v>
      </c>
      <c r="C46" s="124" t="s">
        <v>475</v>
      </c>
      <c r="D46" s="15">
        <v>27000</v>
      </c>
      <c r="E46" s="15"/>
      <c r="F46" s="15"/>
      <c r="G46" s="75">
        <f t="shared" ref="G46:G50" si="5">SUM(D46:F46)</f>
        <v>27000</v>
      </c>
      <c r="H46" s="121">
        <v>0.5</v>
      </c>
      <c r="I46" s="90">
        <v>1350</v>
      </c>
      <c r="J46" s="91"/>
      <c r="K46" s="61"/>
      <c r="L46" s="38"/>
    </row>
    <row r="47" spans="1:12" ht="93.6">
      <c r="B47" s="85" t="s">
        <v>55</v>
      </c>
      <c r="C47" s="124" t="s">
        <v>476</v>
      </c>
      <c r="D47" s="15">
        <v>23000</v>
      </c>
      <c r="E47" s="15"/>
      <c r="F47" s="15"/>
      <c r="G47" s="75">
        <f t="shared" si="5"/>
        <v>23000</v>
      </c>
      <c r="H47" s="121">
        <v>0.5</v>
      </c>
      <c r="I47" s="90">
        <v>18000</v>
      </c>
      <c r="J47" s="91"/>
      <c r="K47" s="61"/>
      <c r="L47" s="38"/>
    </row>
    <row r="48" spans="1:12" ht="62.4">
      <c r="A48" s="30"/>
      <c r="B48" s="85" t="s">
        <v>56</v>
      </c>
      <c r="C48" s="124" t="s">
        <v>477</v>
      </c>
      <c r="D48" s="15">
        <v>10000</v>
      </c>
      <c r="E48" s="15"/>
      <c r="F48" s="15"/>
      <c r="G48" s="75">
        <f t="shared" si="5"/>
        <v>10000</v>
      </c>
      <c r="H48" s="121">
        <v>0.5</v>
      </c>
      <c r="I48" s="90">
        <v>5000</v>
      </c>
      <c r="J48" s="91"/>
      <c r="K48" s="61"/>
      <c r="L48" s="38"/>
    </row>
    <row r="49" spans="1:12" s="30" customFormat="1" ht="46.8">
      <c r="A49" s="29"/>
      <c r="B49" s="85" t="s">
        <v>57</v>
      </c>
      <c r="C49" s="124" t="s">
        <v>478</v>
      </c>
      <c r="D49" s="15">
        <v>9259</v>
      </c>
      <c r="E49" s="15">
        <v>9259</v>
      </c>
      <c r="F49" s="15"/>
      <c r="G49" s="75">
        <f t="shared" si="5"/>
        <v>18518</v>
      </c>
      <c r="H49" s="121">
        <v>0.5</v>
      </c>
      <c r="I49" s="90">
        <v>10000</v>
      </c>
      <c r="J49" s="91"/>
      <c r="K49" s="61"/>
      <c r="L49" s="38"/>
    </row>
    <row r="50" spans="1:12" ht="78">
      <c r="B50" s="85" t="s">
        <v>58</v>
      </c>
      <c r="C50" s="124" t="s">
        <v>449</v>
      </c>
      <c r="D50" s="130">
        <v>17037</v>
      </c>
      <c r="E50" s="15"/>
      <c r="F50" s="15"/>
      <c r="G50" s="75">
        <f t="shared" si="5"/>
        <v>17037</v>
      </c>
      <c r="H50" s="122">
        <v>0.6</v>
      </c>
      <c r="I50" s="90">
        <v>10000</v>
      </c>
      <c r="J50" s="91"/>
      <c r="K50" s="61"/>
      <c r="L50" s="38"/>
    </row>
    <row r="51" spans="1:12" ht="15.6">
      <c r="C51" s="49" t="s">
        <v>81</v>
      </c>
      <c r="D51" s="18">
        <f>SUM(D45:D50)</f>
        <v>98796</v>
      </c>
      <c r="E51" s="18">
        <f>SUM(E45:E50)</f>
        <v>9259</v>
      </c>
      <c r="F51" s="18">
        <f>SUM(F45:F50)</f>
        <v>0</v>
      </c>
      <c r="G51" s="18">
        <f>SUM(G45:G50)</f>
        <v>108055</v>
      </c>
      <c r="H51" s="63">
        <f>(H45*G45)+(H46*G46)+(H47*G47)+(H48*G48)+(H49*G49)+(H50*G50)</f>
        <v>55731.199999999997</v>
      </c>
      <c r="I51" s="97">
        <f>SUM(I45:I50)</f>
        <v>50350</v>
      </c>
      <c r="J51" s="109"/>
      <c r="K51" s="62"/>
      <c r="L51" s="40"/>
    </row>
    <row r="52" spans="1:12" ht="15.75" customHeight="1">
      <c r="B52" s="6"/>
      <c r="C52" s="9"/>
      <c r="D52" s="19"/>
      <c r="E52" s="19"/>
      <c r="F52" s="19"/>
      <c r="G52" s="19"/>
      <c r="H52" s="19"/>
      <c r="I52" s="19"/>
      <c r="J52" s="19"/>
      <c r="K52" s="9"/>
      <c r="L52" s="4"/>
    </row>
    <row r="53" spans="1:12" ht="51" customHeight="1">
      <c r="B53" s="49" t="s">
        <v>59</v>
      </c>
      <c r="C53" s="163" t="s">
        <v>480</v>
      </c>
      <c r="D53" s="164"/>
      <c r="E53" s="164"/>
      <c r="F53" s="164"/>
      <c r="G53" s="164"/>
      <c r="H53" s="164"/>
      <c r="I53" s="164"/>
      <c r="J53" s="164"/>
      <c r="K53" s="165"/>
      <c r="L53" s="14"/>
    </row>
    <row r="54" spans="1:12" ht="51" customHeight="1">
      <c r="B54" s="49" t="s">
        <v>60</v>
      </c>
      <c r="C54" s="155" t="s">
        <v>481</v>
      </c>
      <c r="D54" s="156"/>
      <c r="E54" s="156"/>
      <c r="F54" s="156"/>
      <c r="G54" s="156"/>
      <c r="H54" s="156"/>
      <c r="I54" s="156"/>
      <c r="J54" s="156"/>
      <c r="K54" s="157"/>
      <c r="L54" s="37"/>
    </row>
    <row r="55" spans="1:12" ht="93.6">
      <c r="B55" s="85" t="s">
        <v>61</v>
      </c>
      <c r="C55" s="116" t="s">
        <v>482</v>
      </c>
      <c r="D55" s="15"/>
      <c r="E55" s="15">
        <v>25000</v>
      </c>
      <c r="F55" s="15"/>
      <c r="G55" s="75">
        <f>SUM(D55:F55)</f>
        <v>25000</v>
      </c>
      <c r="H55" s="118">
        <v>0.6</v>
      </c>
      <c r="I55" s="90">
        <v>15000</v>
      </c>
      <c r="J55" s="91"/>
      <c r="K55" s="61"/>
      <c r="L55" s="38"/>
    </row>
    <row r="56" spans="1:12" ht="78">
      <c r="B56" s="85" t="s">
        <v>62</v>
      </c>
      <c r="C56" s="120" t="s">
        <v>483</v>
      </c>
      <c r="D56" s="15"/>
      <c r="E56" s="15">
        <v>25000</v>
      </c>
      <c r="F56" s="15"/>
      <c r="G56" s="75">
        <f t="shared" ref="G56:G60" si="6">SUM(D56:F56)</f>
        <v>25000</v>
      </c>
      <c r="H56" s="127">
        <v>0.6</v>
      </c>
      <c r="I56" s="90">
        <v>15000</v>
      </c>
      <c r="J56" s="91"/>
      <c r="K56" s="61"/>
      <c r="L56" s="38"/>
    </row>
    <row r="57" spans="1:12" ht="62.4">
      <c r="B57" s="85" t="s">
        <v>63</v>
      </c>
      <c r="C57" s="120" t="s">
        <v>484</v>
      </c>
      <c r="D57" s="15"/>
      <c r="E57" s="15">
        <v>12500</v>
      </c>
      <c r="F57" s="15"/>
      <c r="G57" s="75">
        <f t="shared" si="6"/>
        <v>12500</v>
      </c>
      <c r="H57" s="127">
        <v>0.5</v>
      </c>
      <c r="I57" s="90">
        <v>6000</v>
      </c>
      <c r="J57" s="91"/>
      <c r="K57" s="61"/>
      <c r="L57" s="38"/>
    </row>
    <row r="58" spans="1:12" ht="78">
      <c r="B58" s="85" t="s">
        <v>64</v>
      </c>
      <c r="C58" s="120" t="s">
        <v>485</v>
      </c>
      <c r="D58" s="15"/>
      <c r="E58" s="15">
        <v>5000</v>
      </c>
      <c r="F58" s="15"/>
      <c r="G58" s="75">
        <f t="shared" si="6"/>
        <v>5000</v>
      </c>
      <c r="H58" s="127">
        <v>0.6</v>
      </c>
      <c r="I58" s="90">
        <v>2500</v>
      </c>
      <c r="J58" s="91"/>
      <c r="K58" s="61"/>
      <c r="L58" s="38"/>
    </row>
    <row r="59" spans="1:12" ht="46.8">
      <c r="B59" s="85" t="s">
        <v>65</v>
      </c>
      <c r="C59" s="120" t="s">
        <v>486</v>
      </c>
      <c r="D59" s="15"/>
      <c r="E59" s="15">
        <v>125000</v>
      </c>
      <c r="F59" s="15"/>
      <c r="G59" s="75">
        <f t="shared" si="6"/>
        <v>125000</v>
      </c>
      <c r="H59" s="127">
        <v>0.7</v>
      </c>
      <c r="I59" s="90">
        <v>55000</v>
      </c>
      <c r="J59" s="91"/>
      <c r="K59" s="61"/>
      <c r="L59" s="38"/>
    </row>
    <row r="60" spans="1:12" ht="78">
      <c r="B60" s="85" t="s">
        <v>66</v>
      </c>
      <c r="C60" s="120" t="s">
        <v>487</v>
      </c>
      <c r="D60" s="15"/>
      <c r="E60" s="15"/>
      <c r="F60" s="15"/>
      <c r="G60" s="75">
        <f t="shared" si="6"/>
        <v>0</v>
      </c>
      <c r="H60" s="74"/>
      <c r="I60" s="90"/>
      <c r="J60" s="91"/>
      <c r="K60" s="61"/>
      <c r="L60" s="38"/>
    </row>
    <row r="61" spans="1:12" ht="15.6">
      <c r="C61" s="49" t="s">
        <v>81</v>
      </c>
      <c r="D61" s="17">
        <f>SUM(D55:D60)</f>
        <v>0</v>
      </c>
      <c r="E61" s="17">
        <f>SUM(E55:E60)</f>
        <v>192500</v>
      </c>
      <c r="F61" s="17">
        <f>SUM(F55:F60)</f>
        <v>0</v>
      </c>
      <c r="G61" s="18">
        <f>SUM(G55:G60)</f>
        <v>192500</v>
      </c>
      <c r="H61" s="63">
        <f>(H55*G55)+(H56*G56)+(H57*G57)+(H58*G58)+(H59*G59)+(H60*G60)</f>
        <v>126750</v>
      </c>
      <c r="I61" s="97">
        <f>SUM(I55:I60)</f>
        <v>93500</v>
      </c>
      <c r="J61" s="109"/>
      <c r="K61" s="62"/>
      <c r="L61" s="40"/>
    </row>
    <row r="62" spans="1:12" ht="51" customHeight="1">
      <c r="B62" s="49" t="s">
        <v>8</v>
      </c>
      <c r="C62" s="155" t="s">
        <v>488</v>
      </c>
      <c r="D62" s="156"/>
      <c r="E62" s="156"/>
      <c r="F62" s="156"/>
      <c r="G62" s="156"/>
      <c r="H62" s="156"/>
      <c r="I62" s="156"/>
      <c r="J62" s="156"/>
      <c r="K62" s="157"/>
      <c r="L62" s="37"/>
    </row>
    <row r="63" spans="1:12" ht="109.2">
      <c r="B63" s="85" t="s">
        <v>67</v>
      </c>
      <c r="C63" s="116" t="s">
        <v>489</v>
      </c>
      <c r="D63" s="15"/>
      <c r="E63" s="15">
        <v>11000</v>
      </c>
      <c r="F63" s="15"/>
      <c r="G63" s="75">
        <f>SUM(D63:F63)</f>
        <v>11000</v>
      </c>
      <c r="H63" s="118">
        <v>0.5</v>
      </c>
      <c r="I63" s="90">
        <v>6000</v>
      </c>
      <c r="J63" s="91"/>
      <c r="K63" s="61"/>
      <c r="L63" s="38"/>
    </row>
    <row r="64" spans="1:12" ht="109.2">
      <c r="B64" s="85" t="s">
        <v>68</v>
      </c>
      <c r="C64" s="120" t="s">
        <v>490</v>
      </c>
      <c r="D64" s="15"/>
      <c r="E64" s="15">
        <v>12300</v>
      </c>
      <c r="F64" s="15"/>
      <c r="G64" s="75">
        <f t="shared" ref="G64:G68" si="7">SUM(D64:F64)</f>
        <v>12300</v>
      </c>
      <c r="H64" s="127">
        <v>0.5</v>
      </c>
      <c r="I64" s="90">
        <v>6300</v>
      </c>
      <c r="J64" s="91"/>
      <c r="K64" s="61"/>
      <c r="L64" s="38"/>
    </row>
    <row r="65" spans="2:12" ht="78">
      <c r="B65" s="85" t="s">
        <v>69</v>
      </c>
      <c r="C65" s="120" t="s">
        <v>491</v>
      </c>
      <c r="D65" s="15"/>
      <c r="E65" s="15">
        <v>12500</v>
      </c>
      <c r="F65" s="15"/>
      <c r="G65" s="75">
        <f t="shared" si="7"/>
        <v>12500</v>
      </c>
      <c r="H65" s="127">
        <v>0.5</v>
      </c>
      <c r="I65" s="90">
        <v>6000</v>
      </c>
      <c r="J65" s="91"/>
      <c r="K65" s="61"/>
      <c r="L65" s="38"/>
    </row>
    <row r="66" spans="2:12" ht="93.6">
      <c r="B66" s="85" t="s">
        <v>70</v>
      </c>
      <c r="C66" s="120" t="s">
        <v>492</v>
      </c>
      <c r="D66" s="15"/>
      <c r="E66" s="15">
        <v>15000</v>
      </c>
      <c r="F66" s="15"/>
      <c r="G66" s="75">
        <f t="shared" si="7"/>
        <v>15000</v>
      </c>
      <c r="H66" s="127">
        <v>0.5</v>
      </c>
      <c r="I66" s="90">
        <v>7000</v>
      </c>
      <c r="J66" s="91"/>
      <c r="K66" s="61"/>
      <c r="L66" s="38"/>
    </row>
    <row r="67" spans="2:12" ht="93.6">
      <c r="B67" s="85" t="s">
        <v>71</v>
      </c>
      <c r="C67" s="120" t="s">
        <v>493</v>
      </c>
      <c r="D67" s="15"/>
      <c r="E67" s="15">
        <v>23000</v>
      </c>
      <c r="F67" s="15"/>
      <c r="G67" s="75">
        <f t="shared" si="7"/>
        <v>23000</v>
      </c>
      <c r="H67" s="127">
        <v>0.6</v>
      </c>
      <c r="I67" s="90">
        <v>18000</v>
      </c>
      <c r="J67" s="91"/>
      <c r="K67" s="61"/>
      <c r="L67" s="38"/>
    </row>
    <row r="68" spans="2:12" ht="109.2">
      <c r="B68" s="85" t="s">
        <v>72</v>
      </c>
      <c r="C68" s="120" t="s">
        <v>494</v>
      </c>
      <c r="D68" s="15"/>
      <c r="E68" s="15">
        <v>12500</v>
      </c>
      <c r="F68" s="15"/>
      <c r="G68" s="75">
        <f t="shared" si="7"/>
        <v>12500</v>
      </c>
      <c r="H68" s="127">
        <v>0.5</v>
      </c>
      <c r="I68" s="90">
        <v>6000</v>
      </c>
      <c r="J68" s="91"/>
      <c r="K68" s="61"/>
      <c r="L68" s="38"/>
    </row>
    <row r="69" spans="2:12" ht="15.6">
      <c r="C69" s="49" t="s">
        <v>81</v>
      </c>
      <c r="D69" s="18">
        <f>SUM(D63:D68)</f>
        <v>0</v>
      </c>
      <c r="E69" s="18">
        <f>SUM(E63:E68)</f>
        <v>86300</v>
      </c>
      <c r="F69" s="18">
        <f>SUM(F63:F68)</f>
        <v>0</v>
      </c>
      <c r="G69" s="18">
        <f>SUM(G63:G68)</f>
        <v>86300</v>
      </c>
      <c r="H69" s="63">
        <f>(H63*G63)+(H64*G64)+(H65*G65)+(H66*G66)+(H67*G67)+(H68*G68)</f>
        <v>45450</v>
      </c>
      <c r="I69" s="97">
        <f>SUM(I63:I68)</f>
        <v>49300</v>
      </c>
      <c r="J69" s="109"/>
      <c r="K69" s="62"/>
      <c r="L69" s="40"/>
    </row>
    <row r="70" spans="2:12" ht="51" customHeight="1">
      <c r="B70" s="49" t="s">
        <v>73</v>
      </c>
      <c r="C70" s="155" t="s">
        <v>495</v>
      </c>
      <c r="D70" s="156"/>
      <c r="E70" s="156"/>
      <c r="F70" s="156"/>
      <c r="G70" s="156"/>
      <c r="H70" s="156"/>
      <c r="I70" s="156"/>
      <c r="J70" s="156"/>
      <c r="K70" s="157"/>
      <c r="L70" s="37"/>
    </row>
    <row r="71" spans="2:12" ht="93.6">
      <c r="B71" s="85" t="s">
        <v>74</v>
      </c>
      <c r="C71" s="116" t="s">
        <v>496</v>
      </c>
      <c r="D71" s="15"/>
      <c r="E71" s="15">
        <v>15000</v>
      </c>
      <c r="F71" s="15"/>
      <c r="G71" s="75">
        <f>SUM(D71:F71)</f>
        <v>15000</v>
      </c>
      <c r="H71" s="121">
        <v>0.5</v>
      </c>
      <c r="I71" s="90">
        <v>7000</v>
      </c>
      <c r="J71" s="91"/>
      <c r="K71" s="61"/>
      <c r="L71" s="38"/>
    </row>
    <row r="72" spans="2:12" ht="93.6">
      <c r="B72" s="85" t="s">
        <v>75</v>
      </c>
      <c r="C72" s="120" t="s">
        <v>497</v>
      </c>
      <c r="D72" s="15">
        <v>5000</v>
      </c>
      <c r="E72" s="15">
        <v>12500</v>
      </c>
      <c r="F72" s="15"/>
      <c r="G72" s="75">
        <f t="shared" ref="G72:G77" si="8">SUM(D72:F72)</f>
        <v>17500</v>
      </c>
      <c r="H72" s="121">
        <v>0.5</v>
      </c>
      <c r="I72" s="90">
        <v>10000</v>
      </c>
      <c r="J72" s="91"/>
      <c r="K72" s="61"/>
      <c r="L72" s="38"/>
    </row>
    <row r="73" spans="2:12" ht="62.4">
      <c r="B73" s="85" t="s">
        <v>76</v>
      </c>
      <c r="C73" s="120" t="s">
        <v>498</v>
      </c>
      <c r="D73" s="15"/>
      <c r="E73" s="15">
        <v>15000</v>
      </c>
      <c r="F73" s="15"/>
      <c r="G73" s="75">
        <f t="shared" si="8"/>
        <v>15000</v>
      </c>
      <c r="H73" s="121">
        <v>0.5</v>
      </c>
      <c r="I73" s="90">
        <v>7500</v>
      </c>
      <c r="J73" s="91"/>
      <c r="K73" s="61"/>
      <c r="L73" s="38"/>
    </row>
    <row r="74" spans="2:12" ht="109.2">
      <c r="B74" s="85" t="s">
        <v>77</v>
      </c>
      <c r="C74" s="120" t="s">
        <v>499</v>
      </c>
      <c r="D74" s="15"/>
      <c r="E74" s="15">
        <v>30000</v>
      </c>
      <c r="F74" s="15"/>
      <c r="G74" s="75">
        <f t="shared" si="8"/>
        <v>30000</v>
      </c>
      <c r="H74" s="121">
        <v>0.5</v>
      </c>
      <c r="I74" s="90">
        <v>15000</v>
      </c>
      <c r="J74" s="91"/>
      <c r="K74" s="61"/>
      <c r="L74" s="38"/>
    </row>
    <row r="75" spans="2:12" ht="78">
      <c r="B75" s="85" t="s">
        <v>78</v>
      </c>
      <c r="C75" s="120" t="s">
        <v>500</v>
      </c>
      <c r="D75" s="15"/>
      <c r="E75" s="15">
        <v>25000</v>
      </c>
      <c r="F75" s="15"/>
      <c r="G75" s="75">
        <f t="shared" si="8"/>
        <v>25000</v>
      </c>
      <c r="H75" s="121">
        <v>0.5</v>
      </c>
      <c r="I75" s="90">
        <v>15000</v>
      </c>
      <c r="J75" s="91"/>
      <c r="K75" s="61"/>
      <c r="L75" s="38"/>
    </row>
    <row r="76" spans="2:12" ht="93.6">
      <c r="B76" s="85" t="s">
        <v>79</v>
      </c>
      <c r="C76" s="120" t="s">
        <v>501</v>
      </c>
      <c r="D76" s="15"/>
      <c r="E76" s="15">
        <v>50000</v>
      </c>
      <c r="F76" s="15"/>
      <c r="G76" s="75">
        <f t="shared" si="8"/>
        <v>50000</v>
      </c>
      <c r="H76" s="121">
        <v>0.4</v>
      </c>
      <c r="I76" s="90">
        <v>20000</v>
      </c>
      <c r="J76" s="91"/>
      <c r="K76" s="61"/>
      <c r="L76" s="38"/>
    </row>
    <row r="77" spans="2:12" ht="124.8">
      <c r="B77" s="85" t="s">
        <v>80</v>
      </c>
      <c r="C77" s="125" t="s">
        <v>502</v>
      </c>
      <c r="D77" s="16">
        <v>5000</v>
      </c>
      <c r="E77" s="16">
        <v>17000</v>
      </c>
      <c r="F77" s="16"/>
      <c r="G77" s="75">
        <f t="shared" si="8"/>
        <v>22000</v>
      </c>
      <c r="H77" s="126">
        <v>0.5</v>
      </c>
      <c r="I77" s="91">
        <v>15000</v>
      </c>
      <c r="J77" s="91"/>
      <c r="K77" s="62"/>
      <c r="L77" s="38"/>
    </row>
    <row r="78" spans="2:12" ht="15.6">
      <c r="C78" s="49" t="s">
        <v>81</v>
      </c>
      <c r="D78" s="18">
        <f>SUM(D71:D77)</f>
        <v>10000</v>
      </c>
      <c r="E78" s="18">
        <f>SUM(E71:E77)</f>
        <v>164500</v>
      </c>
      <c r="F78" s="18">
        <f>SUM(F71:F77)</f>
        <v>0</v>
      </c>
      <c r="G78" s="18">
        <f>SUM(G71:G77)</f>
        <v>174500</v>
      </c>
      <c r="H78" s="63">
        <f>(H71*G71)+(H72*G72)+(H73*G73)+(H74*G74)+(H75*G75)+(H76*G76)+(H77*G77)</f>
        <v>82250</v>
      </c>
      <c r="I78" s="97">
        <f>SUM(I71:I77)</f>
        <v>89500</v>
      </c>
      <c r="J78" s="109"/>
      <c r="K78" s="62"/>
      <c r="L78" s="40"/>
    </row>
    <row r="79" spans="2:12" ht="15.75" customHeight="1">
      <c r="B79" s="6"/>
      <c r="C79" s="9"/>
      <c r="D79" s="19"/>
      <c r="E79" s="19"/>
      <c r="F79" s="19"/>
      <c r="G79" s="19"/>
      <c r="H79" s="19"/>
      <c r="I79" s="19"/>
      <c r="J79" s="19"/>
      <c r="K79" s="41"/>
      <c r="L79" s="4"/>
    </row>
    <row r="80" spans="2:12" ht="15.75" customHeight="1">
      <c r="B80" s="6"/>
      <c r="C80" s="9"/>
      <c r="D80" s="19"/>
      <c r="E80" s="19"/>
      <c r="F80" s="19"/>
      <c r="G80" s="19"/>
      <c r="H80" s="19"/>
      <c r="I80" s="19"/>
      <c r="J80" s="19"/>
      <c r="K80" s="9"/>
      <c r="L80" s="4"/>
    </row>
    <row r="81" spans="2:12" ht="15.75" customHeight="1">
      <c r="B81" s="6"/>
      <c r="C81" s="9"/>
      <c r="D81" s="19"/>
      <c r="E81" s="19"/>
      <c r="F81" s="19"/>
      <c r="G81" s="19"/>
      <c r="H81" s="19"/>
      <c r="I81" s="19"/>
      <c r="J81" s="19">
        <f>+H4250</f>
        <v>0</v>
      </c>
      <c r="K81" s="9"/>
      <c r="L81" s="4"/>
    </row>
    <row r="82" spans="2:12" ht="63.75" customHeight="1">
      <c r="B82" s="49" t="s">
        <v>425</v>
      </c>
      <c r="C82" s="13"/>
      <c r="D82" s="21">
        <v>100000</v>
      </c>
      <c r="E82" s="21">
        <v>70350</v>
      </c>
      <c r="F82" s="21"/>
      <c r="G82" s="64">
        <f>SUM(D82:F82)</f>
        <v>170350</v>
      </c>
      <c r="H82" s="129">
        <v>0.5</v>
      </c>
      <c r="I82" s="21">
        <v>100000</v>
      </c>
      <c r="J82" s="110"/>
      <c r="K82" s="68"/>
      <c r="L82" s="40"/>
    </row>
    <row r="83" spans="2:12" ht="69.75" customHeight="1">
      <c r="B83" s="49" t="s">
        <v>440</v>
      </c>
      <c r="C83" s="13"/>
      <c r="D83" s="21">
        <v>58253.88</v>
      </c>
      <c r="E83" s="21">
        <v>30000</v>
      </c>
      <c r="F83" s="21"/>
      <c r="G83" s="64">
        <f>SUM(D83:F83)</f>
        <v>88253.88</v>
      </c>
      <c r="H83" s="129">
        <v>0.5</v>
      </c>
      <c r="I83" s="21">
        <v>0</v>
      </c>
      <c r="J83" s="110"/>
      <c r="K83" s="68"/>
      <c r="L83" s="40"/>
    </row>
    <row r="84" spans="2:12" ht="57" customHeight="1">
      <c r="B84" s="49" t="s">
        <v>426</v>
      </c>
      <c r="C84" s="69"/>
      <c r="D84" s="21">
        <v>70000</v>
      </c>
      <c r="E84" s="21">
        <v>25000</v>
      </c>
      <c r="F84" s="21"/>
      <c r="G84" s="64">
        <f>SUM(D84:F84)</f>
        <v>95000</v>
      </c>
      <c r="H84" s="129">
        <v>0.5</v>
      </c>
      <c r="I84" s="21">
        <v>0</v>
      </c>
      <c r="J84" s="110"/>
      <c r="K84" s="68"/>
      <c r="L84" s="40"/>
    </row>
    <row r="85" spans="2:12" ht="65.25" customHeight="1">
      <c r="B85" s="70" t="s">
        <v>428</v>
      </c>
      <c r="C85" s="13"/>
      <c r="D85" s="21">
        <v>40000</v>
      </c>
      <c r="E85" s="21"/>
      <c r="F85" s="21"/>
      <c r="G85" s="64">
        <f>SUM(D85:F85)</f>
        <v>40000</v>
      </c>
      <c r="H85" s="129">
        <v>1</v>
      </c>
      <c r="I85" s="21">
        <v>0</v>
      </c>
      <c r="J85" s="110"/>
      <c r="K85" s="68"/>
      <c r="L85" s="40"/>
    </row>
    <row r="86" spans="2:12" ht="21.75" customHeight="1">
      <c r="B86" s="6"/>
      <c r="C86" s="71" t="s">
        <v>424</v>
      </c>
      <c r="D86" s="76">
        <f>SUM(D82:D85)</f>
        <v>268253.88</v>
      </c>
      <c r="E86" s="76">
        <f>SUM(E82:E85)</f>
        <v>125350</v>
      </c>
      <c r="F86" s="76">
        <f>SUM(F82:F85)</f>
        <v>0</v>
      </c>
      <c r="G86" s="76">
        <f>SUM(G82:G85)</f>
        <v>393603.88</v>
      </c>
      <c r="H86" s="63">
        <f>(H82*G82)+(H83*G83)+(H84*G84)+(H85*G85)</f>
        <v>216801.94</v>
      </c>
      <c r="I86" s="97">
        <f>SUM(I82:I85)</f>
        <v>100000</v>
      </c>
      <c r="J86" s="109"/>
      <c r="K86" s="13"/>
      <c r="L86" s="11"/>
    </row>
    <row r="87" spans="2:12" ht="15.75" customHeight="1">
      <c r="B87" s="6"/>
      <c r="C87" s="9"/>
      <c r="D87" s="19"/>
      <c r="E87" s="19"/>
      <c r="F87" s="19"/>
      <c r="G87" s="19"/>
      <c r="H87" s="19"/>
      <c r="I87" s="19"/>
      <c r="J87" s="19"/>
      <c r="K87" s="9"/>
      <c r="L87" s="11"/>
    </row>
    <row r="88" spans="2:12" ht="15.75" customHeight="1">
      <c r="B88" s="6"/>
      <c r="C88" s="9"/>
      <c r="D88" s="19"/>
      <c r="E88" s="19"/>
      <c r="F88" s="19"/>
      <c r="G88" s="19"/>
      <c r="H88" s="19"/>
      <c r="I88" s="19"/>
      <c r="J88" s="19"/>
      <c r="K88" s="9"/>
      <c r="L88" s="11"/>
    </row>
    <row r="89" spans="2:12" ht="15.75" customHeight="1">
      <c r="B89" s="6"/>
      <c r="C89" s="9"/>
      <c r="D89" s="19"/>
      <c r="E89" s="19"/>
      <c r="F89" s="19"/>
      <c r="G89" s="19"/>
      <c r="H89" s="19"/>
      <c r="I89" s="19"/>
      <c r="J89" s="19"/>
      <c r="K89" s="9"/>
      <c r="L89" s="11"/>
    </row>
    <row r="90" spans="2:12" ht="15.75" customHeight="1">
      <c r="B90" s="6"/>
      <c r="C90" s="9"/>
      <c r="D90" s="19"/>
      <c r="E90" s="19"/>
      <c r="F90" s="19"/>
      <c r="G90" s="19"/>
      <c r="H90" s="19"/>
      <c r="I90" s="19"/>
      <c r="J90" s="19"/>
      <c r="K90" s="9"/>
      <c r="L90" s="11"/>
    </row>
    <row r="91" spans="2:12" ht="15.75" customHeight="1">
      <c r="B91" s="6"/>
      <c r="C91" s="9"/>
      <c r="D91" s="19"/>
      <c r="E91" s="19"/>
      <c r="F91" s="19"/>
      <c r="G91" s="19"/>
      <c r="H91" s="19"/>
      <c r="I91" s="19"/>
      <c r="J91" s="19"/>
      <c r="K91" s="9"/>
      <c r="L91" s="11"/>
    </row>
    <row r="92" spans="2:12" ht="15.75" customHeight="1">
      <c r="B92" s="6"/>
      <c r="C92" s="9"/>
      <c r="D92" s="19"/>
      <c r="E92" s="19"/>
      <c r="F92" s="19"/>
      <c r="G92" s="19"/>
      <c r="H92" s="19"/>
      <c r="I92" s="19"/>
      <c r="J92" s="19"/>
      <c r="K92" s="9"/>
      <c r="L92" s="11"/>
    </row>
    <row r="93" spans="2:12" ht="15.75" customHeight="1" thickBot="1">
      <c r="B93" s="6"/>
      <c r="C93" s="9"/>
      <c r="D93" s="19"/>
      <c r="E93" s="19"/>
      <c r="F93" s="19"/>
      <c r="G93" s="19"/>
      <c r="H93" s="19"/>
      <c r="I93" s="19"/>
      <c r="J93" s="19"/>
      <c r="K93" s="9"/>
      <c r="L93" s="11"/>
    </row>
    <row r="94" spans="2:12" ht="15.6">
      <c r="B94" s="6"/>
      <c r="C94" s="148" t="s">
        <v>12</v>
      </c>
      <c r="D94" s="149"/>
      <c r="E94" s="149"/>
      <c r="F94" s="149"/>
      <c r="G94" s="150"/>
      <c r="H94" s="11"/>
      <c r="I94" s="19"/>
      <c r="J94" s="19"/>
      <c r="K94" s="11"/>
    </row>
    <row r="95" spans="2:12" ht="40.5" customHeight="1">
      <c r="B95" s="6"/>
      <c r="C95" s="138"/>
      <c r="D95" s="151" t="str">
        <f>D4</f>
        <v>UN-HABITAT (budget in USD)</v>
      </c>
      <c r="E95" s="151" t="str">
        <f>E4</f>
        <v>UN-WOMEN (budget in USD)</v>
      </c>
      <c r="F95" s="151">
        <f>F4</f>
        <v>0</v>
      </c>
      <c r="G95" s="140" t="s">
        <v>38</v>
      </c>
      <c r="H95" s="9"/>
      <c r="I95" s="19"/>
      <c r="J95" s="19"/>
      <c r="K95" s="11"/>
    </row>
    <row r="96" spans="2:12" ht="24.75" customHeight="1">
      <c r="B96" s="6"/>
      <c r="C96" s="139"/>
      <c r="D96" s="152"/>
      <c r="E96" s="152"/>
      <c r="F96" s="152"/>
      <c r="G96" s="141"/>
      <c r="H96" s="9"/>
      <c r="I96" s="19"/>
      <c r="J96" s="19"/>
      <c r="K96" s="11"/>
    </row>
    <row r="97" spans="2:12" ht="41.25" customHeight="1">
      <c r="B97" s="20"/>
      <c r="C97" s="65" t="s">
        <v>37</v>
      </c>
      <c r="D97" s="50">
        <f>SUM(D13,D19,D26,D35,D43,D51,D61,D69,D78,D82,D83,D84,D85)</f>
        <v>1127049.8799999999</v>
      </c>
      <c r="E97" s="50">
        <f>SUM(E13,E19,E26,E35,E43,E51,E61,E69,E78,E82,E83,E84,E85)</f>
        <v>742109</v>
      </c>
      <c r="F97" s="50">
        <f>SUM(F13,F19,F26,F35,F43,F51,F61,F69,F78,F82,F83,F84,F85)</f>
        <v>0</v>
      </c>
      <c r="G97" s="66">
        <f>SUM(D97:F97)</f>
        <v>1869158.88</v>
      </c>
      <c r="H97" s="9"/>
      <c r="I97" s="93"/>
      <c r="J97" s="19"/>
      <c r="K97" s="12"/>
    </row>
    <row r="98" spans="2:12" ht="51.75" customHeight="1">
      <c r="B98" s="5"/>
      <c r="C98" s="65" t="s">
        <v>9</v>
      </c>
      <c r="D98" s="50">
        <f>D97*0.07</f>
        <v>78893.491599999994</v>
      </c>
      <c r="E98" s="50">
        <f>E97*0.07</f>
        <v>51947.630000000005</v>
      </c>
      <c r="F98" s="50">
        <f>F97*0.07</f>
        <v>0</v>
      </c>
      <c r="G98" s="66">
        <f>G97*0.07</f>
        <v>130841.1216</v>
      </c>
      <c r="H98" s="5"/>
      <c r="I98" s="93"/>
      <c r="J98" s="19"/>
      <c r="K98" s="2"/>
    </row>
    <row r="99" spans="2:12" ht="51.75" customHeight="1" thickBot="1">
      <c r="B99" s="5"/>
      <c r="C99" s="23" t="s">
        <v>38</v>
      </c>
      <c r="D99" s="55">
        <f>SUM(D97:D98)</f>
        <v>1205943.3716</v>
      </c>
      <c r="E99" s="55">
        <f>SUM(E97:E98)</f>
        <v>794056.63</v>
      </c>
      <c r="F99" s="55">
        <f>SUM(F97:F98)</f>
        <v>0</v>
      </c>
      <c r="G99" s="67">
        <f>SUM(G97:G98)</f>
        <v>2000000.0015999998</v>
      </c>
      <c r="H99" s="5"/>
      <c r="K99" s="2"/>
    </row>
    <row r="100" spans="2:12" ht="42" customHeight="1">
      <c r="B100" s="5"/>
      <c r="I100" s="94"/>
      <c r="J100" s="94"/>
      <c r="K100" s="4"/>
      <c r="L100" s="2"/>
    </row>
    <row r="101" spans="2:12" s="30" customFormat="1" ht="29.25" customHeight="1" thickBot="1">
      <c r="B101" s="9"/>
      <c r="C101" s="24"/>
      <c r="D101" s="25"/>
      <c r="E101" s="25"/>
      <c r="F101" s="25"/>
      <c r="G101" s="25"/>
      <c r="H101" s="25"/>
      <c r="I101" s="98"/>
      <c r="J101" s="98"/>
      <c r="K101" s="11"/>
      <c r="L101" s="12"/>
    </row>
    <row r="102" spans="2:12" ht="23.25" customHeight="1">
      <c r="B102" s="2"/>
      <c r="C102" s="133" t="s">
        <v>21</v>
      </c>
      <c r="D102" s="134"/>
      <c r="E102" s="134"/>
      <c r="F102" s="134"/>
      <c r="G102" s="134"/>
      <c r="H102" s="135"/>
      <c r="I102" s="98"/>
      <c r="J102" s="98"/>
      <c r="K102" s="2"/>
      <c r="L102" s="31"/>
    </row>
    <row r="103" spans="2:12" ht="41.25" customHeight="1">
      <c r="B103" s="2"/>
      <c r="C103" s="51"/>
      <c r="D103" s="153" t="str">
        <f>D4</f>
        <v>UN-HABITAT (budget in USD)</v>
      </c>
      <c r="E103" s="153" t="str">
        <f>E4</f>
        <v>UN-WOMEN (budget in USD)</v>
      </c>
      <c r="F103" s="153">
        <f>F4</f>
        <v>0</v>
      </c>
      <c r="G103" s="142" t="s">
        <v>38</v>
      </c>
      <c r="H103" s="144" t="s">
        <v>23</v>
      </c>
      <c r="I103" s="98"/>
      <c r="J103" s="98"/>
      <c r="K103" s="2"/>
      <c r="L103" s="31"/>
    </row>
    <row r="104" spans="2:12" ht="27.75" customHeight="1">
      <c r="B104" s="2"/>
      <c r="C104" s="51"/>
      <c r="D104" s="154"/>
      <c r="E104" s="154"/>
      <c r="F104" s="154"/>
      <c r="G104" s="143"/>
      <c r="H104" s="145"/>
      <c r="I104" s="92"/>
      <c r="J104" s="92"/>
      <c r="K104" s="2"/>
      <c r="L104" s="31"/>
    </row>
    <row r="105" spans="2:12" ht="55.5" customHeight="1">
      <c r="B105" s="2"/>
      <c r="C105" s="22" t="s">
        <v>22</v>
      </c>
      <c r="D105" s="53">
        <f>$D$99*H105</f>
        <v>844160.36011999997</v>
      </c>
      <c r="E105" s="54">
        <f>$E$99*H105</f>
        <v>555839.64099999995</v>
      </c>
      <c r="F105" s="54">
        <f>$F$99*H105</f>
        <v>0</v>
      </c>
      <c r="G105" s="54">
        <f>SUM(D105:F105)</f>
        <v>1400000.0011199999</v>
      </c>
      <c r="H105" s="77">
        <v>0.7</v>
      </c>
      <c r="I105" s="92"/>
      <c r="J105" s="92"/>
      <c r="K105" s="2"/>
      <c r="L105" s="31"/>
    </row>
    <row r="106" spans="2:12" ht="57.75" customHeight="1">
      <c r="B106" s="132"/>
      <c r="C106" s="72" t="s">
        <v>24</v>
      </c>
      <c r="D106" s="53">
        <f>$D$99*H106</f>
        <v>361783.01147999999</v>
      </c>
      <c r="E106" s="54">
        <f>$E$99*H106</f>
        <v>238216.989</v>
      </c>
      <c r="F106" s="54">
        <f>$F$99*H106</f>
        <v>0</v>
      </c>
      <c r="G106" s="73">
        <f>SUM(D106:F106)</f>
        <v>600000.00047999993</v>
      </c>
      <c r="H106" s="78">
        <v>0.3</v>
      </c>
      <c r="I106" s="95"/>
      <c r="J106" s="95"/>
      <c r="K106" s="31"/>
      <c r="L106" s="31"/>
    </row>
    <row r="107" spans="2:12" ht="57.75" customHeight="1">
      <c r="B107" s="132"/>
      <c r="C107" s="72" t="s">
        <v>429</v>
      </c>
      <c r="D107" s="53">
        <f>$D$99*H107</f>
        <v>0</v>
      </c>
      <c r="E107" s="54">
        <f>$E$99*H107</f>
        <v>0</v>
      </c>
      <c r="F107" s="54">
        <f>$F$99*H107</f>
        <v>0</v>
      </c>
      <c r="G107" s="73">
        <f>SUM(D107:F107)</f>
        <v>0</v>
      </c>
      <c r="H107" s="79">
        <v>0</v>
      </c>
      <c r="I107" s="99"/>
      <c r="J107" s="99"/>
      <c r="K107" s="31"/>
      <c r="L107" s="31"/>
    </row>
    <row r="108" spans="2:12" ht="38.25" customHeight="1" thickBot="1">
      <c r="B108" s="132"/>
      <c r="C108" s="23" t="s">
        <v>427</v>
      </c>
      <c r="D108" s="55">
        <f>SUM(D105:D107)</f>
        <v>1205943.3716</v>
      </c>
      <c r="E108" s="55">
        <f>SUM(E105:E107)</f>
        <v>794056.62999999989</v>
      </c>
      <c r="F108" s="55">
        <f>SUM(F105:F107)</f>
        <v>0</v>
      </c>
      <c r="G108" s="55">
        <f>SUM(G105:G107)</f>
        <v>2000000.0015999998</v>
      </c>
      <c r="H108" s="56">
        <f>SUM(H105:H107)</f>
        <v>1</v>
      </c>
      <c r="I108" s="96"/>
      <c r="J108" s="94"/>
      <c r="K108" s="31"/>
      <c r="L108" s="31"/>
    </row>
    <row r="109" spans="2:12" ht="21.75" customHeight="1" thickBot="1">
      <c r="B109" s="132"/>
      <c r="C109" s="3"/>
      <c r="D109" s="7"/>
      <c r="E109" s="7"/>
      <c r="F109" s="7"/>
      <c r="G109" s="7"/>
      <c r="H109" s="7"/>
      <c r="I109" s="96"/>
      <c r="J109" s="94"/>
      <c r="K109" s="31"/>
      <c r="L109" s="31"/>
    </row>
    <row r="110" spans="2:12" ht="49.5" customHeight="1">
      <c r="B110" s="132"/>
      <c r="C110" s="57" t="s">
        <v>435</v>
      </c>
      <c r="D110" s="58">
        <f>SUM(H13,H19,H26,H35,H43,H51,H61,H69,H78,H86)*1.07</f>
        <v>1083110.8598</v>
      </c>
      <c r="E110" s="25"/>
      <c r="F110" s="25"/>
      <c r="G110" s="25"/>
      <c r="H110" s="102" t="s">
        <v>437</v>
      </c>
      <c r="I110" s="103">
        <f>SUM(I86,I78,I69,I61,I51,I43,I35,I26,I19,I13)</f>
        <v>832950</v>
      </c>
      <c r="J110" s="111"/>
      <c r="K110" s="31"/>
      <c r="L110" s="31"/>
    </row>
    <row r="111" spans="2:12" ht="28.5" customHeight="1" thickBot="1">
      <c r="B111" s="132"/>
      <c r="C111" s="59" t="s">
        <v>10</v>
      </c>
      <c r="D111" s="86">
        <f>D110/G99</f>
        <v>0.54155542946675572</v>
      </c>
      <c r="E111" s="32"/>
      <c r="F111" s="32"/>
      <c r="G111" s="32"/>
      <c r="H111" s="104" t="s">
        <v>438</v>
      </c>
      <c r="I111" s="105">
        <f>I110/G97</f>
        <v>0.44562824964349745</v>
      </c>
      <c r="J111" s="112"/>
      <c r="K111" s="31"/>
      <c r="L111" s="31"/>
    </row>
    <row r="112" spans="2:12" ht="28.5" customHeight="1">
      <c r="B112" s="132"/>
      <c r="C112" s="146"/>
      <c r="D112" s="147"/>
      <c r="E112" s="33"/>
      <c r="F112" s="33"/>
      <c r="G112" s="33"/>
      <c r="K112" s="31"/>
      <c r="L112" s="31"/>
    </row>
    <row r="113" spans="1:12" ht="32.25" customHeight="1">
      <c r="B113" s="132"/>
      <c r="C113" s="59" t="s">
        <v>436</v>
      </c>
      <c r="D113" s="60">
        <f>SUM(D84:F85)*1.07</f>
        <v>144450</v>
      </c>
      <c r="E113" s="34"/>
      <c r="F113" s="34"/>
      <c r="G113" s="34"/>
      <c r="K113" s="31"/>
      <c r="L113" s="31"/>
    </row>
    <row r="114" spans="1:12" ht="23.25" customHeight="1">
      <c r="B114" s="132"/>
      <c r="C114" s="59" t="s">
        <v>11</v>
      </c>
      <c r="D114" s="86">
        <f>D113/G99</f>
        <v>7.2224999942220008E-2</v>
      </c>
      <c r="E114" s="34"/>
      <c r="F114" s="34"/>
      <c r="G114" s="34"/>
      <c r="I114" s="89"/>
      <c r="K114" s="31"/>
      <c r="L114" s="31"/>
    </row>
    <row r="115" spans="1:12" ht="66.75" customHeight="1" thickBot="1">
      <c r="B115" s="132"/>
      <c r="C115" s="136" t="s">
        <v>433</v>
      </c>
      <c r="D115" s="137"/>
      <c r="E115" s="26"/>
      <c r="F115" s="26"/>
      <c r="G115" s="26"/>
      <c r="H115" s="31"/>
      <c r="K115" s="31"/>
      <c r="L115" s="31"/>
    </row>
    <row r="116" spans="1:12" ht="55.5" customHeight="1">
      <c r="B116" s="132"/>
      <c r="L116" s="30"/>
    </row>
    <row r="117" spans="1:12" ht="42.75" customHeight="1">
      <c r="B117" s="132"/>
      <c r="K117" s="31"/>
    </row>
    <row r="118" spans="1:12" ht="21.75" customHeight="1">
      <c r="B118" s="132"/>
      <c r="K118" s="31"/>
    </row>
    <row r="119" spans="1:12" ht="21.75" customHeight="1">
      <c r="A119" s="31"/>
      <c r="B119" s="132"/>
    </row>
    <row r="120" spans="1:12" s="31" customFormat="1" ht="23.25" customHeight="1">
      <c r="A120" s="29"/>
      <c r="B120" s="132"/>
      <c r="C120" s="29"/>
      <c r="D120" s="29"/>
      <c r="E120" s="29"/>
      <c r="F120" s="29"/>
      <c r="G120" s="29"/>
      <c r="H120" s="29"/>
      <c r="I120" s="88"/>
      <c r="J120" s="107"/>
      <c r="K120" s="29"/>
      <c r="L120" s="29"/>
    </row>
    <row r="121" spans="1:12" ht="23.25" customHeight="1"/>
    <row r="122" spans="1:12" ht="21.75" customHeight="1"/>
    <row r="123" spans="1:12" ht="16.5" customHeight="1"/>
    <row r="124" spans="1:12" ht="29.25" customHeight="1"/>
    <row r="125" spans="1:12" ht="24.75" customHeight="1"/>
    <row r="126" spans="1:12" ht="33" customHeight="1"/>
    <row r="128" spans="1:12" ht="15" customHeight="1"/>
    <row r="129" ht="25.5" customHeight="1"/>
    <row r="151" spans="4:4">
      <c r="D151" s="29" t="s">
        <v>505</v>
      </c>
    </row>
  </sheetData>
  <sheetProtection formatCells="0" formatColumns="0" formatRows="0"/>
  <mergeCells count="29">
    <mergeCell ref="C62:K62"/>
    <mergeCell ref="C70:K70"/>
    <mergeCell ref="C36:K36"/>
    <mergeCell ref="C44:K44"/>
    <mergeCell ref="C53:K53"/>
    <mergeCell ref="C54:K54"/>
    <mergeCell ref="C29:K29"/>
    <mergeCell ref="B1:E1"/>
    <mergeCell ref="C14:K14"/>
    <mergeCell ref="C6:K6"/>
    <mergeCell ref="C20:K20"/>
    <mergeCell ref="B2:E2"/>
    <mergeCell ref="C5:K5"/>
    <mergeCell ref="C28:K28"/>
    <mergeCell ref="C94:G94"/>
    <mergeCell ref="D95:D96"/>
    <mergeCell ref="E95:E96"/>
    <mergeCell ref="F95:F96"/>
    <mergeCell ref="D103:D104"/>
    <mergeCell ref="E103:E104"/>
    <mergeCell ref="F103:F104"/>
    <mergeCell ref="B106:B120"/>
    <mergeCell ref="C102:H102"/>
    <mergeCell ref="C115:D115"/>
    <mergeCell ref="C95:C96"/>
    <mergeCell ref="G95:G96"/>
    <mergeCell ref="G103:G104"/>
    <mergeCell ref="H103:H104"/>
    <mergeCell ref="C112:D112"/>
  </mergeCells>
  <conditionalFormatting sqref="D111">
    <cfRule type="cellIs" dxfId="2" priority="46" operator="lessThan">
      <formula>0.15</formula>
    </cfRule>
  </conditionalFormatting>
  <conditionalFormatting sqref="D114">
    <cfRule type="cellIs" dxfId="1" priority="44" operator="lessThan">
      <formula>0.05</formula>
    </cfRule>
  </conditionalFormatting>
  <conditionalFormatting sqref="H108 I107:J107">
    <cfRule type="cellIs" dxfId="0" priority="1" operator="greaterThan">
      <formula>1</formula>
    </cfRule>
  </conditionalFormatting>
  <dataValidations xWindow="431" yWindow="475" count="6">
    <dataValidation allowBlank="1" showInputMessage="1" showErrorMessage="1" prompt="% Towards Gender Equality and Women's Empowerment Must be Higher than 15%_x000a_" sqref="D111:G111"/>
    <dataValidation allowBlank="1" showInputMessage="1" showErrorMessage="1" prompt="M&amp;E Budget Cannot be Less than 5%_x000a_" sqref="D114:G114"/>
    <dataValidation allowBlank="1" showInputMessage="1" showErrorMessage="1" prompt="Insert *text* description of Outcome here" sqref="C5:K5"/>
    <dataValidation allowBlank="1" showInputMessage="1" showErrorMessage="1" prompt="Insert *text* description of Output here" sqref="C6 C44"/>
    <dataValidation allowBlank="1" showInputMessage="1" showErrorMessage="1" prompt="Insert *text* description of Activity here" sqref="C45"/>
    <dataValidation allowBlank="1" showErrorMessage="1" prompt="% Towards Gender Equality and Women's Empowerment Must be Higher than 15%_x000a_" sqref="D113:G113"/>
  </dataValidations>
  <pageMargins left="0.7" right="0.7" top="0.75" bottom="0.75" header="0.3" footer="0.3"/>
  <pageSetup scale="74" orientation="landscape" r:id="rId1"/>
  <rowBreaks count="1" manualBreakCount="1">
    <brk id="36" max="16383" man="1"/>
  </rowBreaks>
  <ignoredErrors>
    <ignoredError sqref="D95:F96 D103:F10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baseColWidth="10" defaultColWidth="8.88671875" defaultRowHeight="14.4"/>
  <sheetData>
    <row r="1" spans="1:1">
      <c r="A1" s="80">
        <v>0</v>
      </c>
    </row>
    <row r="2" spans="1:1">
      <c r="A2" s="80">
        <v>0.2</v>
      </c>
    </row>
    <row r="3" spans="1:1">
      <c r="A3" s="80">
        <v>0.4</v>
      </c>
    </row>
    <row r="4" spans="1:1">
      <c r="A4" s="80">
        <v>0.6</v>
      </c>
    </row>
    <row r="5" spans="1:1">
      <c r="A5" s="80">
        <v>0.8</v>
      </c>
    </row>
    <row r="6" spans="1:1">
      <c r="A6" s="8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8671875" defaultRowHeight="14.4"/>
  <sheetData>
    <row r="1" spans="1:2">
      <c r="A1" s="43" t="s">
        <v>83</v>
      </c>
      <c r="B1" s="44" t="s">
        <v>84</v>
      </c>
    </row>
    <row r="2" spans="1:2">
      <c r="A2" s="45" t="s">
        <v>85</v>
      </c>
      <c r="B2" s="46" t="s">
        <v>86</v>
      </c>
    </row>
    <row r="3" spans="1:2">
      <c r="A3" s="45" t="s">
        <v>87</v>
      </c>
      <c r="B3" s="46" t="s">
        <v>88</v>
      </c>
    </row>
    <row r="4" spans="1:2">
      <c r="A4" s="45" t="s">
        <v>89</v>
      </c>
      <c r="B4" s="46" t="s">
        <v>90</v>
      </c>
    </row>
    <row r="5" spans="1:2">
      <c r="A5" s="45" t="s">
        <v>91</v>
      </c>
      <c r="B5" s="46" t="s">
        <v>92</v>
      </c>
    </row>
    <row r="6" spans="1:2">
      <c r="A6" s="45" t="s">
        <v>93</v>
      </c>
      <c r="B6" s="46" t="s">
        <v>94</v>
      </c>
    </row>
    <row r="7" spans="1:2">
      <c r="A7" s="45" t="s">
        <v>95</v>
      </c>
      <c r="B7" s="46" t="s">
        <v>96</v>
      </c>
    </row>
    <row r="8" spans="1:2">
      <c r="A8" s="45" t="s">
        <v>97</v>
      </c>
      <c r="B8" s="46" t="s">
        <v>98</v>
      </c>
    </row>
    <row r="9" spans="1:2">
      <c r="A9" s="45" t="s">
        <v>99</v>
      </c>
      <c r="B9" s="46" t="s">
        <v>100</v>
      </c>
    </row>
    <row r="10" spans="1:2">
      <c r="A10" s="45" t="s">
        <v>101</v>
      </c>
      <c r="B10" s="46" t="s">
        <v>102</v>
      </c>
    </row>
    <row r="11" spans="1:2">
      <c r="A11" s="45" t="s">
        <v>103</v>
      </c>
      <c r="B11" s="46" t="s">
        <v>104</v>
      </c>
    </row>
    <row r="12" spans="1:2">
      <c r="A12" s="45" t="s">
        <v>105</v>
      </c>
      <c r="B12" s="46" t="s">
        <v>106</v>
      </c>
    </row>
    <row r="13" spans="1:2">
      <c r="A13" s="45" t="s">
        <v>107</v>
      </c>
      <c r="B13" s="46" t="s">
        <v>108</v>
      </c>
    </row>
    <row r="14" spans="1:2">
      <c r="A14" s="45" t="s">
        <v>109</v>
      </c>
      <c r="B14" s="46" t="s">
        <v>110</v>
      </c>
    </row>
    <row r="15" spans="1:2">
      <c r="A15" s="45" t="s">
        <v>111</v>
      </c>
      <c r="B15" s="46" t="s">
        <v>112</v>
      </c>
    </row>
    <row r="16" spans="1:2">
      <c r="A16" s="45" t="s">
        <v>113</v>
      </c>
      <c r="B16" s="46" t="s">
        <v>114</v>
      </c>
    </row>
    <row r="17" spans="1:2">
      <c r="A17" s="45" t="s">
        <v>115</v>
      </c>
      <c r="B17" s="46" t="s">
        <v>116</v>
      </c>
    </row>
    <row r="18" spans="1:2">
      <c r="A18" s="45" t="s">
        <v>117</v>
      </c>
      <c r="B18" s="46" t="s">
        <v>118</v>
      </c>
    </row>
    <row r="19" spans="1:2">
      <c r="A19" s="45" t="s">
        <v>119</v>
      </c>
      <c r="B19" s="46" t="s">
        <v>120</v>
      </c>
    </row>
    <row r="20" spans="1:2">
      <c r="A20" s="45" t="s">
        <v>121</v>
      </c>
      <c r="B20" s="46" t="s">
        <v>122</v>
      </c>
    </row>
    <row r="21" spans="1:2">
      <c r="A21" s="45" t="s">
        <v>123</v>
      </c>
      <c r="B21" s="46" t="s">
        <v>124</v>
      </c>
    </row>
    <row r="22" spans="1:2">
      <c r="A22" s="45" t="s">
        <v>125</v>
      </c>
      <c r="B22" s="46" t="s">
        <v>126</v>
      </c>
    </row>
    <row r="23" spans="1:2">
      <c r="A23" s="45" t="s">
        <v>127</v>
      </c>
      <c r="B23" s="46" t="s">
        <v>128</v>
      </c>
    </row>
    <row r="24" spans="1:2">
      <c r="A24" s="45" t="s">
        <v>129</v>
      </c>
      <c r="B24" s="46" t="s">
        <v>130</v>
      </c>
    </row>
    <row r="25" spans="1:2">
      <c r="A25" s="45" t="s">
        <v>131</v>
      </c>
      <c r="B25" s="46" t="s">
        <v>132</v>
      </c>
    </row>
    <row r="26" spans="1:2">
      <c r="A26" s="45" t="s">
        <v>133</v>
      </c>
      <c r="B26" s="46" t="s">
        <v>134</v>
      </c>
    </row>
    <row r="27" spans="1:2">
      <c r="A27" s="45" t="s">
        <v>135</v>
      </c>
      <c r="B27" s="46" t="s">
        <v>136</v>
      </c>
    </row>
    <row r="28" spans="1:2">
      <c r="A28" s="45" t="s">
        <v>137</v>
      </c>
      <c r="B28" s="46" t="s">
        <v>138</v>
      </c>
    </row>
    <row r="29" spans="1:2">
      <c r="A29" s="45" t="s">
        <v>139</v>
      </c>
      <c r="B29" s="46" t="s">
        <v>140</v>
      </c>
    </row>
    <row r="30" spans="1:2">
      <c r="A30" s="45" t="s">
        <v>141</v>
      </c>
      <c r="B30" s="46" t="s">
        <v>142</v>
      </c>
    </row>
    <row r="31" spans="1:2">
      <c r="A31" s="45" t="s">
        <v>143</v>
      </c>
      <c r="B31" s="46" t="s">
        <v>144</v>
      </c>
    </row>
    <row r="32" spans="1:2">
      <c r="A32" s="45" t="s">
        <v>145</v>
      </c>
      <c r="B32" s="46" t="s">
        <v>146</v>
      </c>
    </row>
    <row r="33" spans="1:2">
      <c r="A33" s="45" t="s">
        <v>147</v>
      </c>
      <c r="B33" s="46" t="s">
        <v>148</v>
      </c>
    </row>
    <row r="34" spans="1:2">
      <c r="A34" s="45" t="s">
        <v>149</v>
      </c>
      <c r="B34" s="46" t="s">
        <v>150</v>
      </c>
    </row>
    <row r="35" spans="1:2">
      <c r="A35" s="45" t="s">
        <v>151</v>
      </c>
      <c r="B35" s="46" t="s">
        <v>152</v>
      </c>
    </row>
    <row r="36" spans="1:2">
      <c r="A36" s="45" t="s">
        <v>153</v>
      </c>
      <c r="B36" s="46" t="s">
        <v>154</v>
      </c>
    </row>
    <row r="37" spans="1:2">
      <c r="A37" s="45" t="s">
        <v>155</v>
      </c>
      <c r="B37" s="46" t="s">
        <v>156</v>
      </c>
    </row>
    <row r="38" spans="1:2">
      <c r="A38" s="45" t="s">
        <v>157</v>
      </c>
      <c r="B38" s="46" t="s">
        <v>158</v>
      </c>
    </row>
    <row r="39" spans="1:2">
      <c r="A39" s="45" t="s">
        <v>159</v>
      </c>
      <c r="B39" s="46" t="s">
        <v>160</v>
      </c>
    </row>
    <row r="40" spans="1:2">
      <c r="A40" s="45" t="s">
        <v>161</v>
      </c>
      <c r="B40" s="46" t="s">
        <v>162</v>
      </c>
    </row>
    <row r="41" spans="1:2">
      <c r="A41" s="45" t="s">
        <v>163</v>
      </c>
      <c r="B41" s="46" t="s">
        <v>164</v>
      </c>
    </row>
    <row r="42" spans="1:2">
      <c r="A42" s="45" t="s">
        <v>165</v>
      </c>
      <c r="B42" s="46" t="s">
        <v>166</v>
      </c>
    </row>
    <row r="43" spans="1:2">
      <c r="A43" s="45" t="s">
        <v>167</v>
      </c>
      <c r="B43" s="46" t="s">
        <v>168</v>
      </c>
    </row>
    <row r="44" spans="1:2">
      <c r="A44" s="45" t="s">
        <v>169</v>
      </c>
      <c r="B44" s="46" t="s">
        <v>170</v>
      </c>
    </row>
    <row r="45" spans="1:2">
      <c r="A45" s="45" t="s">
        <v>171</v>
      </c>
      <c r="B45" s="46" t="s">
        <v>172</v>
      </c>
    </row>
    <row r="46" spans="1:2">
      <c r="A46" s="45" t="s">
        <v>173</v>
      </c>
      <c r="B46" s="46" t="s">
        <v>174</v>
      </c>
    </row>
    <row r="47" spans="1:2">
      <c r="A47" s="45" t="s">
        <v>175</v>
      </c>
      <c r="B47" s="46" t="s">
        <v>176</v>
      </c>
    </row>
    <row r="48" spans="1:2">
      <c r="A48" s="45" t="s">
        <v>177</v>
      </c>
      <c r="B48" s="46" t="s">
        <v>178</v>
      </c>
    </row>
    <row r="49" spans="1:2">
      <c r="A49" s="45" t="s">
        <v>179</v>
      </c>
      <c r="B49" s="46" t="s">
        <v>180</v>
      </c>
    </row>
    <row r="50" spans="1:2">
      <c r="A50" s="45" t="s">
        <v>181</v>
      </c>
      <c r="B50" s="46" t="s">
        <v>182</v>
      </c>
    </row>
    <row r="51" spans="1:2">
      <c r="A51" s="45" t="s">
        <v>183</v>
      </c>
      <c r="B51" s="46" t="s">
        <v>184</v>
      </c>
    </row>
    <row r="52" spans="1:2">
      <c r="A52" s="45" t="s">
        <v>185</v>
      </c>
      <c r="B52" s="46" t="s">
        <v>186</v>
      </c>
    </row>
    <row r="53" spans="1:2">
      <c r="A53" s="45" t="s">
        <v>187</v>
      </c>
      <c r="B53" s="46" t="s">
        <v>188</v>
      </c>
    </row>
    <row r="54" spans="1:2">
      <c r="A54" s="45" t="s">
        <v>189</v>
      </c>
      <c r="B54" s="46" t="s">
        <v>190</v>
      </c>
    </row>
    <row r="55" spans="1:2">
      <c r="A55" s="45" t="s">
        <v>191</v>
      </c>
      <c r="B55" s="46" t="s">
        <v>192</v>
      </c>
    </row>
    <row r="56" spans="1:2">
      <c r="A56" s="45" t="s">
        <v>193</v>
      </c>
      <c r="B56" s="46" t="s">
        <v>194</v>
      </c>
    </row>
    <row r="57" spans="1:2">
      <c r="A57" s="45" t="s">
        <v>195</v>
      </c>
      <c r="B57" s="46" t="s">
        <v>196</v>
      </c>
    </row>
    <row r="58" spans="1:2">
      <c r="A58" s="45" t="s">
        <v>197</v>
      </c>
      <c r="B58" s="46" t="s">
        <v>198</v>
      </c>
    </row>
    <row r="59" spans="1:2">
      <c r="A59" s="45" t="s">
        <v>199</v>
      </c>
      <c r="B59" s="46" t="s">
        <v>200</v>
      </c>
    </row>
    <row r="60" spans="1:2">
      <c r="A60" s="45" t="s">
        <v>201</v>
      </c>
      <c r="B60" s="46" t="s">
        <v>202</v>
      </c>
    </row>
    <row r="61" spans="1:2">
      <c r="A61" s="45" t="s">
        <v>203</v>
      </c>
      <c r="B61" s="46" t="s">
        <v>204</v>
      </c>
    </row>
    <row r="62" spans="1:2">
      <c r="A62" s="45" t="s">
        <v>205</v>
      </c>
      <c r="B62" s="46" t="s">
        <v>206</v>
      </c>
    </row>
    <row r="63" spans="1:2">
      <c r="A63" s="45" t="s">
        <v>207</v>
      </c>
      <c r="B63" s="46" t="s">
        <v>208</v>
      </c>
    </row>
    <row r="64" spans="1:2">
      <c r="A64" s="45" t="s">
        <v>209</v>
      </c>
      <c r="B64" s="46" t="s">
        <v>210</v>
      </c>
    </row>
    <row r="65" spans="1:2">
      <c r="A65" s="45" t="s">
        <v>211</v>
      </c>
      <c r="B65" s="46" t="s">
        <v>212</v>
      </c>
    </row>
    <row r="66" spans="1:2">
      <c r="A66" s="45" t="s">
        <v>213</v>
      </c>
      <c r="B66" s="46" t="s">
        <v>214</v>
      </c>
    </row>
    <row r="67" spans="1:2">
      <c r="A67" s="45" t="s">
        <v>215</v>
      </c>
      <c r="B67" s="46" t="s">
        <v>216</v>
      </c>
    </row>
    <row r="68" spans="1:2">
      <c r="A68" s="45" t="s">
        <v>217</v>
      </c>
      <c r="B68" s="46" t="s">
        <v>218</v>
      </c>
    </row>
    <row r="69" spans="1:2">
      <c r="A69" s="45" t="s">
        <v>219</v>
      </c>
      <c r="B69" s="46" t="s">
        <v>220</v>
      </c>
    </row>
    <row r="70" spans="1:2">
      <c r="A70" s="45" t="s">
        <v>221</v>
      </c>
      <c r="B70" s="46" t="s">
        <v>222</v>
      </c>
    </row>
    <row r="71" spans="1:2">
      <c r="A71" s="45" t="s">
        <v>223</v>
      </c>
      <c r="B71" s="46" t="s">
        <v>224</v>
      </c>
    </row>
    <row r="72" spans="1:2">
      <c r="A72" s="45" t="s">
        <v>225</v>
      </c>
      <c r="B72" s="46" t="s">
        <v>226</v>
      </c>
    </row>
    <row r="73" spans="1:2">
      <c r="A73" s="45" t="s">
        <v>227</v>
      </c>
      <c r="B73" s="46" t="s">
        <v>228</v>
      </c>
    </row>
    <row r="74" spans="1:2">
      <c r="A74" s="45" t="s">
        <v>229</v>
      </c>
      <c r="B74" s="46" t="s">
        <v>230</v>
      </c>
    </row>
    <row r="75" spans="1:2">
      <c r="A75" s="45" t="s">
        <v>231</v>
      </c>
      <c r="B75" s="47" t="s">
        <v>232</v>
      </c>
    </row>
    <row r="76" spans="1:2">
      <c r="A76" s="45" t="s">
        <v>233</v>
      </c>
      <c r="B76" s="47" t="s">
        <v>234</v>
      </c>
    </row>
    <row r="77" spans="1:2">
      <c r="A77" s="45" t="s">
        <v>235</v>
      </c>
      <c r="B77" s="47" t="s">
        <v>236</v>
      </c>
    </row>
    <row r="78" spans="1:2">
      <c r="A78" s="45" t="s">
        <v>237</v>
      </c>
      <c r="B78" s="47" t="s">
        <v>238</v>
      </c>
    </row>
    <row r="79" spans="1:2">
      <c r="A79" s="45" t="s">
        <v>239</v>
      </c>
      <c r="B79" s="47" t="s">
        <v>240</v>
      </c>
    </row>
    <row r="80" spans="1:2">
      <c r="A80" s="45" t="s">
        <v>241</v>
      </c>
      <c r="B80" s="47" t="s">
        <v>242</v>
      </c>
    </row>
    <row r="81" spans="1:2">
      <c r="A81" s="45" t="s">
        <v>243</v>
      </c>
      <c r="B81" s="47" t="s">
        <v>244</v>
      </c>
    </row>
    <row r="82" spans="1:2">
      <c r="A82" s="45" t="s">
        <v>245</v>
      </c>
      <c r="B82" s="47" t="s">
        <v>246</v>
      </c>
    </row>
    <row r="83" spans="1:2">
      <c r="A83" s="45" t="s">
        <v>247</v>
      </c>
      <c r="B83" s="47" t="s">
        <v>248</v>
      </c>
    </row>
    <row r="84" spans="1:2">
      <c r="A84" s="45" t="s">
        <v>249</v>
      </c>
      <c r="B84" s="47" t="s">
        <v>250</v>
      </c>
    </row>
    <row r="85" spans="1:2">
      <c r="A85" s="45" t="s">
        <v>251</v>
      </c>
      <c r="B85" s="47" t="s">
        <v>252</v>
      </c>
    </row>
    <row r="86" spans="1:2">
      <c r="A86" s="45" t="s">
        <v>253</v>
      </c>
      <c r="B86" s="47" t="s">
        <v>254</v>
      </c>
    </row>
    <row r="87" spans="1:2">
      <c r="A87" s="45" t="s">
        <v>255</v>
      </c>
      <c r="B87" s="47" t="s">
        <v>256</v>
      </c>
    </row>
    <row r="88" spans="1:2">
      <c r="A88" s="45" t="s">
        <v>257</v>
      </c>
      <c r="B88" s="47" t="s">
        <v>258</v>
      </c>
    </row>
    <row r="89" spans="1:2">
      <c r="A89" s="45" t="s">
        <v>259</v>
      </c>
      <c r="B89" s="47" t="s">
        <v>260</v>
      </c>
    </row>
    <row r="90" spans="1:2">
      <c r="A90" s="45" t="s">
        <v>261</v>
      </c>
      <c r="B90" s="47" t="s">
        <v>262</v>
      </c>
    </row>
    <row r="91" spans="1:2">
      <c r="A91" s="45" t="s">
        <v>263</v>
      </c>
      <c r="B91" s="47" t="s">
        <v>264</v>
      </c>
    </row>
    <row r="92" spans="1:2">
      <c r="A92" s="45" t="s">
        <v>265</v>
      </c>
      <c r="B92" s="47" t="s">
        <v>266</v>
      </c>
    </row>
    <row r="93" spans="1:2">
      <c r="A93" s="45" t="s">
        <v>267</v>
      </c>
      <c r="B93" s="47" t="s">
        <v>268</v>
      </c>
    </row>
    <row r="94" spans="1:2">
      <c r="A94" s="45" t="s">
        <v>269</v>
      </c>
      <c r="B94" s="47" t="s">
        <v>270</v>
      </c>
    </row>
    <row r="95" spans="1:2">
      <c r="A95" s="45" t="s">
        <v>271</v>
      </c>
      <c r="B95" s="47" t="s">
        <v>272</v>
      </c>
    </row>
    <row r="96" spans="1:2">
      <c r="A96" s="45" t="s">
        <v>273</v>
      </c>
      <c r="B96" s="47" t="s">
        <v>274</v>
      </c>
    </row>
    <row r="97" spans="1:2">
      <c r="A97" s="45" t="s">
        <v>275</v>
      </c>
      <c r="B97" s="47" t="s">
        <v>276</v>
      </c>
    </row>
    <row r="98" spans="1:2">
      <c r="A98" s="45" t="s">
        <v>277</v>
      </c>
      <c r="B98" s="47" t="s">
        <v>278</v>
      </c>
    </row>
    <row r="99" spans="1:2">
      <c r="A99" s="45" t="s">
        <v>279</v>
      </c>
      <c r="B99" s="47" t="s">
        <v>280</v>
      </c>
    </row>
    <row r="100" spans="1:2">
      <c r="A100" s="45" t="s">
        <v>281</v>
      </c>
      <c r="B100" s="47" t="s">
        <v>282</v>
      </c>
    </row>
    <row r="101" spans="1:2">
      <c r="A101" s="45" t="s">
        <v>283</v>
      </c>
      <c r="B101" s="47" t="s">
        <v>284</v>
      </c>
    </row>
    <row r="102" spans="1:2">
      <c r="A102" s="45" t="s">
        <v>285</v>
      </c>
      <c r="B102" s="47" t="s">
        <v>286</v>
      </c>
    </row>
    <row r="103" spans="1:2">
      <c r="A103" s="45" t="s">
        <v>287</v>
      </c>
      <c r="B103" s="47" t="s">
        <v>288</v>
      </c>
    </row>
    <row r="104" spans="1:2">
      <c r="A104" s="45" t="s">
        <v>289</v>
      </c>
      <c r="B104" s="47" t="s">
        <v>290</v>
      </c>
    </row>
    <row r="105" spans="1:2">
      <c r="A105" s="45" t="s">
        <v>291</v>
      </c>
      <c r="B105" s="47" t="s">
        <v>292</v>
      </c>
    </row>
    <row r="106" spans="1:2">
      <c r="A106" s="45" t="s">
        <v>293</v>
      </c>
      <c r="B106" s="47" t="s">
        <v>294</v>
      </c>
    </row>
    <row r="107" spans="1:2">
      <c r="A107" s="45" t="s">
        <v>295</v>
      </c>
      <c r="B107" s="47" t="s">
        <v>296</v>
      </c>
    </row>
    <row r="108" spans="1:2">
      <c r="A108" s="45" t="s">
        <v>297</v>
      </c>
      <c r="B108" s="47" t="s">
        <v>298</v>
      </c>
    </row>
    <row r="109" spans="1:2">
      <c r="A109" s="45" t="s">
        <v>299</v>
      </c>
      <c r="B109" s="47" t="s">
        <v>300</v>
      </c>
    </row>
    <row r="110" spans="1:2">
      <c r="A110" s="45" t="s">
        <v>301</v>
      </c>
      <c r="B110" s="47" t="s">
        <v>302</v>
      </c>
    </row>
    <row r="111" spans="1:2">
      <c r="A111" s="45" t="s">
        <v>303</v>
      </c>
      <c r="B111" s="47" t="s">
        <v>304</v>
      </c>
    </row>
    <row r="112" spans="1:2">
      <c r="A112" s="45" t="s">
        <v>305</v>
      </c>
      <c r="B112" s="47" t="s">
        <v>306</v>
      </c>
    </row>
    <row r="113" spans="1:2">
      <c r="A113" s="45" t="s">
        <v>307</v>
      </c>
      <c r="B113" s="47" t="s">
        <v>308</v>
      </c>
    </row>
    <row r="114" spans="1:2">
      <c r="A114" s="45" t="s">
        <v>309</v>
      </c>
      <c r="B114" s="47" t="s">
        <v>310</v>
      </c>
    </row>
    <row r="115" spans="1:2">
      <c r="A115" s="45" t="s">
        <v>311</v>
      </c>
      <c r="B115" s="47" t="s">
        <v>312</v>
      </c>
    </row>
    <row r="116" spans="1:2">
      <c r="A116" s="45" t="s">
        <v>313</v>
      </c>
      <c r="B116" s="47" t="s">
        <v>314</v>
      </c>
    </row>
    <row r="117" spans="1:2">
      <c r="A117" s="45" t="s">
        <v>315</v>
      </c>
      <c r="B117" s="47" t="s">
        <v>316</v>
      </c>
    </row>
    <row r="118" spans="1:2">
      <c r="A118" s="45" t="s">
        <v>317</v>
      </c>
      <c r="B118" s="47" t="s">
        <v>318</v>
      </c>
    </row>
    <row r="119" spans="1:2">
      <c r="A119" s="45" t="s">
        <v>319</v>
      </c>
      <c r="B119" s="47" t="s">
        <v>320</v>
      </c>
    </row>
    <row r="120" spans="1:2">
      <c r="A120" s="45" t="s">
        <v>321</v>
      </c>
      <c r="B120" s="47" t="s">
        <v>322</v>
      </c>
    </row>
    <row r="121" spans="1:2">
      <c r="A121" s="45" t="s">
        <v>323</v>
      </c>
      <c r="B121" s="47" t="s">
        <v>324</v>
      </c>
    </row>
    <row r="122" spans="1:2">
      <c r="A122" s="45" t="s">
        <v>325</v>
      </c>
      <c r="B122" s="47" t="s">
        <v>326</v>
      </c>
    </row>
    <row r="123" spans="1:2">
      <c r="A123" s="45" t="s">
        <v>327</v>
      </c>
      <c r="B123" s="47" t="s">
        <v>328</v>
      </c>
    </row>
    <row r="124" spans="1:2">
      <c r="A124" s="45" t="s">
        <v>329</v>
      </c>
      <c r="B124" s="47" t="s">
        <v>330</v>
      </c>
    </row>
    <row r="125" spans="1:2">
      <c r="A125" s="45" t="s">
        <v>331</v>
      </c>
      <c r="B125" s="47" t="s">
        <v>332</v>
      </c>
    </row>
    <row r="126" spans="1:2">
      <c r="A126" s="45" t="s">
        <v>333</v>
      </c>
      <c r="B126" s="47" t="s">
        <v>334</v>
      </c>
    </row>
    <row r="127" spans="1:2">
      <c r="A127" s="45" t="s">
        <v>335</v>
      </c>
      <c r="B127" s="47" t="s">
        <v>336</v>
      </c>
    </row>
    <row r="128" spans="1:2">
      <c r="A128" s="45" t="s">
        <v>337</v>
      </c>
      <c r="B128" s="47" t="s">
        <v>338</v>
      </c>
    </row>
    <row r="129" spans="1:2">
      <c r="A129" s="45" t="s">
        <v>339</v>
      </c>
      <c r="B129" s="47" t="s">
        <v>340</v>
      </c>
    </row>
    <row r="130" spans="1:2">
      <c r="A130" s="45" t="s">
        <v>341</v>
      </c>
      <c r="B130" s="47" t="s">
        <v>342</v>
      </c>
    </row>
    <row r="131" spans="1:2">
      <c r="A131" s="45" t="s">
        <v>343</v>
      </c>
      <c r="B131" s="47" t="s">
        <v>344</v>
      </c>
    </row>
    <row r="132" spans="1:2">
      <c r="A132" s="45" t="s">
        <v>345</v>
      </c>
      <c r="B132" s="47" t="s">
        <v>346</v>
      </c>
    </row>
    <row r="133" spans="1:2">
      <c r="A133" s="45" t="s">
        <v>347</v>
      </c>
      <c r="B133" s="47" t="s">
        <v>348</v>
      </c>
    </row>
    <row r="134" spans="1:2">
      <c r="A134" s="45" t="s">
        <v>349</v>
      </c>
      <c r="B134" s="47" t="s">
        <v>350</v>
      </c>
    </row>
    <row r="135" spans="1:2">
      <c r="A135" s="45" t="s">
        <v>351</v>
      </c>
      <c r="B135" s="47" t="s">
        <v>352</v>
      </c>
    </row>
    <row r="136" spans="1:2">
      <c r="A136" s="45" t="s">
        <v>353</v>
      </c>
      <c r="B136" s="47" t="s">
        <v>354</v>
      </c>
    </row>
    <row r="137" spans="1:2">
      <c r="A137" s="45" t="s">
        <v>355</v>
      </c>
      <c r="B137" s="47" t="s">
        <v>356</v>
      </c>
    </row>
    <row r="138" spans="1:2">
      <c r="A138" s="45" t="s">
        <v>357</v>
      </c>
      <c r="B138" s="47" t="s">
        <v>358</v>
      </c>
    </row>
    <row r="139" spans="1:2">
      <c r="A139" s="45" t="s">
        <v>359</v>
      </c>
      <c r="B139" s="47" t="s">
        <v>360</v>
      </c>
    </row>
    <row r="140" spans="1:2">
      <c r="A140" s="45" t="s">
        <v>361</v>
      </c>
      <c r="B140" s="47" t="s">
        <v>362</v>
      </c>
    </row>
    <row r="141" spans="1:2">
      <c r="A141" s="45" t="s">
        <v>363</v>
      </c>
      <c r="B141" s="47" t="s">
        <v>364</v>
      </c>
    </row>
    <row r="142" spans="1:2">
      <c r="A142" s="45" t="s">
        <v>365</v>
      </c>
      <c r="B142" s="47" t="s">
        <v>366</v>
      </c>
    </row>
    <row r="143" spans="1:2">
      <c r="A143" s="45" t="s">
        <v>367</v>
      </c>
      <c r="B143" s="47" t="s">
        <v>368</v>
      </c>
    </row>
    <row r="144" spans="1:2">
      <c r="A144" s="45" t="s">
        <v>369</v>
      </c>
      <c r="B144" s="48" t="s">
        <v>370</v>
      </c>
    </row>
    <row r="145" spans="1:2">
      <c r="A145" s="45" t="s">
        <v>371</v>
      </c>
      <c r="B145" s="47" t="s">
        <v>372</v>
      </c>
    </row>
    <row r="146" spans="1:2">
      <c r="A146" s="45" t="s">
        <v>373</v>
      </c>
      <c r="B146" s="47" t="s">
        <v>374</v>
      </c>
    </row>
    <row r="147" spans="1:2">
      <c r="A147" s="45" t="s">
        <v>375</v>
      </c>
      <c r="B147" s="47" t="s">
        <v>376</v>
      </c>
    </row>
    <row r="148" spans="1:2">
      <c r="A148" s="45" t="s">
        <v>377</v>
      </c>
      <c r="B148" s="47" t="s">
        <v>378</v>
      </c>
    </row>
    <row r="149" spans="1:2">
      <c r="A149" s="45" t="s">
        <v>379</v>
      </c>
      <c r="B149" s="47" t="s">
        <v>380</v>
      </c>
    </row>
    <row r="150" spans="1:2">
      <c r="A150" s="45" t="s">
        <v>381</v>
      </c>
      <c r="B150" s="47" t="s">
        <v>382</v>
      </c>
    </row>
    <row r="151" spans="1:2">
      <c r="A151" s="45" t="s">
        <v>383</v>
      </c>
      <c r="B151" s="47" t="s">
        <v>384</v>
      </c>
    </row>
    <row r="152" spans="1:2">
      <c r="A152" s="45" t="s">
        <v>385</v>
      </c>
      <c r="B152" s="47" t="s">
        <v>386</v>
      </c>
    </row>
    <row r="153" spans="1:2">
      <c r="A153" s="45" t="s">
        <v>387</v>
      </c>
      <c r="B153" s="47" t="s">
        <v>388</v>
      </c>
    </row>
    <row r="154" spans="1:2">
      <c r="A154" s="45" t="s">
        <v>389</v>
      </c>
      <c r="B154" s="47" t="s">
        <v>390</v>
      </c>
    </row>
    <row r="155" spans="1:2">
      <c r="A155" s="45" t="s">
        <v>391</v>
      </c>
      <c r="B155" s="47" t="s">
        <v>392</v>
      </c>
    </row>
    <row r="156" spans="1:2">
      <c r="A156" s="45" t="s">
        <v>393</v>
      </c>
      <c r="B156" s="47" t="s">
        <v>394</v>
      </c>
    </row>
    <row r="157" spans="1:2">
      <c r="A157" s="45" t="s">
        <v>395</v>
      </c>
      <c r="B157" s="47" t="s">
        <v>396</v>
      </c>
    </row>
    <row r="158" spans="1:2">
      <c r="A158" s="45" t="s">
        <v>397</v>
      </c>
      <c r="B158" s="47" t="s">
        <v>398</v>
      </c>
    </row>
    <row r="159" spans="1:2">
      <c r="A159" s="45" t="s">
        <v>399</v>
      </c>
      <c r="B159" s="47" t="s">
        <v>400</v>
      </c>
    </row>
    <row r="160" spans="1:2">
      <c r="A160" s="45" t="s">
        <v>401</v>
      </c>
      <c r="B160" s="47" t="s">
        <v>402</v>
      </c>
    </row>
    <row r="161" spans="1:2">
      <c r="A161" s="45" t="s">
        <v>403</v>
      </c>
      <c r="B161" s="47" t="s">
        <v>404</v>
      </c>
    </row>
    <row r="162" spans="1:2">
      <c r="A162" s="45" t="s">
        <v>405</v>
      </c>
      <c r="B162" s="47" t="s">
        <v>406</v>
      </c>
    </row>
    <row r="163" spans="1:2">
      <c r="A163" s="45" t="s">
        <v>407</v>
      </c>
      <c r="B163" s="47" t="s">
        <v>408</v>
      </c>
    </row>
    <row r="164" spans="1:2">
      <c r="A164" s="45" t="s">
        <v>409</v>
      </c>
      <c r="B164" s="47" t="s">
        <v>410</v>
      </c>
    </row>
    <row r="165" spans="1:2">
      <c r="A165" s="45" t="s">
        <v>411</v>
      </c>
      <c r="B165" s="47" t="s">
        <v>412</v>
      </c>
    </row>
    <row r="166" spans="1:2">
      <c r="A166" s="45" t="s">
        <v>413</v>
      </c>
      <c r="B166" s="47" t="s">
        <v>414</v>
      </c>
    </row>
    <row r="167" spans="1:2">
      <c r="A167" s="45" t="s">
        <v>415</v>
      </c>
      <c r="B167" s="47" t="s">
        <v>416</v>
      </c>
    </row>
    <row r="168" spans="1:2">
      <c r="A168" s="45" t="s">
        <v>417</v>
      </c>
      <c r="B168" s="47" t="s">
        <v>418</v>
      </c>
    </row>
    <row r="169" spans="1:2">
      <c r="A169" s="45" t="s">
        <v>419</v>
      </c>
      <c r="B169" s="47" t="s">
        <v>420</v>
      </c>
    </row>
    <row r="170" spans="1:2">
      <c r="A170" s="45" t="s">
        <v>421</v>
      </c>
      <c r="B170" s="47" t="s">
        <v>422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21FFA609-8751-40E5-B4AC-DF4155F56B9C}"/>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purl.org/dc/term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3352a50b-fe51-4c0c-a9ac-ac90f8281031"/>
    <ds:schemaRef ds:uri="9dc44b34-9e2b-42ea-86f7-9ee7f71036fc"/>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3) Explanatory Notes (2)</vt:lpstr>
      <vt:lpstr>1) Budget Table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Cameroon_00129531_Financial Report_Nov22.xlsx</dc:title>
  <dc:creator>Jelena Zelenovic</dc:creator>
  <cp:lastModifiedBy>Christian</cp:lastModifiedBy>
  <cp:lastPrinted>2021-10-07T13:06:32Z</cp:lastPrinted>
  <dcterms:created xsi:type="dcterms:W3CDTF">2017-11-15T21:17:43Z</dcterms:created>
  <dcterms:modified xsi:type="dcterms:W3CDTF">2022-11-15T17:54:39Z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