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Roger\Documents\Doc du 201022\PBF OGEG\Rapport\Rapport nov_2022_OPEG_UNFPA_FAO_HCDH\DVF\"/>
    </mc:Choice>
  </mc:AlternateContent>
  <bookViews>
    <workbookView xWindow="0" yWindow="0" windowWidth="19200" windowHeight="7600" activeTab="1"/>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62913"/>
  <extLst>
    <ext uri="GoogleSheetsCustomDataVersion1">
      <go:sheetsCustomData xmlns:go="http://customooxmlschemas.google.com/" r:id="rId12" roundtripDataSignature="AMtx7mijU9Drv38msTRRPJW1je0mZdTvlw=="/>
    </ext>
  </extLst>
</workbook>
</file>

<file path=xl/calcChain.xml><?xml version="1.0" encoding="utf-8"?>
<calcChain xmlns="http://schemas.openxmlformats.org/spreadsheetml/2006/main">
  <c r="I8" i="2" l="1"/>
  <c r="I50" i="2"/>
  <c r="G22" i="6" l="1"/>
  <c r="G21" i="6"/>
  <c r="G20" i="6"/>
  <c r="E19" i="6"/>
  <c r="D19" i="6"/>
  <c r="C19" i="6"/>
  <c r="E13" i="6"/>
  <c r="D13" i="6"/>
  <c r="E11" i="6"/>
  <c r="D11" i="6"/>
  <c r="E9" i="6"/>
  <c r="D9" i="6"/>
  <c r="E7" i="6"/>
  <c r="D7" i="6"/>
  <c r="E6" i="6"/>
  <c r="D6" i="6"/>
  <c r="C6" i="6"/>
  <c r="E205" i="3"/>
  <c r="E206" i="3" s="1"/>
  <c r="F204" i="3"/>
  <c r="E204" i="3"/>
  <c r="F203" i="3"/>
  <c r="E12" i="6" s="1"/>
  <c r="E203" i="3"/>
  <c r="D12" i="6" s="1"/>
  <c r="F202" i="3"/>
  <c r="E202" i="3"/>
  <c r="F201" i="3"/>
  <c r="E10" i="6" s="1"/>
  <c r="E201" i="3"/>
  <c r="D10" i="6" s="1"/>
  <c r="F200" i="3"/>
  <c r="E200" i="3"/>
  <c r="F199" i="3"/>
  <c r="E8" i="6" s="1"/>
  <c r="E199" i="3"/>
  <c r="D8" i="6" s="1"/>
  <c r="F198" i="3"/>
  <c r="E198" i="3"/>
  <c r="F197" i="3"/>
  <c r="E197" i="3"/>
  <c r="D197" i="3"/>
  <c r="F194" i="3"/>
  <c r="E194" i="3"/>
  <c r="D188" i="3"/>
  <c r="G188" i="3" s="1"/>
  <c r="D186" i="3"/>
  <c r="D189" i="3" s="1"/>
  <c r="G189" i="3" s="1"/>
  <c r="G183" i="3"/>
  <c r="F183" i="3"/>
  <c r="E183" i="3"/>
  <c r="D183" i="3"/>
  <c r="G182" i="3"/>
  <c r="G181" i="3"/>
  <c r="G180" i="3"/>
  <c r="G179" i="3"/>
  <c r="G178" i="3"/>
  <c r="G177" i="3"/>
  <c r="G176" i="3"/>
  <c r="F172" i="3"/>
  <c r="E172" i="3"/>
  <c r="G172" i="3" s="1"/>
  <c r="D172" i="3"/>
  <c r="G171" i="3"/>
  <c r="G170" i="3"/>
  <c r="G169" i="3"/>
  <c r="G168" i="3"/>
  <c r="G167" i="3"/>
  <c r="G166" i="3"/>
  <c r="G165" i="3"/>
  <c r="G161" i="3"/>
  <c r="F161" i="3"/>
  <c r="E161" i="3"/>
  <c r="D161" i="3"/>
  <c r="G160" i="3"/>
  <c r="G159" i="3"/>
  <c r="G158" i="3"/>
  <c r="G157" i="3"/>
  <c r="G156" i="3"/>
  <c r="G155" i="3"/>
  <c r="G154" i="3"/>
  <c r="F153" i="3"/>
  <c r="F150" i="3"/>
  <c r="E150" i="3"/>
  <c r="D150" i="3"/>
  <c r="G149" i="3"/>
  <c r="G148" i="3"/>
  <c r="G147" i="3"/>
  <c r="G146" i="3"/>
  <c r="G145" i="3"/>
  <c r="G144" i="3"/>
  <c r="G143" i="3"/>
  <c r="F142" i="3"/>
  <c r="E142" i="3"/>
  <c r="F138" i="3"/>
  <c r="E138" i="3"/>
  <c r="D138" i="3"/>
  <c r="G138" i="3" s="1"/>
  <c r="G137" i="3"/>
  <c r="G136" i="3"/>
  <c r="G135" i="3"/>
  <c r="G134" i="3"/>
  <c r="G133" i="3"/>
  <c r="G132" i="3"/>
  <c r="G131" i="3"/>
  <c r="E130" i="3"/>
  <c r="F127" i="3"/>
  <c r="E127" i="3"/>
  <c r="D127" i="3"/>
  <c r="G127" i="3" s="1"/>
  <c r="G126" i="3"/>
  <c r="G125" i="3"/>
  <c r="G124" i="3"/>
  <c r="G123" i="3"/>
  <c r="G122" i="3"/>
  <c r="G121" i="3"/>
  <c r="G120" i="3"/>
  <c r="F116" i="3"/>
  <c r="E116" i="3"/>
  <c r="F105" i="3"/>
  <c r="E105" i="3"/>
  <c r="D98" i="3"/>
  <c r="F93" i="3"/>
  <c r="E93" i="3"/>
  <c r="D93" i="3"/>
  <c r="G93" i="3" s="1"/>
  <c r="G92" i="3"/>
  <c r="G91" i="3"/>
  <c r="G90" i="3"/>
  <c r="G89" i="3"/>
  <c r="G88" i="3"/>
  <c r="G87" i="3"/>
  <c r="G86" i="3"/>
  <c r="F82" i="3"/>
  <c r="E82" i="3"/>
  <c r="F71" i="3"/>
  <c r="E71" i="3"/>
  <c r="F60" i="3"/>
  <c r="E60" i="3"/>
  <c r="F48" i="3"/>
  <c r="E48" i="3"/>
  <c r="D42" i="3"/>
  <c r="G42" i="3" s="1"/>
  <c r="D41" i="3"/>
  <c r="G41" i="3" s="1"/>
  <c r="F40" i="3"/>
  <c r="F37" i="3"/>
  <c r="E37" i="3"/>
  <c r="F26" i="3"/>
  <c r="E26" i="3"/>
  <c r="F15" i="3"/>
  <c r="E15" i="3"/>
  <c r="F4" i="3"/>
  <c r="E4" i="3"/>
  <c r="D4" i="3"/>
  <c r="D204" i="2"/>
  <c r="H199" i="2"/>
  <c r="F195" i="2"/>
  <c r="E195" i="2"/>
  <c r="D195" i="2"/>
  <c r="F188" i="2"/>
  <c r="E188" i="2"/>
  <c r="D188" i="2"/>
  <c r="F179" i="2"/>
  <c r="F186" i="3" s="1"/>
  <c r="E179" i="2"/>
  <c r="E186" i="3" s="1"/>
  <c r="D179" i="2"/>
  <c r="G178" i="2"/>
  <c r="I179" i="2"/>
  <c r="G177" i="2"/>
  <c r="G176" i="2"/>
  <c r="G175" i="2"/>
  <c r="H179" i="2" s="1"/>
  <c r="I172" i="2"/>
  <c r="H172" i="2"/>
  <c r="F172" i="2"/>
  <c r="F175" i="3" s="1"/>
  <c r="E172" i="2"/>
  <c r="E175" i="3" s="1"/>
  <c r="D172" i="2"/>
  <c r="D175" i="3" s="1"/>
  <c r="G175" i="3" s="1"/>
  <c r="G171" i="2"/>
  <c r="G170" i="2"/>
  <c r="G169" i="2"/>
  <c r="G168" i="2"/>
  <c r="G167" i="2"/>
  <c r="G166" i="2"/>
  <c r="G165" i="2"/>
  <c r="G164" i="2"/>
  <c r="G172" i="2" s="1"/>
  <c r="I162" i="2"/>
  <c r="F162" i="2"/>
  <c r="F164" i="3" s="1"/>
  <c r="E162" i="2"/>
  <c r="E164" i="3" s="1"/>
  <c r="D162" i="2"/>
  <c r="D164" i="3" s="1"/>
  <c r="G164" i="3" s="1"/>
  <c r="G161" i="2"/>
  <c r="G160" i="2"/>
  <c r="G159" i="2"/>
  <c r="G158" i="2"/>
  <c r="G157" i="2"/>
  <c r="G156" i="2"/>
  <c r="H162" i="2" s="1"/>
  <c r="G155" i="2"/>
  <c r="G154" i="2"/>
  <c r="G162" i="2" s="1"/>
  <c r="I152" i="2"/>
  <c r="F152" i="2"/>
  <c r="E152" i="2"/>
  <c r="E153" i="3" s="1"/>
  <c r="D152" i="2"/>
  <c r="D153" i="3" s="1"/>
  <c r="G153" i="3" s="1"/>
  <c r="G151" i="2"/>
  <c r="G150" i="2"/>
  <c r="G149" i="2"/>
  <c r="G148" i="2"/>
  <c r="G147" i="2"/>
  <c r="G146" i="2"/>
  <c r="G145" i="2"/>
  <c r="H152" i="2" s="1"/>
  <c r="G144" i="2"/>
  <c r="I142" i="2"/>
  <c r="F142" i="2"/>
  <c r="E142" i="2"/>
  <c r="D142" i="2"/>
  <c r="D142" i="3" s="1"/>
  <c r="G142" i="3" s="1"/>
  <c r="G141" i="2"/>
  <c r="G140" i="2"/>
  <c r="G139" i="2"/>
  <c r="G138" i="2"/>
  <c r="G137" i="2"/>
  <c r="G136" i="2"/>
  <c r="G135" i="2"/>
  <c r="G134" i="2"/>
  <c r="H142" i="2" s="1"/>
  <c r="I130" i="2"/>
  <c r="F130" i="2"/>
  <c r="F130" i="3" s="1"/>
  <c r="E130" i="2"/>
  <c r="D130" i="2"/>
  <c r="D130" i="3" s="1"/>
  <c r="G129" i="2"/>
  <c r="G128" i="2"/>
  <c r="G127" i="2"/>
  <c r="G126" i="2"/>
  <c r="G125" i="2"/>
  <c r="G130" i="2" s="1"/>
  <c r="G124" i="2"/>
  <c r="G123" i="2"/>
  <c r="G122" i="2"/>
  <c r="H130" i="2" s="1"/>
  <c r="I120" i="2"/>
  <c r="F120" i="2"/>
  <c r="F119" i="3" s="1"/>
  <c r="E120" i="2"/>
  <c r="E119" i="3" s="1"/>
  <c r="D120" i="2"/>
  <c r="D119" i="3" s="1"/>
  <c r="G119" i="3" s="1"/>
  <c r="G119" i="2"/>
  <c r="G118" i="2"/>
  <c r="G117" i="2"/>
  <c r="G116" i="2"/>
  <c r="G115" i="2"/>
  <c r="G114" i="2"/>
  <c r="G113" i="2"/>
  <c r="H120" i="2" s="1"/>
  <c r="G112" i="2"/>
  <c r="I110" i="2"/>
  <c r="F110" i="2"/>
  <c r="F108" i="3" s="1"/>
  <c r="E110" i="2"/>
  <c r="E108" i="3" s="1"/>
  <c r="D110" i="2"/>
  <c r="D108" i="3" s="1"/>
  <c r="G109" i="2"/>
  <c r="G108" i="2"/>
  <c r="G107" i="2"/>
  <c r="G106" i="2"/>
  <c r="G105" i="2"/>
  <c r="G104" i="2"/>
  <c r="G103" i="2"/>
  <c r="G102" i="2"/>
  <c r="I100" i="2"/>
  <c r="H100" i="2"/>
  <c r="F100" i="2"/>
  <c r="F97" i="3" s="1"/>
  <c r="E100" i="2"/>
  <c r="E97" i="3" s="1"/>
  <c r="D100" i="2"/>
  <c r="D97" i="3" s="1"/>
  <c r="D102" i="3" s="1"/>
  <c r="G102" i="3" s="1"/>
  <c r="G99" i="2"/>
  <c r="G98" i="2"/>
  <c r="G97" i="2"/>
  <c r="G96" i="2"/>
  <c r="G95" i="2"/>
  <c r="G94" i="2"/>
  <c r="G93" i="2"/>
  <c r="G92" i="2"/>
  <c r="G100" i="2" s="1"/>
  <c r="I88" i="2"/>
  <c r="F88" i="2"/>
  <c r="F85" i="3" s="1"/>
  <c r="E88" i="2"/>
  <c r="E85" i="3" s="1"/>
  <c r="D88" i="2"/>
  <c r="D85" i="3" s="1"/>
  <c r="G87" i="2"/>
  <c r="G86" i="2"/>
  <c r="G85" i="2"/>
  <c r="G84" i="2"/>
  <c r="G83" i="2"/>
  <c r="G82" i="2"/>
  <c r="G88" i="2" s="1"/>
  <c r="G81" i="2"/>
  <c r="I80" i="2"/>
  <c r="G80" i="2"/>
  <c r="I78" i="2"/>
  <c r="F78" i="2"/>
  <c r="F74" i="3" s="1"/>
  <c r="E78" i="2"/>
  <c r="E74" i="3" s="1"/>
  <c r="D78" i="2"/>
  <c r="D74" i="3" s="1"/>
  <c r="G77" i="2"/>
  <c r="G76" i="2"/>
  <c r="G75" i="2"/>
  <c r="G74" i="2"/>
  <c r="G73" i="2"/>
  <c r="G72" i="2"/>
  <c r="G71" i="2"/>
  <c r="H78" i="2" s="1"/>
  <c r="G70" i="2"/>
  <c r="I68" i="2"/>
  <c r="F68" i="2"/>
  <c r="F63" i="3" s="1"/>
  <c r="E68" i="2"/>
  <c r="E63" i="3" s="1"/>
  <c r="D68" i="2"/>
  <c r="D63" i="3" s="1"/>
  <c r="G67" i="2"/>
  <c r="G66" i="2"/>
  <c r="G65" i="2"/>
  <c r="G64" i="2"/>
  <c r="G63" i="2"/>
  <c r="G62" i="2"/>
  <c r="G61" i="2"/>
  <c r="G60" i="2"/>
  <c r="F58" i="2"/>
  <c r="F52" i="3" s="1"/>
  <c r="E58" i="2"/>
  <c r="E52" i="3" s="1"/>
  <c r="D58" i="2"/>
  <c r="C18" i="5" s="1"/>
  <c r="G57" i="2"/>
  <c r="G56" i="2"/>
  <c r="G55" i="2"/>
  <c r="G54" i="2"/>
  <c r="H58" i="2" s="1"/>
  <c r="G53" i="2"/>
  <c r="G52" i="2"/>
  <c r="G51" i="2"/>
  <c r="I58" i="2"/>
  <c r="G50" i="2"/>
  <c r="G58" i="2" s="1"/>
  <c r="I46" i="2"/>
  <c r="G46" i="2"/>
  <c r="F46" i="2"/>
  <c r="E46" i="2"/>
  <c r="E40" i="3" s="1"/>
  <c r="D46" i="2"/>
  <c r="D40" i="3" s="1"/>
  <c r="D44" i="3" s="1"/>
  <c r="G44" i="3" s="1"/>
  <c r="G45" i="2"/>
  <c r="G44" i="2"/>
  <c r="G43" i="2"/>
  <c r="G42" i="2"/>
  <c r="G41" i="2"/>
  <c r="G40" i="2"/>
  <c r="G39" i="2"/>
  <c r="G38" i="2"/>
  <c r="H46" i="2" s="1"/>
  <c r="I36" i="2"/>
  <c r="F36" i="2"/>
  <c r="F29" i="3" s="1"/>
  <c r="E36" i="2"/>
  <c r="E29" i="3" s="1"/>
  <c r="D36" i="2"/>
  <c r="D29" i="3" s="1"/>
  <c r="G35" i="2"/>
  <c r="G34" i="2"/>
  <c r="G33" i="2"/>
  <c r="G32" i="2"/>
  <c r="G31" i="2"/>
  <c r="G30" i="2"/>
  <c r="G29" i="2"/>
  <c r="H36" i="2" s="1"/>
  <c r="I28" i="2"/>
  <c r="G28" i="2"/>
  <c r="I26" i="2"/>
  <c r="F26" i="2"/>
  <c r="F18" i="3" s="1"/>
  <c r="E26" i="2"/>
  <c r="E18" i="3" s="1"/>
  <c r="D26" i="2"/>
  <c r="D18" i="3" s="1"/>
  <c r="G25" i="2"/>
  <c r="G24" i="2"/>
  <c r="G23" i="2"/>
  <c r="G22" i="2"/>
  <c r="G21" i="2"/>
  <c r="G20" i="2"/>
  <c r="G19" i="2"/>
  <c r="G18" i="2"/>
  <c r="G26" i="2" s="1"/>
  <c r="F16" i="2"/>
  <c r="F7" i="3" s="1"/>
  <c r="E16" i="2"/>
  <c r="E7" i="3" s="1"/>
  <c r="D16" i="2"/>
  <c r="D7" i="3" s="1"/>
  <c r="G15" i="2"/>
  <c r="G14" i="2"/>
  <c r="G13" i="2"/>
  <c r="G12" i="2"/>
  <c r="G11" i="2"/>
  <c r="G10" i="2"/>
  <c r="G9" i="2"/>
  <c r="I16" i="2"/>
  <c r="G8" i="2"/>
  <c r="D80" i="3" l="1"/>
  <c r="G80" i="3" s="1"/>
  <c r="D76" i="3"/>
  <c r="G76" i="3" s="1"/>
  <c r="D78" i="3"/>
  <c r="G78" i="3" s="1"/>
  <c r="D77" i="3"/>
  <c r="G77" i="3" s="1"/>
  <c r="D75" i="3"/>
  <c r="D79" i="3"/>
  <c r="G79" i="3" s="1"/>
  <c r="G74" i="3"/>
  <c r="D81" i="3"/>
  <c r="G81" i="3" s="1"/>
  <c r="D23" i="3"/>
  <c r="G23" i="3" s="1"/>
  <c r="D19" i="3"/>
  <c r="G18" i="3"/>
  <c r="D24" i="3"/>
  <c r="G24" i="3" s="1"/>
  <c r="D22" i="3"/>
  <c r="G22" i="3" s="1"/>
  <c r="D21" i="3"/>
  <c r="G21" i="3" s="1"/>
  <c r="D25" i="3"/>
  <c r="G25" i="3" s="1"/>
  <c r="D20" i="3"/>
  <c r="G20" i="3" s="1"/>
  <c r="D68" i="3"/>
  <c r="G68" i="3" s="1"/>
  <c r="D64" i="3"/>
  <c r="G63" i="3"/>
  <c r="D67" i="3"/>
  <c r="G67" i="3" s="1"/>
  <c r="D66" i="3"/>
  <c r="G66" i="3" s="1"/>
  <c r="D65" i="3"/>
  <c r="G65" i="3" s="1"/>
  <c r="D69" i="3"/>
  <c r="G69" i="3" s="1"/>
  <c r="D70" i="3"/>
  <c r="G70" i="3" s="1"/>
  <c r="D35" i="3"/>
  <c r="G35" i="3" s="1"/>
  <c r="D31" i="3"/>
  <c r="G31" i="3" s="1"/>
  <c r="D36" i="3"/>
  <c r="G36" i="3" s="1"/>
  <c r="D34" i="3"/>
  <c r="G34" i="3" s="1"/>
  <c r="D33" i="3"/>
  <c r="G33" i="3" s="1"/>
  <c r="G29" i="3"/>
  <c r="D32" i="3"/>
  <c r="G32" i="3" s="1"/>
  <c r="D30" i="3"/>
  <c r="G85" i="3"/>
  <c r="G7" i="3"/>
  <c r="D11" i="3"/>
  <c r="G11" i="3" s="1"/>
  <c r="D13" i="3"/>
  <c r="G13" i="3" s="1"/>
  <c r="D8" i="3"/>
  <c r="D12" i="3"/>
  <c r="G12" i="3" s="1"/>
  <c r="D10" i="3"/>
  <c r="G10" i="3" s="1"/>
  <c r="D14" i="3"/>
  <c r="G14" i="3" s="1"/>
  <c r="D9" i="3"/>
  <c r="G9" i="3" s="1"/>
  <c r="D23" i="5"/>
  <c r="D22" i="5"/>
  <c r="D21" i="5"/>
  <c r="D25" i="5"/>
  <c r="D24" i="5"/>
  <c r="D113" i="3"/>
  <c r="D109" i="3"/>
  <c r="G108" i="3"/>
  <c r="D112" i="3"/>
  <c r="D111" i="3"/>
  <c r="D110" i="3"/>
  <c r="D114" i="3"/>
  <c r="D115" i="3"/>
  <c r="G130" i="3"/>
  <c r="I201" i="2"/>
  <c r="E189" i="2"/>
  <c r="H68" i="2"/>
  <c r="G78" i="2"/>
  <c r="H88" i="2"/>
  <c r="G120" i="2"/>
  <c r="H26" i="2"/>
  <c r="C29" i="5"/>
  <c r="F205" i="3"/>
  <c r="H16" i="2"/>
  <c r="G36" i="2"/>
  <c r="G110" i="2"/>
  <c r="C7" i="5"/>
  <c r="D52" i="3"/>
  <c r="D101" i="3"/>
  <c r="G101" i="3" s="1"/>
  <c r="D104" i="3"/>
  <c r="G104" i="3" s="1"/>
  <c r="D100" i="3"/>
  <c r="G100" i="3" s="1"/>
  <c r="D47" i="3"/>
  <c r="G47" i="3" s="1"/>
  <c r="D43" i="3"/>
  <c r="G43" i="3" s="1"/>
  <c r="G68" i="2"/>
  <c r="H110" i="2"/>
  <c r="G16" i="2"/>
  <c r="G142" i="2"/>
  <c r="D189" i="2"/>
  <c r="D45" i="3"/>
  <c r="G45" i="3" s="1"/>
  <c r="G97" i="3"/>
  <c r="D103" i="3"/>
  <c r="G103" i="3" s="1"/>
  <c r="C40" i="5"/>
  <c r="D14" i="6"/>
  <c r="G152" i="2"/>
  <c r="F189" i="2"/>
  <c r="G40" i="3"/>
  <c r="D46" i="3"/>
  <c r="G46" i="3" s="1"/>
  <c r="G98" i="3"/>
  <c r="G150" i="3"/>
  <c r="D191" i="3"/>
  <c r="G191" i="3" s="1"/>
  <c r="D187" i="3"/>
  <c r="G186" i="3"/>
  <c r="D190" i="3"/>
  <c r="G190" i="3" s="1"/>
  <c r="D192" i="3"/>
  <c r="G192" i="3" s="1"/>
  <c r="E207" i="3"/>
  <c r="E14" i="6"/>
  <c r="G179" i="2"/>
  <c r="D48" i="3"/>
  <c r="G48" i="3" s="1"/>
  <c r="D99" i="3"/>
  <c r="G99" i="3" s="1"/>
  <c r="D193" i="3"/>
  <c r="G193" i="3" s="1"/>
  <c r="F206" i="3" l="1"/>
  <c r="F207" i="3"/>
  <c r="I202" i="2"/>
  <c r="D116" i="3"/>
  <c r="G116" i="3" s="1"/>
  <c r="G109" i="3"/>
  <c r="G30" i="3"/>
  <c r="D37" i="3"/>
  <c r="G37" i="3" s="1"/>
  <c r="G115" i="3"/>
  <c r="D194" i="3"/>
  <c r="G194" i="3" s="1"/>
  <c r="G187" i="3"/>
  <c r="D105" i="3"/>
  <c r="G105" i="3" s="1"/>
  <c r="G52" i="3"/>
  <c r="D56" i="3"/>
  <c r="G56" i="3" s="1"/>
  <c r="D55" i="3"/>
  <c r="G55" i="3" s="1"/>
  <c r="D54" i="3"/>
  <c r="G54" i="3" s="1"/>
  <c r="D59" i="3"/>
  <c r="G59" i="3" s="1"/>
  <c r="D53" i="3"/>
  <c r="D198" i="3" s="1"/>
  <c r="D57" i="3"/>
  <c r="G57" i="3" s="1"/>
  <c r="D58" i="3"/>
  <c r="G58" i="3" s="1"/>
  <c r="D203" i="3"/>
  <c r="G114" i="3"/>
  <c r="D15" i="3"/>
  <c r="G15" i="3" s="1"/>
  <c r="G8" i="3"/>
  <c r="G75" i="3"/>
  <c r="D82" i="3"/>
  <c r="G82" i="3" s="1"/>
  <c r="G189" i="2"/>
  <c r="D190" i="2"/>
  <c r="D191" i="2"/>
  <c r="D15" i="6"/>
  <c r="D16" i="6" s="1"/>
  <c r="D11" i="5"/>
  <c r="D10" i="5"/>
  <c r="D14" i="5"/>
  <c r="D13" i="5"/>
  <c r="D12" i="5"/>
  <c r="G110" i="3"/>
  <c r="D199" i="3"/>
  <c r="C19" i="5"/>
  <c r="D35" i="5"/>
  <c r="D34" i="5"/>
  <c r="D33" i="5"/>
  <c r="D36" i="5"/>
  <c r="D32" i="5"/>
  <c r="G111" i="3"/>
  <c r="E15" i="6"/>
  <c r="E16" i="6" s="1"/>
  <c r="G112" i="3"/>
  <c r="G64" i="3"/>
  <c r="D71" i="3"/>
  <c r="G71" i="3" s="1"/>
  <c r="G19" i="3"/>
  <c r="D26" i="3"/>
  <c r="G26" i="3" s="1"/>
  <c r="F191" i="2"/>
  <c r="F190" i="2"/>
  <c r="G113" i="3"/>
  <c r="D202" i="3"/>
  <c r="D47" i="5"/>
  <c r="D46" i="5"/>
  <c r="D45" i="5"/>
  <c r="D44" i="5"/>
  <c r="D43" i="5"/>
  <c r="C41" i="5" s="1"/>
  <c r="D201" i="2"/>
  <c r="E190" i="2"/>
  <c r="E191" i="2"/>
  <c r="G198" i="3" l="1"/>
  <c r="C7" i="6"/>
  <c r="F198" i="2"/>
  <c r="E22" i="6" s="1"/>
  <c r="F196" i="2"/>
  <c r="F197" i="2"/>
  <c r="E21" i="6" s="1"/>
  <c r="C8" i="6"/>
  <c r="F8" i="6" s="1"/>
  <c r="G199" i="3"/>
  <c r="D197" i="2"/>
  <c r="D198" i="2"/>
  <c r="D196" i="2"/>
  <c r="C30" i="5"/>
  <c r="C12" i="6"/>
  <c r="F12" i="6" s="1"/>
  <c r="G203" i="3"/>
  <c r="G190" i="2"/>
  <c r="G191" i="2" s="1"/>
  <c r="G202" i="3"/>
  <c r="C11" i="6"/>
  <c r="F11" i="6" s="1"/>
  <c r="D60" i="3"/>
  <c r="G60" i="3" s="1"/>
  <c r="G53" i="3"/>
  <c r="E197" i="2"/>
  <c r="D21" i="6" s="1"/>
  <c r="E198" i="2"/>
  <c r="D22" i="6" s="1"/>
  <c r="E196" i="2"/>
  <c r="D201" i="3"/>
  <c r="C8" i="5"/>
  <c r="D200" i="3"/>
  <c r="D205" i="3" s="1"/>
  <c r="D204" i="3"/>
  <c r="D206" i="3" l="1"/>
  <c r="D207" i="3" s="1"/>
  <c r="G205" i="3"/>
  <c r="D205" i="2"/>
  <c r="D202" i="2"/>
  <c r="D20" i="6"/>
  <c r="E199" i="2"/>
  <c r="D23" i="6" s="1"/>
  <c r="E20" i="6"/>
  <c r="F199" i="2"/>
  <c r="E23" i="6" s="1"/>
  <c r="C10" i="6"/>
  <c r="F10" i="6" s="1"/>
  <c r="G201" i="3"/>
  <c r="F7" i="6"/>
  <c r="C20" i="6"/>
  <c r="D199" i="2"/>
  <c r="C23" i="6" s="1"/>
  <c r="G196" i="2"/>
  <c r="G204" i="3"/>
  <c r="C13" i="6"/>
  <c r="F13" i="6" s="1"/>
  <c r="G200" i="3"/>
  <c r="C9" i="6"/>
  <c r="F9" i="6" s="1"/>
  <c r="C22" i="6"/>
  <c r="G198" i="2"/>
  <c r="F22" i="6" s="1"/>
  <c r="C21" i="6"/>
  <c r="G197" i="2"/>
  <c r="F21" i="6" s="1"/>
  <c r="C14" i="6" l="1"/>
  <c r="F20" i="6"/>
  <c r="G199" i="2"/>
  <c r="F23" i="6" s="1"/>
  <c r="G206" i="3"/>
  <c r="G207" i="3"/>
  <c r="F14" i="6" l="1"/>
  <c r="C15" i="6"/>
  <c r="C16" i="6" s="1"/>
  <c r="F15" i="6" l="1"/>
  <c r="F16" i="6"/>
</calcChain>
</file>

<file path=xl/sharedStrings.xml><?xml version="1.0" encoding="utf-8"?>
<sst xmlns="http://schemas.openxmlformats.org/spreadsheetml/2006/main" count="836" uniqueCount="642">
  <si>
    <t>Annex D - PBF Project Budget</t>
  </si>
  <si>
    <r>
      <rPr>
        <b/>
        <u/>
        <sz val="18"/>
        <color theme="1"/>
        <rFont val="Calibri"/>
      </rPr>
      <t>Instructions</t>
    </r>
    <r>
      <rPr>
        <b/>
        <sz val="28"/>
        <color theme="1"/>
        <rFont val="Calibri"/>
      </rPr>
      <t xml:space="preserve">
</t>
    </r>
    <r>
      <rPr>
        <b/>
        <sz val="12"/>
        <color theme="1"/>
        <rFont val="Calibri"/>
      </rPr>
      <t xml:space="preserve">1. Ne remplissez que les cellules blanches. Les cellules grises sont verrouillées et / ou contiennent des formules de feuille de calcul.
2. Remplissez les feuilles 1 et 2.
</t>
    </r>
    <r>
      <rPr>
        <sz val="12"/>
        <color theme="1"/>
        <rFont val="Calibri"/>
      </rPr>
      <t xml:space="preserve">a) Premièrement, préparez un </t>
    </r>
    <r>
      <rPr>
        <b/>
        <sz val="12"/>
        <color theme="1"/>
        <rFont val="Calibri"/>
      </rPr>
      <t xml:space="preserve">budget organisé par activité / produit / résultat dans la feuille 1. </t>
    </r>
    <r>
      <rPr>
        <sz val="12"/>
        <color theme="1"/>
        <rFont val="Calibri"/>
      </rPr>
      <t>(Les montants des activités peuvent être estimations indicatives.)</t>
    </r>
    <r>
      <rPr>
        <b/>
        <sz val="12"/>
        <color theme="1"/>
        <rFont val="Calibri"/>
      </rPr>
      <t xml:space="preserve">
</t>
    </r>
    <r>
      <rPr>
        <sz val="12"/>
        <color theme="1"/>
        <rFont val="Calibri"/>
      </rPr>
      <t>b) Ensuite, divisez chaque budget</t>
    </r>
    <r>
      <rPr>
        <b/>
        <sz val="12"/>
        <color theme="1"/>
        <rFont val="Calibri"/>
      </rPr>
      <t xml:space="preserve"> en fonction des catégories de budget des Nations Unies dans la feuille 2.
3. N'utilisez pas les feuilles 4 ou 5,</t>
    </r>
    <r>
      <rPr>
        <sz val="12"/>
        <color theme="1"/>
        <rFont val="Calibri"/>
      </rPr>
      <t xml:space="preserve"> qui sont destinées au MPTF et au PBSO.</t>
    </r>
    <r>
      <rPr>
        <b/>
        <sz val="12"/>
        <color theme="1"/>
        <rFont val="Calibri"/>
      </rPr>
      <t xml:space="preserve">
</t>
    </r>
    <r>
      <rPr>
        <sz val="12"/>
        <color theme="1"/>
        <rFont val="Calibri"/>
      </rPr>
      <t xml:space="preserve">4. Laissez  en blanc toutes les organisations / résultats / réalisations / activités qui ne sont pas nécessaires. </t>
    </r>
    <r>
      <rPr>
        <b/>
        <sz val="12"/>
        <color theme="1"/>
        <rFont val="Calibri"/>
      </rPr>
      <t xml:space="preserve">NE PAS supprimer les cellules.
</t>
    </r>
    <r>
      <rPr>
        <sz val="14"/>
        <color theme="1"/>
        <rFont val="Calibri"/>
      </rPr>
      <t xml:space="preserve">
</t>
    </r>
    <r>
      <rPr>
        <i/>
        <sz val="14"/>
        <color theme="1"/>
        <rFont val="Calibri"/>
      </rPr>
      <t>Pour la feuille 1</t>
    </r>
    <r>
      <rPr>
        <b/>
        <sz val="14"/>
        <color theme="1"/>
        <rFont val="Calibri"/>
      </rPr>
      <t xml:space="preserve">
</t>
    </r>
    <r>
      <rPr>
        <sz val="12"/>
        <color theme="1"/>
        <rFont val="Calibri"/>
      </rPr>
      <t xml:space="preserve">1. Assurez-vous d’inclure </t>
    </r>
    <r>
      <rPr>
        <b/>
        <sz val="12"/>
        <color theme="1"/>
        <rFont val="Calibri"/>
      </rPr>
      <t xml:space="preserve">% en faveur de l’égalité des sexes et de l’autonomisation des femmes (GEWE) et une justification
2. Ne pas ajuster les montants des tranches </t>
    </r>
    <r>
      <rPr>
        <sz val="12"/>
        <color theme="1"/>
        <rFont val="Calibri"/>
      </rPr>
      <t xml:space="preserve">sans consulter PBSO.
</t>
    </r>
    <r>
      <rPr>
        <sz val="14"/>
        <color theme="1"/>
        <rFont val="Calibri"/>
      </rPr>
      <t xml:space="preserve">
</t>
    </r>
    <r>
      <rPr>
        <i/>
        <sz val="14"/>
        <color theme="1"/>
        <rFont val="Calibri"/>
      </rPr>
      <t>Pour la feuille 2</t>
    </r>
    <r>
      <rPr>
        <b/>
        <sz val="14"/>
        <color theme="1"/>
        <rFont val="Calibri"/>
      </rPr>
      <t xml:space="preserve">
</t>
    </r>
    <r>
      <rPr>
        <sz val="12"/>
        <color theme="1"/>
        <rFont val="Calibri"/>
      </rPr>
      <t xml:space="preserve">1. Divisez chaque budget en fonction des catégories de budget des Nations Unies </t>
    </r>
    <r>
      <rPr>
        <b/>
        <sz val="12"/>
        <color theme="1"/>
        <rFont val="Calibri"/>
      </rPr>
      <t xml:space="preserve">
2. </t>
    </r>
    <r>
      <rPr>
        <sz val="12"/>
        <color theme="1"/>
        <rFont val="Calibri"/>
      </rPr>
      <t xml:space="preserve"> À titre de référence, les totaux des produits ont été transférés du tableau 1. </t>
    </r>
    <r>
      <rPr>
        <b/>
        <sz val="12"/>
        <color theme="1"/>
        <rFont val="Calibri"/>
      </rPr>
      <t>Les totaux des produits doivent correspondre et seront sinon affichés en</t>
    </r>
    <r>
      <rPr>
        <sz val="12"/>
        <color theme="1"/>
        <rFont val="Calibri"/>
      </rPr>
      <t xml:space="preserve"> </t>
    </r>
    <r>
      <rPr>
        <b/>
        <sz val="12"/>
        <color rgb="FFFF0000"/>
        <rFont val="Calibri"/>
      </rPr>
      <t>rouge</t>
    </r>
    <r>
      <rPr>
        <sz val="12"/>
        <color theme="1"/>
        <rFont val="Calibri"/>
      </rPr>
      <t>.</t>
    </r>
  </si>
  <si>
    <t>Annexe D - Budget du projet PBF</t>
  </si>
  <si>
    <t>Tableau 1 - Budget du projet PBF par résultat, produit et activité</t>
  </si>
  <si>
    <t>Nombre de resultat/ produit</t>
  </si>
  <si>
    <t>Formulation du resultat/ produit/activite</t>
  </si>
  <si>
    <t>Organisation recipiendiaire 1 (budget en USD) UNFPA</t>
  </si>
  <si>
    <t>Organisation recipiendiaire 2 (budget en USD) HCDH</t>
  </si>
  <si>
    <t>Organisation recipiendiaire 3 (budget en  FAO</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</si>
  <si>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</si>
  <si>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</si>
  <si>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</si>
  <si>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rPr>
      <t>Justification du montant à GEWE</t>
    </r>
    <r>
      <rPr>
        <sz val="12"/>
        <color theme="1"/>
        <rFont val="Calibri"/>
      </rPr>
      <t xml:space="preserve"> (par exemple, la formation comprend une session sur l'égalité des sexes, des efforts spécifiques déployés pour assurer une représentation égale des femmes et des hommes, etc.)</t>
    </r>
  </si>
  <si>
    <r>
      <rPr>
        <b/>
        <sz val="12"/>
        <color theme="1"/>
        <rFont val="Calibri"/>
      </rPr>
      <t>Notes quelconque le cas echeant</t>
    </r>
    <r>
      <rPr>
        <sz val="12"/>
        <color theme="1"/>
        <rFont val="Calibri"/>
      </rPr>
      <t xml:space="preserve"> (e.g sur types des entrants ou justification du budget)</t>
    </r>
  </si>
  <si>
    <t xml:space="preserve">RESULTAT 1: </t>
  </si>
  <si>
    <t xml:space="preserve">L’Observatoire de la Promotion de l’Égalité et de l’Équité de Genre (OPEG) est mis en place, connu du public large et assure sa mission de monitoring, de contrôle, d’évaluation des progrès réalisés en matière d’égalité et d’équité du genre  </t>
  </si>
  <si>
    <t>Produit 1.1:</t>
  </si>
  <si>
    <t xml:space="preserve">Les acteurs connaissent l’importance et les enjeux y compris au niveau local de l’OPEG pour l’égalité des sexes et la promotion de la paix sociale  Les acteurs connaissent l’importance et les enjeux y compris au niveau local de la  de l’OPEG pour l’égalité des sexes et la promotion de la paix sociale  </t>
  </si>
  <si>
    <t>Activite 1.1.1:</t>
  </si>
  <si>
    <t xml:space="preserve">Organiser les discussions avec les communautés cibles et les organisations féminines au niveau rural et urbain sur la nécessités opportunités de la mise en place de l’OPEG son rôle et sa fonction   </t>
  </si>
  <si>
    <t>Activite 1.1.2:</t>
  </si>
  <si>
    <t>Mobiliser les acteurs de la société civile et renforcer leurs capacités, compétences et connaissances en matière de plaidoyer, de lobbying et de sensibilisation</t>
  </si>
  <si>
    <t>Activite 1.1.3:</t>
  </si>
  <si>
    <t xml:space="preserve">Organiser deux sessions de plaidoyer avec le Parlement et les départements ministériels clés pour la création l’OPEG et la mise à disposition des moyens adéquats pour son opérationnalisation </t>
  </si>
  <si>
    <t>Activite 1.1.4</t>
  </si>
  <si>
    <t>Activite 1.1.5</t>
  </si>
  <si>
    <t>Activite 1.1.6</t>
  </si>
  <si>
    <t>Activite 1.1.7</t>
  </si>
  <si>
    <t>Activite 1.1.8</t>
  </si>
  <si>
    <t>Produit total</t>
  </si>
  <si>
    <t>Produit 1.2:</t>
  </si>
  <si>
    <t xml:space="preserve">Le cadre juridique et le dispositif institutionnel de fonctionnement de l’OPEG sont mis en place pour assurer l’égalité et d’équité de genre, conformément aux standards internationaux </t>
  </si>
  <si>
    <t>Activite 1.2.1</t>
  </si>
  <si>
    <t xml:space="preserve">Appui technique à la mise en place et l’opérationnalisation de l’OPEG </t>
  </si>
  <si>
    <t>Activite 1.2.2</t>
  </si>
  <si>
    <t>Appui technique à l’élaboration, des textes de l’OPEG</t>
  </si>
  <si>
    <t>Activite 1.2.3</t>
  </si>
  <si>
    <t>Organiser 2 ateliers de validation des textes</t>
  </si>
  <si>
    <t>Activite 1.2.4</t>
  </si>
  <si>
    <t>Organiser un atelier de renforcement des capacités des membres du personnel administratif et technique de l’OPEG sur l’approche basée sur le genre et les droits humains, et les instruments juridiques internationaux relatifs au genre et droits humains, en particulier aux droits humains des femmes et des filles</t>
  </si>
  <si>
    <t>25 000</t>
  </si>
  <si>
    <t>Activite 1.2.5</t>
  </si>
  <si>
    <t>Activite 1.2.6</t>
  </si>
  <si>
    <t>Activite 1.2.7</t>
  </si>
  <si>
    <t>Activite 1.2.8</t>
  </si>
  <si>
    <t>Produit 1.3:</t>
  </si>
  <si>
    <t xml:space="preserve">L’OPEG dispose des capacités techniques, logistiques et opérationnels pour jouer pleinement son rôle </t>
  </si>
  <si>
    <t>Activite 1.3.1</t>
  </si>
  <si>
    <t xml:space="preserve">Contribuer à doter l’OPEG en matériel, équipements et moyens logistiques pour assurer sa mission de monitoring, de contrôle et d’évaluation des progrès réalisés en matière d’égalité et d’équité du genre </t>
  </si>
  <si>
    <t>Activite 1.3.2</t>
  </si>
  <si>
    <t xml:space="preserve">Organiser un atelier de renforcement des capacités des membres du personnel administratif et technique de l’OPEG sur la méthodologie et les techniques de la recherche statistique et sociale </t>
  </si>
  <si>
    <t>Activite 1.3.3</t>
  </si>
  <si>
    <t xml:space="preserve">Organiser six pools de renforcement des capacités des membres du personnel administratif et technique de l’OPEG sur les thématiques prioritaires </t>
  </si>
  <si>
    <t>Activite 1.3.4</t>
  </si>
  <si>
    <t xml:space="preserve">Organiser trois ateliers de renforcement des capacités du personnel des structures techniques centrales et décentralisées de l’Observatoire sur les droits humains des femmes et des filles </t>
  </si>
  <si>
    <t>Activite 1.3.5</t>
  </si>
  <si>
    <t>Appui à l’organisation d’un voyage d’échange de bonnes pratiques dans les pays ayant mis en place un Observatoire</t>
  </si>
  <si>
    <t>Activite 1.3.6</t>
  </si>
  <si>
    <t>Activite 1.3.7</t>
  </si>
  <si>
    <t>Activite 1.3.8</t>
  </si>
  <si>
    <t>Produit 1.4:</t>
  </si>
  <si>
    <t xml:space="preserve">La population et les autorités concernées sont informés de la création de l’observatoire et de ses fonctions dans la promotion des droits des femmes et filles et dans la réduction des inégalités de genre </t>
  </si>
  <si>
    <t>Activite 1.4.1</t>
  </si>
  <si>
    <t>Organiser une journée d’information et de sensibilisation du Conseil National de Transition sur le mandat de l’Observatoire au regard de la promotion et la protection des droits humains des femmes et des filles</t>
  </si>
  <si>
    <t>Activite 1.4.2</t>
  </si>
  <si>
    <t xml:space="preserve">Concevoir et diffuser des émissions radios sur le mandat de l’Observatoire, en se focalisant sur les droits humains des femmes et des filles et les thématiques prioritaires de l’égalité de genre </t>
  </si>
  <si>
    <t>Activite 1.4.3</t>
  </si>
  <si>
    <t xml:space="preserve">Mener une campagne de communication sur l’OPEG et son rôle </t>
  </si>
  <si>
    <t>Activite 1.4.4</t>
  </si>
  <si>
    <t>Activite 1.4.5</t>
  </si>
  <si>
    <t>Activite 1.4.6</t>
  </si>
  <si>
    <t>Activite 1.4.7</t>
  </si>
  <si>
    <t>Activite 1.4.8</t>
  </si>
  <si>
    <t xml:space="preserve">RESULTAT 2: </t>
  </si>
  <si>
    <t>L’Observatoire de la Promotion de l’Égalité et de l’Équité de Genre contribue à renforcer la cohésion sociale , l’autonomisation socio-économique et la mobilisation des ressources pour sa durabilité  (UNFPA/FAO)/HCDH</t>
  </si>
  <si>
    <t>Produit 2.1</t>
  </si>
  <si>
    <t>L’OPEG dispose des outils de collecte, de production, d’analyse et de diffusion de données par thématique/champ d’observation</t>
  </si>
  <si>
    <t>Activite 2.1.1</t>
  </si>
  <si>
    <t xml:space="preserve">Appuyer le développement des outils de collecte des données </t>
  </si>
  <si>
    <t>Activite 2.1.2</t>
  </si>
  <si>
    <t xml:space="preserve">Renforcer les capacités de l’OPEG en matière d’analyse des données </t>
  </si>
  <si>
    <t>Activite 2.1.3</t>
  </si>
  <si>
    <t>Appuyer l’organisation des missions de collectes de données sur le terrain</t>
  </si>
  <si>
    <t>Activite 2.1.4</t>
  </si>
  <si>
    <t xml:space="preserve">Appuyer l’OPEG dans l’évaluation des indicateurs socioéconomiques de l’égalité et de l’équité de genre </t>
  </si>
  <si>
    <t>Activite 2.1.5</t>
  </si>
  <si>
    <t>Activite 2.1.6</t>
  </si>
  <si>
    <t>Activite 2.1.7</t>
  </si>
  <si>
    <t>Activite 2.1.8</t>
  </si>
  <si>
    <t>Produit 2.2</t>
  </si>
  <si>
    <t xml:space="preserve"> L’OPEG communique, publie et diffuse régulièrement les résultats de ses travaux par les canaux institutionnels et de communication diverses et par les médias (UNfPA/FAO)</t>
  </si>
  <si>
    <t>Activite 2.2.1</t>
  </si>
  <si>
    <t xml:space="preserve">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t>
  </si>
  <si>
    <t>Activite' 2.2.2</t>
  </si>
  <si>
    <t xml:space="preserve">Appui à la réalisation du Bulletin de l’OPEG </t>
  </si>
  <si>
    <t>Activite 2.2.3</t>
  </si>
  <si>
    <t>Appuyer l’OPEG pour la publication et la vulgarisation de ses avis et orientations</t>
  </si>
  <si>
    <t>Activite 2.2.4</t>
  </si>
  <si>
    <t>Activite 2.2.5</t>
  </si>
  <si>
    <t>Activite 2.2.6</t>
  </si>
  <si>
    <t>Activite 2.2.7</t>
  </si>
  <si>
    <t>Activite 2.2.8</t>
  </si>
  <si>
    <t>Produit 2.3</t>
  </si>
  <si>
    <t xml:space="preserve">La dimension de genre et droits de l’homme est intégrée dans les documents clés de la transition </t>
  </si>
  <si>
    <t>Activite 2.3.1</t>
  </si>
  <si>
    <t xml:space="preserve">Appuyer techniquement l’intégration de la dimension genre et DH dans les documents clés de la transition </t>
  </si>
  <si>
    <t>Activite 2.3.2</t>
  </si>
  <si>
    <t>Appuyer l’évaluation de la prise en compte de la dimension droits de l’homme et genre dans les recommandations du dialogue nationale inclusif et concernant participation des femmes  dans les processus électoraux</t>
  </si>
  <si>
    <t>Activite 2.3.3</t>
  </si>
  <si>
    <t>Activite 2.3.4</t>
  </si>
  <si>
    <t>Activite 2.3.5</t>
  </si>
  <si>
    <t>Activite 2.3.6</t>
  </si>
  <si>
    <t>Activite 2.3.7</t>
  </si>
  <si>
    <t>Activite 2.3.8</t>
  </si>
  <si>
    <t>Produit 2.4</t>
  </si>
  <si>
    <t xml:space="preserve">L’OPG est doté d’un document stratégique de mobilisation de ressources la production des données sur les thématiques liées à l’égalité de genre et l’autonomisation socioéconomique et politique des femmes et filles, et pour sa durabilité </t>
  </si>
  <si>
    <t>Activite 2.4.1</t>
  </si>
  <si>
    <t xml:space="preserve">Appuyer l’OPEG dans l’élaboration du document de mobilisation des ressources financière  
- Recruter un consultant
- Atelier des membres administratif, technique et financier de l’OPEG pour l’élaboration du plan commun de mobilisation de ressources auprès des instances nationales 
- Organiser un atelier des membres administratif, technique et financier de l’OPEG pour développer des activités susceptibles d’apporter des ressources financières 
</t>
  </si>
  <si>
    <t>Activite 2.4.2</t>
  </si>
  <si>
    <t>Organiser un atelier de validation du document de mobilisation des ressources financière de l’OPEG</t>
  </si>
  <si>
    <t>Activite 2.4.3</t>
  </si>
  <si>
    <t xml:space="preserve">Organiser un atelier des membres administratif, technique et financier de l’OPEG sur la thématiques « accès aux ressources et aux services financiers pour l’égalité des sexes et l’autonomisation des filles et femmes sur la base du document de mobilisation des ressources de l’OPEG </t>
  </si>
  <si>
    <t>Activite 2.4.4</t>
  </si>
  <si>
    <t>Organiser une table ronde de présentation de la stratégie aux partenaires et de mobilisation des ressources</t>
  </si>
  <si>
    <t>Activite 2.4.5</t>
  </si>
  <si>
    <t>Activite 2.4.6</t>
  </si>
  <si>
    <t>Activite 2.4.7</t>
  </si>
  <si>
    <t>Activite 2.4.8</t>
  </si>
  <si>
    <t xml:space="preserve">RESULTAT 3: </t>
  </si>
  <si>
    <t>Les autorités et les acteurs clés intègrent les données fournies par l’observatoire dans les politiques, stratégies, les politiques, programmes et plans de développement pour réduire les inégalités du genre et contribuer à la consolidation de la paixLes autorités et les acteurs clés intègrent les données fournies par l’observatoire dans les politiques, stratégies, les politiques, programmes et plans de développement pour réduire les inégalités du genre et contribuer à la consolidation de la paix</t>
  </si>
  <si>
    <t>Produit 3.1</t>
  </si>
  <si>
    <t>Les acteurs nationaux sont outillés pour utiliser les données mises à disposition par l’OPEG</t>
  </si>
  <si>
    <t>Activite 3.1.1</t>
  </si>
  <si>
    <t xml:space="preserve">Organiser deux sessions de briefing les autorités sur l’utilisation des données de l’OPEG dans la formulation et mise en œuvre des politiques,  programmes, budget  stratégies, plans de développement programmes de réduction des inégalités du genre  </t>
  </si>
  <si>
    <t>Activite 3.1.2</t>
  </si>
  <si>
    <t xml:space="preserve">Organiser une session à l’attention des OSCs sur la compréhension et l’utilisation   des données de l’OPEG pour renforcer le plaidoyer en faveur de la redevabilité de l’égalité de genre </t>
  </si>
  <si>
    <t>Activite 3.1.3</t>
  </si>
  <si>
    <t>Organiser une session à l’attention des femmes du secteur agricole et rural sur les avis et orientations de l’OPEG de manière à faciliter leur accès aux sphères de prise de décision, à l’accès aux ressources naturelles et aux services financiers</t>
  </si>
  <si>
    <t>Activite 3.1.4</t>
  </si>
  <si>
    <t>Activite 3.1.5</t>
  </si>
  <si>
    <t>Activite 3.1.6</t>
  </si>
  <si>
    <t>Activite 3.1.7</t>
  </si>
  <si>
    <t>Activite 3.1.8</t>
  </si>
  <si>
    <t>Produit 3.2:</t>
  </si>
  <si>
    <t>Les autorités traditionnelles  sont informées et sensibilisés sur les avis et orientations de l’OPEG en vue de l’évolution des  traditions et l’abandon les pratiques discriminatoires et néfaste à la santé des femmes et filles</t>
  </si>
  <si>
    <t>Activite 3.2.1</t>
  </si>
  <si>
    <t xml:space="preserve">Organiser des sessions d’information au niveau provincial sur les avis et orientations de l’OPEG </t>
  </si>
  <si>
    <t>Activite 3.2.2</t>
  </si>
  <si>
    <t xml:space="preserve">Appuyer le plaidoyer des organisations féminines auprès autorités sur les orientations de l’OPEG en valorisant l’évolution des traditions et l’abandon des pratiques discriminatoires et néfastes à la santé des femmes </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</si>
  <si>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</si>
  <si>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</si>
  <si>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</si>
  <si>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</si>
  <si>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</si>
  <si>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</si>
  <si>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</si>
  <si>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</si>
  <si>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</si>
  <si>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</si>
  <si>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</si>
  <si>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</si>
  <si>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</si>
  <si>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</si>
  <si>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</si>
  <si>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</si>
  <si>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</si>
  <si>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</si>
  <si>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</si>
  <si>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</si>
  <si>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</si>
  <si>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</si>
  <si>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</si>
  <si>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</si>
  <si>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</si>
  <si>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</si>
  <si>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</si>
  <si>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</si>
  <si>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</si>
  <si>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</si>
  <si>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</si>
  <si>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</si>
  <si>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</si>
  <si>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</si>
  <si>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</si>
  <si>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</si>
  <si>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</si>
  <si>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</si>
  <si>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</si>
  <si>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</si>
  <si>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</si>
  <si>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</si>
  <si>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</si>
  <si>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</si>
  <si>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</si>
  <si>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</si>
  <si>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</si>
  <si>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</si>
  <si>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</si>
  <si>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</si>
  <si>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</si>
  <si>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</si>
  <si>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</si>
  <si>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</si>
  <si>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</si>
  <si>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</si>
  <si>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</si>
  <si>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</si>
  <si>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</si>
  <si>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</si>
  <si>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</si>
  <si>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</si>
  <si>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</si>
  <si>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</si>
  <si>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</si>
  <si>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</si>
  <si>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</si>
  <si>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</si>
  <si>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</si>
  <si>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</si>
  <si>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</si>
  <si>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</si>
  <si>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</si>
  <si>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</si>
  <si>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rPr>
      <t xml:space="preserve">$ alloué à GEWE </t>
    </r>
    <r>
      <rPr>
        <sz val="11"/>
        <color theme="1"/>
        <rFont val="Calibri"/>
      </rPr>
      <t>(inclut coûts indirects)</t>
    </r>
  </si>
  <si>
    <t>Total des dépenses</t>
  </si>
  <si>
    <t>% alloué à GEWE</t>
  </si>
  <si>
    <t>Taux d'exécution</t>
  </si>
  <si>
    <r>
      <rPr>
        <b/>
        <sz val="11"/>
        <color theme="1"/>
        <rFont val="Calibri"/>
      </rPr>
      <t xml:space="preserve">$ alloué à S&amp;E </t>
    </r>
    <r>
      <rPr>
        <sz val="11"/>
        <color theme="1"/>
        <rFont val="Calibri"/>
      </rPr>
      <t>(inclut coûts indirects)</t>
    </r>
  </si>
  <si>
    <t>% alloué à S&amp;E</t>
  </si>
  <si>
    <r>
      <rPr>
        <sz val="11"/>
        <color theme="1"/>
        <rFont val="Calibri"/>
      </rPr>
      <t xml:space="preserve">Note: Le PBF n'accepte pas les projets avec moins de 5% pour le S&amp;E et moins 15% pour le GEWE. Ces chiffres apparaîtront </t>
    </r>
    <r>
      <rPr>
        <sz val="11"/>
        <color rgb="FFFF0000"/>
        <rFont val="Calibri"/>
      </rPr>
      <t>en</t>
    </r>
    <r>
      <rPr>
        <sz val="11"/>
        <color theme="1"/>
        <rFont val="Calibri"/>
      </rPr>
      <t xml:space="preserve"> </t>
    </r>
    <r>
      <rPr>
        <sz val="11"/>
        <color rgb="FFFF0000"/>
        <rFont val="Calibri"/>
      </rPr>
      <t>rouge</t>
    </r>
    <r>
      <rPr>
        <sz val="11"/>
        <color theme="1"/>
        <rFont val="Calibri"/>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</si>
  <si>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</si>
  <si>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</si>
  <si>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</si>
  <si>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</si>
  <si>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</si>
  <si>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</si>
  <si>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</si>
  <si>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</si>
  <si>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</si>
  <si>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</si>
  <si>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</si>
  <si>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</si>
  <si>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</si>
  <si>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</si>
  <si>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</si>
  <si>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</si>
  <si>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</si>
  <si>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</si>
  <si>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</si>
  <si>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 xml:space="preserve"> </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</si>
  <si>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</si>
  <si>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</si>
  <si>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</si>
  <si>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</si>
  <si>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</si>
  <si>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</si>
  <si>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</si>
  <si>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</si>
  <si>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</si>
  <si>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</si>
  <si>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</si>
  <si>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</si>
  <si>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</si>
  <si>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</si>
  <si>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</si>
  <si>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</si>
  <si>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</si>
  <si>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</si>
  <si>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</si>
  <si>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</si>
  <si>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rPr>
      <t xml:space="preserve">1. Frais d’équipe et dépenses du personnel : </t>
    </r>
    <r>
      <rPr>
        <sz val="11"/>
        <color theme="1"/>
        <rFont val="Calibri"/>
      </rPr>
      <t>inclus tout frais liés aux dépenses de l’équipe, comprenant les salaires, les ajustements et les droits de l’équipe</t>
    </r>
    <r>
      <rPr>
        <b/>
        <sz val="11"/>
        <color theme="1"/>
        <rFont val="Calibri"/>
      </rPr>
      <t>.</t>
    </r>
  </si>
  <si>
    <r>
      <rPr>
        <b/>
        <sz val="11"/>
        <color theme="1"/>
        <rFont val="Calibri"/>
      </rPr>
      <t>2. Provisions, produits de base, matériaux :</t>
    </r>
    <r>
      <rPr>
        <sz val="11"/>
        <color theme="1"/>
        <rFont val="Calibri"/>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</si>
  <si>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rPr>
      <t xml:space="preserve">3. L’équipement, véhicules et fournitures incluant leur perte de valeur : </t>
    </r>
    <r>
      <rPr>
        <sz val="11"/>
        <color theme="1"/>
        <rFont val="Calibri"/>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</si>
  <si>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rPr>
      <t xml:space="preserve">4. Services contractuels : </t>
    </r>
    <r>
      <rPr>
        <sz val="11"/>
        <color theme="1"/>
        <rFont val="Calibri"/>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</si>
  <si>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rPr>
      <t>5. Déplacements :</t>
    </r>
    <r>
      <rPr>
        <sz val="11"/>
        <color theme="1"/>
        <rFont val="Calibri"/>
      </rPr>
      <t xml:space="preserve"> comprend les déplacements du personnel et des autres agents payés par l’organisation directement liée au projet.</t>
    </r>
  </si>
  <si>
    <r>
      <rPr>
        <b/>
        <sz val="11"/>
        <color theme="1"/>
        <rFont val="Calibri"/>
      </rPr>
      <t xml:space="preserve">6. Transferts et subventions aux homologues : </t>
    </r>
    <r>
      <rPr>
        <sz val="11"/>
        <color theme="1"/>
        <rFont val="Calibri"/>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</si>
  <si>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rPr>
      <t>7. Frais généraux de fonctionnement et autres coûts directs :</t>
    </r>
    <r>
      <rPr>
        <sz val="11"/>
        <color theme="1"/>
        <rFont val="Calibri"/>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</si>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</sst>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5" x14ac:knownFonts="1">
    <font>
      <sz val="11"/>
      <color theme="1"/>
      <name val="Arial"/>
      <scheme val="minor"/>
    </font>
    <font>
      <b/>
      <sz val="24"/>
      <color rgb="FF00B0F0"/>
      <name val="Calibri"/>
    </font>
    <font>
      <b/>
      <sz val="28"/>
      <color theme="1"/>
      <name val="Calibri"/>
    </font>
    <font>
      <sz val="11"/>
      <color theme="1"/>
      <name val="Calibri"/>
    </font>
    <font>
      <b/>
      <sz val="36"/>
      <color theme="1"/>
      <name val="Calibri"/>
    </font>
    <font>
      <sz val="36"/>
      <color theme="1"/>
      <name val="Calibri"/>
    </font>
    <font>
      <b/>
      <u/>
      <sz val="14"/>
      <color theme="1"/>
      <name val="Calibri"/>
    </font>
    <font>
      <b/>
      <sz val="20"/>
      <color theme="1"/>
      <name val="Calibri"/>
    </font>
    <font>
      <b/>
      <sz val="12"/>
      <color theme="1"/>
      <name val="Calibri"/>
    </font>
    <font>
      <b/>
      <sz val="12"/>
      <color rgb="FFFF0000"/>
      <name val="Calibri"/>
    </font>
    <font>
      <sz val="11"/>
      <name val="Arial"/>
    </font>
    <font>
      <sz val="12"/>
      <color rgb="FFFF0000"/>
      <name val="Calibri"/>
    </font>
    <font>
      <sz val="12"/>
      <color theme="1"/>
      <name val="Calibri"/>
    </font>
    <font>
      <sz val="12"/>
      <color rgb="FF000000"/>
      <name val="Calibri"/>
    </font>
    <font>
      <sz val="12"/>
      <color theme="1"/>
      <name val="Arial"/>
    </font>
    <font>
      <b/>
      <sz val="11"/>
      <color theme="1"/>
      <name val="Calibri"/>
    </font>
    <font>
      <b/>
      <sz val="14"/>
      <color theme="1"/>
      <name val="Calibri"/>
    </font>
    <font>
      <sz val="12"/>
      <color rgb="FF000000"/>
      <name val="Arial"/>
    </font>
    <font>
      <sz val="9"/>
      <color theme="1"/>
      <name val="Calibri"/>
    </font>
    <font>
      <b/>
      <u/>
      <sz val="18"/>
      <color theme="1"/>
      <name val="Calibri"/>
    </font>
    <font>
      <sz val="14"/>
      <color theme="1"/>
      <name val="Calibri"/>
    </font>
    <font>
      <i/>
      <sz val="14"/>
      <color theme="1"/>
      <name val="Calibri"/>
    </font>
    <font>
      <sz val="11"/>
      <color rgb="FFFF0000"/>
      <name val="Calibri"/>
    </font>
    <font>
      <sz val="12"/>
      <color theme="1"/>
      <name val="Calibri"/>
      <family val="2"/>
    </font>
    <font>
      <b/>
      <sz val="12"/>
      <color rgb="FFFF0000"/>
      <name val="Calibri"/>
      <family val="2"/>
    </font>
  </fonts>
  <fills count="14">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00FF00"/>
        <bgColor rgb="FF00FF00"/>
      </patternFill>
    </fill>
    <fill>
      <patternFill patternType="solid">
        <fgColor rgb="FFFFFF00"/>
        <bgColor rgb="FFFFFF00"/>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
      <patternFill patternType="solid">
        <fgColor rgb="FFFFFF00"/>
        <bgColor indexed="64"/>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33">
    <xf numFmtId="0" fontId="0" fillId="0" borderId="0" xfId="0" applyFont="1" applyAlignment="1"/>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3" borderId="2" xfId="0" applyNumberFormat="1" applyFont="1" applyFill="1" applyBorder="1" applyAlignment="1">
      <alignment horizontal="lef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3" xfId="0" applyFont="1" applyBorder="1" applyAlignment="1">
      <alignment horizontal="left" vertical="top" wrapText="1"/>
    </xf>
    <xf numFmtId="164" fontId="12" fillId="0" borderId="3" xfId="0" applyNumberFormat="1" applyFont="1" applyBorder="1" applyAlignment="1">
      <alignment horizontal="center" vertical="center" wrapText="1"/>
    </xf>
    <xf numFmtId="164" fontId="13" fillId="0" borderId="3" xfId="0" applyNumberFormat="1" applyFont="1" applyBorder="1" applyAlignment="1">
      <alignment horizontal="center"/>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164" fontId="9" fillId="7" borderId="3" xfId="0" applyNumberFormat="1" applyFont="1" applyFill="1" applyBorder="1" applyAlignment="1">
      <alignment horizontal="center" vertical="center" wrapText="1"/>
    </xf>
    <xf numFmtId="49" fontId="12" fillId="0" borderId="3" xfId="0" applyNumberFormat="1" applyFont="1" applyBorder="1" applyAlignment="1">
      <alignment horizontal="left" wrapText="1"/>
    </xf>
    <xf numFmtId="164" fontId="12" fillId="0" borderId="0" xfId="0" applyNumberFormat="1" applyFont="1" applyAlignment="1">
      <alignment horizontal="center" vertical="center"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9" fontId="14" fillId="0" borderId="3" xfId="0" applyNumberFormat="1" applyFont="1" applyBorder="1" applyAlignment="1">
      <alignment horizontal="center" vertical="center" wrapText="1"/>
    </xf>
    <xf numFmtId="164" fontId="8" fillId="4" borderId="7" xfId="0" applyNumberFormat="1" applyFont="1" applyFill="1" applyBorder="1" applyAlignment="1">
      <alignment horizontal="center" vertical="center" wrapText="1"/>
    </xf>
    <xf numFmtId="164" fontId="9" fillId="8" borderId="3" xfId="0" applyNumberFormat="1" applyFont="1" applyFill="1" applyBorder="1" applyAlignment="1">
      <alignment horizontal="center" vertical="center" wrapText="1"/>
    </xf>
    <xf numFmtId="0" fontId="14"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0" fontId="8" fillId="9" borderId="3" xfId="0" applyFont="1" applyFill="1" applyBorder="1" applyAlignment="1">
      <alignment vertical="center" wrapText="1"/>
    </xf>
    <xf numFmtId="0" fontId="12" fillId="3" borderId="8"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9" xfId="0" applyFont="1" applyFill="1" applyBorder="1" applyAlignment="1">
      <alignment vertical="center" wrapText="1"/>
    </xf>
    <xf numFmtId="164" fontId="14" fillId="0" borderId="3" xfId="0" applyNumberFormat="1" applyFont="1" applyBorder="1" applyAlignment="1">
      <alignment vertical="center" wrapText="1"/>
    </xf>
    <xf numFmtId="164" fontId="9" fillId="7" borderId="3" xfId="0" applyNumberFormat="1" applyFont="1" applyFill="1" applyBorder="1" applyAlignment="1">
      <alignment vertical="center" wrapText="1"/>
    </xf>
    <xf numFmtId="0" fontId="8" fillId="4" borderId="10" xfId="0" applyFont="1" applyFill="1" applyBorder="1" applyAlignment="1">
      <alignment vertical="center" wrapText="1"/>
    </xf>
    <xf numFmtId="0" fontId="8" fillId="10" borderId="3" xfId="0" applyFont="1" applyFill="1" applyBorder="1" applyAlignment="1">
      <alignment vertical="center" wrapText="1"/>
    </xf>
    <xf numFmtId="164" fontId="8" fillId="10"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4" xfId="0" applyFont="1" applyFill="1" applyBorder="1" applyAlignment="1">
      <alignment horizontal="center" vertical="center" wrapText="1"/>
    </xf>
    <xf numFmtId="164" fontId="8" fillId="4" borderId="15" xfId="0" applyNumberFormat="1" applyFont="1" applyFill="1" applyBorder="1" applyAlignment="1">
      <alignment horizontal="center" vertical="center" wrapText="1"/>
    </xf>
    <xf numFmtId="0" fontId="12" fillId="4" borderId="16" xfId="0" applyFont="1" applyFill="1" applyBorder="1" applyAlignment="1">
      <alignment vertical="center" wrapText="1"/>
    </xf>
    <xf numFmtId="164" fontId="12" fillId="4" borderId="17" xfId="0" applyNumberFormat="1" applyFont="1" applyFill="1" applyBorder="1" applyAlignment="1">
      <alignment vertical="center" wrapText="1"/>
    </xf>
    <xf numFmtId="0" fontId="12" fillId="0" borderId="0" xfId="0" applyFont="1" applyAlignment="1">
      <alignment vertical="center" wrapText="1"/>
    </xf>
    <xf numFmtId="0" fontId="8" fillId="4" borderId="18" xfId="0" applyFont="1" applyFill="1" applyBorder="1" applyAlignment="1">
      <alignment vertical="center" wrapText="1"/>
    </xf>
    <xf numFmtId="164" fontId="8" fillId="4" borderId="19" xfId="0" applyNumberFormat="1" applyFont="1" applyFill="1" applyBorder="1" applyAlignment="1">
      <alignment vertical="center" wrapText="1"/>
    </xf>
    <xf numFmtId="164" fontId="8" fillId="4" borderId="20" xfId="0" applyNumberFormat="1" applyFont="1" applyFill="1" applyBorder="1" applyAlignment="1">
      <alignment vertical="center" wrapText="1"/>
    </xf>
    <xf numFmtId="164" fontId="8" fillId="3" borderId="2"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21" xfId="0" applyNumberFormat="1" applyFont="1" applyFill="1" applyBorder="1" applyAlignment="1">
      <alignment vertical="center" wrapText="1"/>
    </xf>
    <xf numFmtId="9" fontId="8" fillId="3" borderId="17"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4" xfId="0" applyFont="1" applyFill="1" applyBorder="1" applyAlignment="1">
      <alignment vertical="center" wrapText="1"/>
    </xf>
    <xf numFmtId="164" fontId="8" fillId="4" borderId="22" xfId="0" applyNumberFormat="1" applyFont="1" applyFill="1" applyBorder="1" applyAlignment="1">
      <alignment vertical="center" wrapText="1"/>
    </xf>
    <xf numFmtId="9" fontId="8" fillId="3" borderId="15" xfId="0" applyNumberFormat="1" applyFont="1" applyFill="1" applyBorder="1" applyAlignment="1">
      <alignment vertical="center" wrapText="1"/>
    </xf>
    <xf numFmtId="9" fontId="8" fillId="3" borderId="15" xfId="0" applyNumberFormat="1" applyFont="1" applyFill="1" applyBorder="1" applyAlignment="1">
      <alignment horizontal="right" vertical="center" wrapText="1"/>
    </xf>
    <xf numFmtId="164" fontId="8" fillId="3" borderId="2"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20" xfId="0" applyNumberFormat="1" applyFont="1" applyFill="1" applyBorder="1" applyAlignment="1">
      <alignment vertical="center" wrapText="1"/>
    </xf>
    <xf numFmtId="0" fontId="15" fillId="4" borderId="23" xfId="0" applyFont="1" applyFill="1" applyBorder="1" applyAlignment="1">
      <alignment horizontal="left" vertical="center" wrapText="1"/>
    </xf>
    <xf numFmtId="164" fontId="8" fillId="4" borderId="24" xfId="0" applyNumberFormat="1" applyFont="1" applyFill="1" applyBorder="1" applyAlignment="1">
      <alignment vertical="center" wrapText="1"/>
    </xf>
    <xf numFmtId="164" fontId="8" fillId="4" borderId="23" xfId="0" applyNumberFormat="1" applyFont="1" applyFill="1" applyBorder="1" applyAlignment="1">
      <alignment vertical="center" wrapText="1"/>
    </xf>
    <xf numFmtId="164" fontId="3" fillId="4" borderId="24" xfId="0" applyNumberFormat="1" applyFont="1" applyFill="1" applyBorder="1" applyAlignment="1">
      <alignment vertical="center" wrapText="1"/>
    </xf>
    <xf numFmtId="164" fontId="3" fillId="0" borderId="0" xfId="0" applyNumberFormat="1" applyFont="1" applyAlignment="1">
      <alignment vertical="center" wrapText="1"/>
    </xf>
    <xf numFmtId="0" fontId="15" fillId="4" borderId="16" xfId="0" applyFont="1" applyFill="1" applyBorder="1" applyAlignment="1">
      <alignment horizontal="left" vertical="center" wrapText="1"/>
    </xf>
    <xf numFmtId="10" fontId="8" fillId="4" borderId="17" xfId="0" applyNumberFormat="1" applyFont="1" applyFill="1" applyBorder="1" applyAlignment="1">
      <alignment wrapText="1"/>
    </xf>
    <xf numFmtId="9" fontId="8" fillId="3" borderId="2" xfId="0" applyNumberFormat="1" applyFont="1" applyFill="1" applyBorder="1" applyAlignment="1">
      <alignment wrapText="1"/>
    </xf>
    <xf numFmtId="0" fontId="3" fillId="4" borderId="18" xfId="0" applyFont="1" applyFill="1" applyBorder="1" applyAlignment="1">
      <alignment wrapText="1"/>
    </xf>
    <xf numFmtId="9" fontId="3" fillId="4" borderId="20" xfId="0" applyNumberFormat="1" applyFont="1" applyFill="1" applyBorder="1" applyAlignment="1">
      <alignment wrapText="1"/>
    </xf>
    <xf numFmtId="9" fontId="3" fillId="0" borderId="0" xfId="0" applyNumberFormat="1" applyFont="1" applyAlignment="1">
      <alignment wrapText="1"/>
    </xf>
    <xf numFmtId="0" fontId="15" fillId="3" borderId="2" xfId="0" applyFont="1" applyFill="1" applyBorder="1" applyAlignment="1">
      <alignment horizontal="center" vertical="center" wrapText="1"/>
    </xf>
    <xf numFmtId="164" fontId="8" fillId="4" borderId="17"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19" xfId="0" applyFont="1" applyFill="1" applyBorder="1" applyAlignment="1">
      <alignment horizontal="left" wrapText="1"/>
    </xf>
    <xf numFmtId="164" fontId="8" fillId="4" borderId="19" xfId="0" applyNumberFormat="1" applyFont="1" applyFill="1" applyBorder="1" applyAlignment="1">
      <alignment horizontal="center" wrapText="1"/>
    </xf>
    <xf numFmtId="164" fontId="8" fillId="4" borderId="19" xfId="0" applyNumberFormat="1" applyFont="1" applyFill="1" applyBorder="1" applyAlignment="1">
      <alignment wrapText="1"/>
    </xf>
    <xf numFmtId="0" fontId="12" fillId="4" borderId="10" xfId="0" applyFont="1" applyFill="1" applyBorder="1" applyAlignment="1">
      <alignment vertical="center" wrapText="1"/>
    </xf>
    <xf numFmtId="164" fontId="12" fillId="0" borderId="30" xfId="0" applyNumberFormat="1" applyFont="1" applyBorder="1" applyAlignment="1">
      <alignment wrapText="1"/>
    </xf>
    <xf numFmtId="164" fontId="12" fillId="3" borderId="10" xfId="0" applyNumberFormat="1" applyFont="1" applyFill="1" applyBorder="1" applyAlignment="1">
      <alignment horizontal="center" vertical="center" wrapText="1"/>
    </xf>
    <xf numFmtId="164" fontId="17" fillId="0" borderId="3" xfId="0" applyNumberFormat="1" applyFont="1" applyBorder="1"/>
    <xf numFmtId="164" fontId="8" fillId="4" borderId="10" xfId="0" applyNumberFormat="1" applyFont="1" applyFill="1" applyBorder="1" applyAlignment="1">
      <alignment wrapText="1"/>
    </xf>
    <xf numFmtId="0" fontId="12" fillId="4" borderId="3" xfId="0" applyFont="1" applyFill="1" applyBorder="1" applyAlignment="1">
      <alignment vertical="center" wrapText="1"/>
    </xf>
    <xf numFmtId="164" fontId="17" fillId="0" borderId="30" xfId="0" applyNumberFormat="1" applyFont="1" applyBorder="1"/>
    <xf numFmtId="164" fontId="8" fillId="4" borderId="3" xfId="0" applyNumberFormat="1" applyFont="1" applyFill="1" applyBorder="1" applyAlignment="1">
      <alignment wrapText="1"/>
    </xf>
    <xf numFmtId="164" fontId="12" fillId="0" borderId="3" xfId="0" applyNumberFormat="1" applyFont="1" applyBorder="1" applyAlignment="1">
      <alignment wrapText="1"/>
    </xf>
    <xf numFmtId="164" fontId="8" fillId="10" borderId="3" xfId="0" applyNumberFormat="1" applyFont="1" applyFill="1" applyBorder="1" applyAlignment="1">
      <alignment wrapText="1"/>
    </xf>
    <xf numFmtId="164" fontId="8" fillId="4" borderId="21" xfId="0" applyNumberFormat="1" applyFont="1" applyFill="1" applyBorder="1" applyAlignment="1">
      <alignment wrapText="1"/>
    </xf>
    <xf numFmtId="0" fontId="12" fillId="3" borderId="2" xfId="0" applyFont="1" applyFill="1" applyBorder="1" applyAlignment="1">
      <alignment wrapText="1"/>
    </xf>
    <xf numFmtId="164" fontId="8" fillId="3" borderId="21" xfId="0" applyNumberFormat="1" applyFont="1" applyFill="1" applyBorder="1" applyAlignment="1">
      <alignment wrapText="1"/>
    </xf>
    <xf numFmtId="164" fontId="8" fillId="3" borderId="8" xfId="0" applyNumberFormat="1" applyFont="1" applyFill="1" applyBorder="1" applyAlignment="1">
      <alignment wrapText="1"/>
    </xf>
    <xf numFmtId="164" fontId="8" fillId="3" borderId="9" xfId="0" applyNumberFormat="1" applyFont="1" applyFill="1" applyBorder="1" applyAlignment="1">
      <alignment wrapText="1"/>
    </xf>
    <xf numFmtId="164" fontId="17" fillId="12" borderId="10" xfId="0" applyNumberFormat="1" applyFont="1" applyFill="1" applyBorder="1" applyAlignment="1">
      <alignment horizontal="center"/>
    </xf>
    <xf numFmtId="164" fontId="8" fillId="10" borderId="7" xfId="0" applyNumberFormat="1" applyFont="1" applyFill="1" applyBorder="1" applyAlignment="1">
      <alignment wrapText="1"/>
    </xf>
    <xf numFmtId="164" fontId="8" fillId="4" borderId="7" xfId="0" applyNumberFormat="1" applyFont="1" applyFill="1" applyBorder="1" applyAlignment="1">
      <alignment wrapText="1"/>
    </xf>
    <xf numFmtId="0" fontId="12" fillId="0" borderId="4" xfId="0" applyFont="1" applyBorder="1" applyAlignment="1">
      <alignment wrapText="1"/>
    </xf>
    <xf numFmtId="0" fontId="12" fillId="3" borderId="8" xfId="0" applyFont="1" applyFill="1" applyBorder="1" applyAlignment="1">
      <alignment wrapText="1"/>
    </xf>
    <xf numFmtId="0" fontId="12" fillId="0" borderId="6" xfId="0" applyFont="1" applyBorder="1" applyAlignment="1">
      <alignment wrapText="1"/>
    </xf>
    <xf numFmtId="164" fontId="13" fillId="0" borderId="3" xfId="0" applyNumberFormat="1" applyFont="1" applyBorder="1" applyAlignment="1">
      <alignment horizontal="right"/>
    </xf>
    <xf numFmtId="164" fontId="13" fillId="0" borderId="30" xfId="0" applyNumberFormat="1" applyFont="1" applyBorder="1" applyAlignment="1">
      <alignment horizontal="right"/>
    </xf>
    <xf numFmtId="0" fontId="8" fillId="4" borderId="37" xfId="0" applyFont="1" applyFill="1" applyBorder="1" applyAlignment="1">
      <alignment horizont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vertical="center" wrapText="1"/>
    </xf>
    <xf numFmtId="164" fontId="12" fillId="4" borderId="3" xfId="0" applyNumberFormat="1" applyFont="1" applyFill="1" applyBorder="1" applyAlignment="1">
      <alignment wrapText="1"/>
    </xf>
    <xf numFmtId="164" fontId="8" fillId="4" borderId="40" xfId="0" applyNumberFormat="1" applyFont="1" applyFill="1" applyBorder="1" applyAlignment="1">
      <alignment wrapText="1"/>
    </xf>
    <xf numFmtId="0" fontId="8" fillId="4" borderId="41" xfId="0" applyFont="1" applyFill="1" applyBorder="1" applyAlignment="1">
      <alignment vertical="center" wrapText="1"/>
    </xf>
    <xf numFmtId="164" fontId="12" fillId="4" borderId="10" xfId="0" applyNumberFormat="1" applyFont="1" applyFill="1" applyBorder="1" applyAlignment="1">
      <alignment wrapText="1"/>
    </xf>
    <xf numFmtId="164" fontId="12" fillId="4" borderId="17" xfId="0" applyNumberFormat="1" applyFont="1" applyFill="1" applyBorder="1" applyAlignment="1">
      <alignment wrapText="1"/>
    </xf>
    <xf numFmtId="164" fontId="12" fillId="4" borderId="19" xfId="0" applyNumberFormat="1" applyFont="1" applyFill="1" applyBorder="1" applyAlignment="1">
      <alignment wrapText="1"/>
    </xf>
    <xf numFmtId="164" fontId="12" fillId="4" borderId="20" xfId="0" applyNumberFormat="1" applyFont="1" applyFill="1" applyBorder="1" applyAlignment="1">
      <alignment wrapText="1"/>
    </xf>
    <xf numFmtId="0" fontId="8" fillId="4" borderId="42" xfId="0" applyFont="1" applyFill="1" applyBorder="1" applyAlignment="1">
      <alignment wrapText="1"/>
    </xf>
    <xf numFmtId="164" fontId="8" fillId="4" borderId="43" xfId="0" applyNumberFormat="1" applyFont="1" applyFill="1" applyBorder="1" applyAlignment="1">
      <alignment wrapText="1"/>
    </xf>
    <xf numFmtId="164" fontId="8" fillId="4" borderId="44" xfId="0" applyNumberFormat="1" applyFont="1" applyFill="1" applyBorder="1" applyAlignment="1">
      <alignment wrapText="1"/>
    </xf>
    <xf numFmtId="164" fontId="8" fillId="0" borderId="0" xfId="0" applyNumberFormat="1" applyFont="1" applyAlignment="1">
      <alignment wrapText="1"/>
    </xf>
    <xf numFmtId="164" fontId="12" fillId="3" borderId="2" xfId="0" applyNumberFormat="1" applyFont="1" applyFill="1" applyBorder="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3" fillId="0" borderId="0" xfId="0" applyFont="1"/>
    <xf numFmtId="0" fontId="15" fillId="4" borderId="45" xfId="0" applyFont="1" applyFill="1" applyBorder="1" applyAlignment="1">
      <alignment vertical="center" wrapText="1"/>
    </xf>
    <xf numFmtId="0" fontId="3" fillId="4" borderId="45" xfId="0" applyFont="1" applyFill="1" applyBorder="1" applyAlignment="1">
      <alignment wrapText="1"/>
    </xf>
    <xf numFmtId="0" fontId="15" fillId="4" borderId="45" xfId="0" applyFont="1" applyFill="1" applyBorder="1" applyAlignment="1">
      <alignment wrapText="1"/>
    </xf>
    <xf numFmtId="0" fontId="15" fillId="4" borderId="46" xfId="0" applyFont="1" applyFill="1" applyBorder="1" applyAlignment="1">
      <alignment wrapText="1"/>
    </xf>
    <xf numFmtId="0" fontId="15" fillId="4" borderId="54" xfId="0" applyFont="1" applyFill="1" applyBorder="1"/>
    <xf numFmtId="0" fontId="15" fillId="4" borderId="16" xfId="0" applyFont="1" applyFill="1" applyBorder="1"/>
    <xf numFmtId="0" fontId="15" fillId="4" borderId="3" xfId="0" applyFont="1" applyFill="1" applyBorder="1"/>
    <xf numFmtId="0" fontId="15" fillId="4" borderId="17" xfId="0" applyFont="1" applyFill="1" applyBorder="1"/>
    <xf numFmtId="0" fontId="3" fillId="4" borderId="16" xfId="0" applyFont="1" applyFill="1" applyBorder="1" applyAlignment="1">
      <alignment vertical="top" wrapText="1"/>
    </xf>
    <xf numFmtId="9" fontId="3" fillId="4" borderId="3" xfId="0" applyNumberFormat="1" applyFont="1" applyFill="1" applyBorder="1" applyAlignment="1">
      <alignment vertical="center"/>
    </xf>
    <xf numFmtId="164" fontId="3" fillId="4" borderId="17" xfId="0" applyNumberFormat="1" applyFont="1" applyFill="1" applyBorder="1" applyAlignment="1">
      <alignment vertical="center"/>
    </xf>
    <xf numFmtId="0" fontId="3" fillId="4" borderId="16" xfId="0" applyFont="1" applyFill="1" applyBorder="1" applyAlignment="1">
      <alignment vertical="top"/>
    </xf>
    <xf numFmtId="0" fontId="3" fillId="4" borderId="18" xfId="0" applyFont="1" applyFill="1" applyBorder="1" applyAlignment="1">
      <alignment vertical="top"/>
    </xf>
    <xf numFmtId="164" fontId="3" fillId="4" borderId="20" xfId="0" applyNumberFormat="1" applyFont="1" applyFill="1" applyBorder="1" applyAlignment="1">
      <alignment vertical="center"/>
    </xf>
    <xf numFmtId="0" fontId="3" fillId="4" borderId="16" xfId="0" applyFont="1" applyFill="1" applyBorder="1" applyAlignment="1">
      <alignment vertical="center" wrapText="1"/>
    </xf>
    <xf numFmtId="0" fontId="3" fillId="4" borderId="16" xfId="0" applyFont="1" applyFill="1" applyBorder="1" applyAlignment="1">
      <alignment wrapText="1"/>
    </xf>
    <xf numFmtId="0" fontId="3" fillId="4" borderId="16" xfId="0" applyFont="1" applyFill="1" applyBorder="1"/>
    <xf numFmtId="0" fontId="3" fillId="4" borderId="18" xfId="0" applyFont="1" applyFill="1" applyBorder="1"/>
    <xf numFmtId="0" fontId="12" fillId="0" borderId="0" xfId="0" applyFont="1"/>
    <xf numFmtId="0" fontId="8" fillId="4" borderId="10" xfId="0" applyFont="1" applyFill="1" applyBorder="1" applyAlignment="1">
      <alignment horizontal="center" wrapText="1"/>
    </xf>
    <xf numFmtId="164" fontId="12" fillId="4" borderId="7" xfId="0" applyNumberFormat="1" applyFont="1" applyFill="1" applyBorder="1" applyAlignment="1">
      <alignment wrapText="1"/>
    </xf>
    <xf numFmtId="164" fontId="8" fillId="4" borderId="15" xfId="0" applyNumberFormat="1" applyFont="1" applyFill="1" applyBorder="1" applyAlignment="1">
      <alignment wrapText="1"/>
    </xf>
    <xf numFmtId="164" fontId="12" fillId="4" borderId="23" xfId="0" applyNumberFormat="1" applyFont="1" applyFill="1" applyBorder="1" applyAlignment="1">
      <alignment wrapText="1"/>
    </xf>
    <xf numFmtId="164" fontId="12" fillId="4" borderId="59" xfId="0" applyNumberFormat="1" applyFont="1" applyFill="1" applyBorder="1" applyAlignment="1">
      <alignment wrapText="1"/>
    </xf>
    <xf numFmtId="164" fontId="12" fillId="4" borderId="24" xfId="0" applyNumberFormat="1" applyFont="1" applyFill="1" applyBorder="1" applyAlignment="1">
      <alignment wrapText="1"/>
    </xf>
    <xf numFmtId="164" fontId="12" fillId="4" borderId="16" xfId="0" applyNumberFormat="1" applyFont="1" applyFill="1" applyBorder="1" applyAlignment="1">
      <alignment wrapText="1"/>
    </xf>
    <xf numFmtId="164" fontId="8" fillId="4" borderId="18" xfId="0" applyNumberFormat="1" applyFont="1" applyFill="1" applyBorder="1" applyAlignment="1">
      <alignment wrapText="1"/>
    </xf>
    <xf numFmtId="164" fontId="8" fillId="4" borderId="20" xfId="0" applyNumberFormat="1" applyFont="1" applyFill="1" applyBorder="1" applyAlignment="1">
      <alignment wrapText="1"/>
    </xf>
    <xf numFmtId="0" fontId="8" fillId="4" borderId="17" xfId="0" applyFont="1" applyFill="1" applyBorder="1" applyAlignment="1">
      <alignment horizontal="center" vertical="center" wrapText="1"/>
    </xf>
    <xf numFmtId="0" fontId="8" fillId="4" borderId="60" xfId="0" applyFont="1" applyFill="1" applyBorder="1" applyAlignment="1">
      <alignment horizontal="center" vertical="center" wrapText="1"/>
    </xf>
    <xf numFmtId="164" fontId="8" fillId="4" borderId="17" xfId="0" applyNumberFormat="1" applyFont="1" applyFill="1" applyBorder="1" applyAlignment="1">
      <alignment vertical="center" wrapText="1"/>
    </xf>
    <xf numFmtId="9" fontId="8" fillId="4" borderId="60" xfId="0" applyNumberFormat="1" applyFont="1" applyFill="1" applyBorder="1" applyAlignment="1">
      <alignment vertical="center" wrapText="1"/>
    </xf>
    <xf numFmtId="9" fontId="8" fillId="4" borderId="61" xfId="0" applyNumberFormat="1" applyFont="1" applyFill="1" applyBorder="1" applyAlignment="1">
      <alignment vertical="center" wrapText="1"/>
    </xf>
    <xf numFmtId="164" fontId="15" fillId="4" borderId="19" xfId="0" applyNumberFormat="1"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1" fillId="0" borderId="0" xfId="0" applyFont="1" applyAlignment="1">
      <alignment horizontal="left" vertical="top" wrapText="1"/>
    </xf>
    <xf numFmtId="0" fontId="0" fillId="0" borderId="0" xfId="0" applyFont="1" applyAlignment="1"/>
    <xf numFmtId="0" fontId="8" fillId="10" borderId="11" xfId="0" applyFont="1" applyFill="1" applyBorder="1" applyAlignment="1">
      <alignment horizontal="center" vertical="center" wrapText="1"/>
    </xf>
    <xf numFmtId="0" fontId="10" fillId="0" borderId="12" xfId="0" applyFont="1" applyBorder="1"/>
    <xf numFmtId="0" fontId="10" fillId="0" borderId="13" xfId="0" applyFont="1" applyBorder="1"/>
    <xf numFmtId="0" fontId="8" fillId="4" borderId="11" xfId="0" applyFont="1" applyFill="1" applyBorder="1" applyAlignment="1">
      <alignment horizontal="center" vertical="center" wrapText="1"/>
    </xf>
    <xf numFmtId="0" fontId="8" fillId="0" borderId="0" xfId="0" applyFont="1" applyAlignment="1">
      <alignment horizontal="center" vertical="center" wrapText="1"/>
    </xf>
    <xf numFmtId="0" fontId="15" fillId="4" borderId="25" xfId="0" applyFont="1" applyFill="1" applyBorder="1" applyAlignment="1">
      <alignment horizontal="center" vertical="center" wrapText="1"/>
    </xf>
    <xf numFmtId="0" fontId="10" fillId="0" borderId="26" xfId="0" applyFont="1" applyBorder="1"/>
    <xf numFmtId="0" fontId="3" fillId="11" borderId="27" xfId="0" applyFont="1" applyFill="1" applyBorder="1" applyAlignment="1">
      <alignment horizontal="center" vertical="center" wrapText="1"/>
    </xf>
    <xf numFmtId="0" fontId="10" fillId="0" borderId="28" xfId="0" applyFont="1" applyBorder="1"/>
    <xf numFmtId="0" fontId="8" fillId="3" borderId="4" xfId="0" applyFont="1" applyFill="1" applyBorder="1" applyAlignment="1">
      <alignment horizontal="left" vertical="top" wrapText="1"/>
    </xf>
    <xf numFmtId="0" fontId="10" fillId="0" borderId="5" xfId="0" applyFont="1" applyBorder="1"/>
    <xf numFmtId="0" fontId="10" fillId="0" borderId="6" xfId="0" applyFont="1" applyBorder="1"/>
    <xf numFmtId="0" fontId="12" fillId="3" borderId="4" xfId="0" applyFont="1" applyFill="1" applyBorder="1" applyAlignment="1">
      <alignment horizontal="left" vertical="top" wrapText="1"/>
    </xf>
    <xf numFmtId="0" fontId="6" fillId="0" borderId="0" xfId="0" applyFont="1" applyAlignment="1">
      <alignment horizontal="left" wrapText="1"/>
    </xf>
    <xf numFmtId="49" fontId="8" fillId="3" borderId="4" xfId="0" applyNumberFormat="1" applyFont="1" applyFill="1" applyBorder="1" applyAlignment="1">
      <alignment horizontal="left" vertical="top" wrapText="1"/>
    </xf>
    <xf numFmtId="0" fontId="8" fillId="4" borderId="4" xfId="0" applyFont="1" applyFill="1" applyBorder="1" applyAlignment="1">
      <alignment horizontal="left" wrapText="1"/>
    </xf>
    <xf numFmtId="0" fontId="8" fillId="4" borderId="34" xfId="0" applyFont="1" applyFill="1" applyBorder="1" applyAlignment="1">
      <alignment horizontal="center" wrapText="1"/>
    </xf>
    <xf numFmtId="0" fontId="10" fillId="0" borderId="35" xfId="0" applyFont="1" applyBorder="1"/>
    <xf numFmtId="0" fontId="10" fillId="0" borderId="36" xfId="0" applyFont="1" applyBorder="1"/>
    <xf numFmtId="0" fontId="8" fillId="4" borderId="31" xfId="0" applyFont="1" applyFill="1" applyBorder="1" applyAlignment="1">
      <alignment horizontal="left" wrapText="1"/>
    </xf>
    <xf numFmtId="0" fontId="10" fillId="0" borderId="32" xfId="0" applyFont="1" applyBorder="1"/>
    <xf numFmtId="0" fontId="10" fillId="0" borderId="33" xfId="0" applyFont="1" applyBorder="1"/>
    <xf numFmtId="0" fontId="16" fillId="0" borderId="29" xfId="0" applyFont="1" applyBorder="1" applyAlignment="1">
      <alignment horizontal="left" wrapText="1"/>
    </xf>
    <xf numFmtId="0" fontId="10" fillId="0" borderId="29" xfId="0" applyFont="1" applyBorder="1"/>
    <xf numFmtId="0" fontId="15" fillId="4" borderId="11" xfId="0" applyFont="1" applyFill="1" applyBorder="1" applyAlignment="1">
      <alignment horizontal="left"/>
    </xf>
    <xf numFmtId="0" fontId="3" fillId="4" borderId="27" xfId="0" applyFont="1" applyFill="1" applyBorder="1" applyAlignment="1">
      <alignment horizontal="center" wrapText="1"/>
    </xf>
    <xf numFmtId="0" fontId="10" fillId="0" borderId="53" xfId="0" applyFont="1" applyBorder="1"/>
    <xf numFmtId="49" fontId="3" fillId="4" borderId="27" xfId="0" applyNumberFormat="1" applyFont="1" applyFill="1" applyBorder="1" applyAlignment="1">
      <alignment horizontal="center" wrapText="1"/>
    </xf>
    <xf numFmtId="164" fontId="15" fillId="4" borderId="31" xfId="0" applyNumberFormat="1" applyFont="1" applyFill="1" applyBorder="1" applyAlignment="1">
      <alignment horizontal="center"/>
    </xf>
    <xf numFmtId="0" fontId="10" fillId="0" borderId="55" xfId="0" applyFont="1" applyBorder="1"/>
    <xf numFmtId="164" fontId="15" fillId="4" borderId="4" xfId="0" applyNumberFormat="1" applyFont="1" applyFill="1" applyBorder="1" applyAlignment="1">
      <alignment horizontal="center"/>
    </xf>
    <xf numFmtId="0" fontId="15" fillId="2" borderId="47" xfId="0" applyFont="1" applyFill="1" applyBorder="1" applyAlignment="1">
      <alignment horizontal="center" vertical="center"/>
    </xf>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8" fillId="2" borderId="47" xfId="0" applyFont="1" applyFill="1" applyBorder="1" applyAlignment="1">
      <alignment horizontal="center" vertical="center"/>
    </xf>
    <xf numFmtId="0" fontId="8" fillId="4" borderId="56" xfId="0" applyFont="1" applyFill="1" applyBorder="1" applyAlignment="1">
      <alignment horizontal="center" wrapText="1"/>
    </xf>
    <xf numFmtId="0" fontId="10" fillId="0" borderId="57" xfId="0" applyFont="1" applyBorder="1"/>
    <xf numFmtId="0" fontId="10" fillId="0" borderId="58" xfId="0" applyFont="1" applyBorder="1"/>
    <xf numFmtId="164" fontId="23" fillId="13" borderId="3" xfId="0" applyNumberFormat="1" applyFont="1" applyFill="1" applyBorder="1" applyAlignment="1">
      <alignment horizontal="center" vertical="center" wrapText="1"/>
    </xf>
    <xf numFmtId="164" fontId="24" fillId="13" borderId="3" xfId="0" applyNumberFormat="1" applyFont="1" applyFill="1" applyBorder="1" applyAlignment="1">
      <alignment horizontal="center" vertic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2F3"/>
  </sheetPr>
  <dimension ref="B1:E1000"/>
  <sheetViews>
    <sheetView showGridLines="0" workbookViewId="0"/>
  </sheetViews>
  <sheetFormatPr defaultColWidth="12.6640625" defaultRowHeight="15" customHeight="1" x14ac:dyDescent="0.3"/>
  <cols>
    <col min="1" max="1" width="7.6640625" customWidth="1"/>
    <col min="2" max="2" width="116.75" customWidth="1"/>
    <col min="3" max="26" width="7.6640625" customWidth="1"/>
  </cols>
  <sheetData>
    <row r="1" spans="2:5" ht="14.25" customHeight="1" x14ac:dyDescent="0.3"/>
    <row r="2" spans="2:5" ht="36.75" customHeight="1" x14ac:dyDescent="0.3">
      <c r="B2" s="188" t="s">
        <v>0</v>
      </c>
      <c r="C2" s="189"/>
      <c r="D2" s="189"/>
      <c r="E2" s="189"/>
    </row>
    <row r="3" spans="2:5" ht="361.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showGridLines="0" tabSelected="1" topLeftCell="E1" workbookViewId="0">
      <pane ySplit="5" topLeftCell="A11" activePane="bottomLeft" state="frozen"/>
      <selection pane="bottomLeft" activeCell="C17" sqref="C17:K17"/>
    </sheetView>
  </sheetViews>
  <sheetFormatPr defaultColWidth="12.6640625" defaultRowHeight="15" customHeight="1" x14ac:dyDescent="0.3"/>
  <cols>
    <col min="1" max="1" width="3.75" customWidth="1"/>
    <col min="2" max="2" width="26.9140625" customWidth="1"/>
    <col min="3" max="3" width="28.4140625" customWidth="1"/>
    <col min="4" max="7" width="20.25" customWidth="1"/>
    <col min="8" max="9" width="19.6640625" customWidth="1"/>
    <col min="10" max="10" width="25.9140625" customWidth="1"/>
    <col min="11" max="11" width="26.5" customWidth="1"/>
    <col min="12" max="12" width="16.5" customWidth="1"/>
    <col min="13" max="26" width="8" customWidth="1"/>
  </cols>
  <sheetData>
    <row r="1" spans="1:26" ht="14.25" customHeight="1" x14ac:dyDescent="0.35">
      <c r="A1" s="2"/>
      <c r="B1" s="2"/>
      <c r="C1" s="2"/>
      <c r="D1" s="2"/>
      <c r="E1" s="2"/>
      <c r="F1" s="2"/>
      <c r="G1" s="2"/>
      <c r="H1" s="2"/>
      <c r="I1" s="3"/>
      <c r="J1" s="3"/>
      <c r="K1" s="2"/>
      <c r="L1" s="2"/>
      <c r="M1" s="2"/>
      <c r="N1" s="2"/>
      <c r="O1" s="2"/>
      <c r="P1" s="2"/>
      <c r="Q1" s="2"/>
      <c r="R1" s="2"/>
      <c r="S1" s="2"/>
      <c r="T1" s="2"/>
      <c r="U1" s="2"/>
      <c r="V1" s="2"/>
      <c r="W1" s="2"/>
      <c r="X1" s="2"/>
      <c r="Y1" s="2"/>
      <c r="Z1" s="2"/>
    </row>
    <row r="2" spans="1:26" ht="29.25" customHeight="1" x14ac:dyDescent="1">
      <c r="A2" s="2"/>
      <c r="B2" s="188" t="s">
        <v>2</v>
      </c>
      <c r="C2" s="189"/>
      <c r="D2" s="189"/>
      <c r="E2" s="189"/>
      <c r="F2" s="4"/>
      <c r="G2" s="4"/>
      <c r="H2" s="5"/>
      <c r="I2" s="6"/>
      <c r="J2" s="6"/>
      <c r="K2" s="5"/>
      <c r="L2" s="2"/>
      <c r="M2" s="2"/>
      <c r="N2" s="2"/>
      <c r="O2" s="2"/>
      <c r="P2" s="2"/>
      <c r="Q2" s="2"/>
      <c r="R2" s="2"/>
      <c r="S2" s="2"/>
      <c r="T2" s="2"/>
      <c r="U2" s="2"/>
      <c r="V2" s="2"/>
      <c r="W2" s="2"/>
      <c r="X2" s="2"/>
      <c r="Y2" s="2"/>
      <c r="Z2" s="2"/>
    </row>
    <row r="3" spans="1:26" ht="24" customHeight="1" x14ac:dyDescent="0.6">
      <c r="A3" s="2"/>
      <c r="B3" s="203" t="s">
        <v>3</v>
      </c>
      <c r="C3" s="189"/>
      <c r="D3" s="189"/>
      <c r="E3" s="189"/>
      <c r="F3" s="189"/>
      <c r="G3" s="189"/>
      <c r="H3" s="189"/>
      <c r="I3" s="7"/>
      <c r="J3" s="8"/>
      <c r="K3" s="2"/>
      <c r="L3" s="2"/>
      <c r="M3" s="2"/>
      <c r="N3" s="2"/>
      <c r="O3" s="2"/>
      <c r="P3" s="2"/>
      <c r="Q3" s="2"/>
      <c r="R3" s="2"/>
      <c r="S3" s="2"/>
      <c r="T3" s="2"/>
      <c r="U3" s="2"/>
      <c r="V3" s="2"/>
      <c r="W3" s="2"/>
      <c r="X3" s="2"/>
      <c r="Y3" s="2"/>
      <c r="Z3" s="2"/>
    </row>
    <row r="4" spans="1:26" ht="18" customHeight="1" x14ac:dyDescent="0.35">
      <c r="A4" s="2"/>
      <c r="B4" s="2"/>
      <c r="C4" s="2"/>
      <c r="D4" s="9"/>
      <c r="E4" s="9"/>
      <c r="F4" s="9"/>
      <c r="G4" s="9"/>
      <c r="H4" s="2"/>
      <c r="I4" s="3"/>
      <c r="J4" s="3"/>
      <c r="K4" s="10"/>
      <c r="L4" s="10"/>
      <c r="M4" s="2"/>
      <c r="N4" s="2"/>
      <c r="O4" s="2"/>
      <c r="P4" s="2"/>
      <c r="Q4" s="2"/>
      <c r="R4" s="2"/>
      <c r="S4" s="2"/>
      <c r="T4" s="2"/>
      <c r="U4" s="2"/>
      <c r="V4" s="2"/>
      <c r="W4" s="2"/>
      <c r="X4" s="2"/>
      <c r="Y4" s="2"/>
      <c r="Z4" s="2"/>
    </row>
    <row r="5" spans="1:26" ht="148.5" customHeight="1" x14ac:dyDescent="0.35">
      <c r="A5" s="2"/>
      <c r="B5" s="11" t="s">
        <v>4</v>
      </c>
      <c r="C5" s="11" t="s">
        <v>5</v>
      </c>
      <c r="D5" s="12" t="s">
        <v>6</v>
      </c>
      <c r="E5" s="12" t="s">
        <v>7</v>
      </c>
      <c r="F5" s="12" t="s">
        <v>8</v>
      </c>
      <c r="G5" s="11" t="s">
        <v>9</v>
      </c>
      <c r="H5" s="11" t="s">
        <v>10</v>
      </c>
      <c r="I5" s="11" t="s">
        <v>11</v>
      </c>
      <c r="J5" s="13" t="s">
        <v>12</v>
      </c>
      <c r="K5" s="11" t="s">
        <v>13</v>
      </c>
      <c r="L5" s="14"/>
      <c r="M5" s="2"/>
      <c r="N5" s="2"/>
      <c r="O5" s="2"/>
      <c r="P5" s="2"/>
      <c r="Q5" s="2"/>
      <c r="R5" s="2"/>
      <c r="S5" s="2"/>
      <c r="T5" s="2"/>
      <c r="U5" s="2"/>
      <c r="V5" s="2"/>
      <c r="W5" s="2"/>
      <c r="X5" s="2"/>
      <c r="Y5" s="2"/>
      <c r="Z5" s="2"/>
    </row>
    <row r="6" spans="1:26" ht="51" customHeight="1" x14ac:dyDescent="0.35">
      <c r="A6" s="2"/>
      <c r="B6" s="15" t="s">
        <v>14</v>
      </c>
      <c r="C6" s="204" t="s">
        <v>15</v>
      </c>
      <c r="D6" s="200"/>
      <c r="E6" s="200"/>
      <c r="F6" s="200"/>
      <c r="G6" s="200"/>
      <c r="H6" s="200"/>
      <c r="I6" s="200"/>
      <c r="J6" s="200"/>
      <c r="K6" s="201"/>
      <c r="L6" s="16"/>
      <c r="M6" s="2"/>
      <c r="N6" s="2"/>
      <c r="O6" s="2"/>
      <c r="P6" s="2"/>
      <c r="Q6" s="2"/>
      <c r="R6" s="2"/>
      <c r="S6" s="2"/>
      <c r="T6" s="2"/>
      <c r="U6" s="2"/>
      <c r="V6" s="2"/>
      <c r="W6" s="2"/>
      <c r="X6" s="2"/>
      <c r="Y6" s="2"/>
      <c r="Z6" s="2"/>
    </row>
    <row r="7" spans="1:26" ht="51" customHeight="1" x14ac:dyDescent="0.35">
      <c r="A7" s="2"/>
      <c r="B7" s="15" t="s">
        <v>16</v>
      </c>
      <c r="C7" s="204" t="s">
        <v>17</v>
      </c>
      <c r="D7" s="200"/>
      <c r="E7" s="200"/>
      <c r="F7" s="200"/>
      <c r="G7" s="200"/>
      <c r="H7" s="200"/>
      <c r="I7" s="200"/>
      <c r="J7" s="200"/>
      <c r="K7" s="201"/>
      <c r="L7" s="17"/>
      <c r="M7" s="2"/>
      <c r="N7" s="2"/>
      <c r="O7" s="2"/>
      <c r="P7" s="2"/>
      <c r="Q7" s="2"/>
      <c r="R7" s="2"/>
      <c r="S7" s="2"/>
      <c r="T7" s="2"/>
      <c r="U7" s="2"/>
      <c r="V7" s="2"/>
      <c r="W7" s="2"/>
      <c r="X7" s="2"/>
      <c r="Y7" s="2"/>
      <c r="Z7" s="2"/>
    </row>
    <row r="8" spans="1:26" ht="14.25" customHeight="1" x14ac:dyDescent="0.35">
      <c r="A8" s="2"/>
      <c r="B8" s="18" t="s">
        <v>18</v>
      </c>
      <c r="C8" s="19" t="s">
        <v>19</v>
      </c>
      <c r="D8" s="20">
        <v>40000</v>
      </c>
      <c r="E8" s="20"/>
      <c r="F8" s="21">
        <v>46448.6</v>
      </c>
      <c r="G8" s="22">
        <f t="shared" ref="G8:G15" si="0">SUM(D8:F8)</f>
        <v>86448.6</v>
      </c>
      <c r="H8" s="23">
        <v>0.8</v>
      </c>
      <c r="I8" s="232">
        <f>49822+2321</f>
        <v>52143</v>
      </c>
      <c r="J8" s="20"/>
      <c r="K8" s="25"/>
      <c r="L8" s="26"/>
      <c r="M8" s="2"/>
      <c r="N8" s="2"/>
      <c r="O8" s="2"/>
      <c r="P8" s="2"/>
      <c r="Q8" s="2"/>
      <c r="R8" s="2"/>
      <c r="S8" s="2"/>
      <c r="T8" s="2"/>
      <c r="U8" s="2"/>
      <c r="V8" s="2"/>
      <c r="W8" s="2"/>
      <c r="X8" s="2"/>
      <c r="Y8" s="2"/>
      <c r="Z8" s="2"/>
    </row>
    <row r="9" spans="1:26" ht="14.25" customHeight="1" x14ac:dyDescent="0.35">
      <c r="A9" s="2"/>
      <c r="B9" s="18" t="s">
        <v>20</v>
      </c>
      <c r="C9" s="19" t="s">
        <v>21</v>
      </c>
      <c r="D9" s="20"/>
      <c r="E9" s="20">
        <v>45000</v>
      </c>
      <c r="F9" s="20"/>
      <c r="G9" s="22">
        <f t="shared" si="0"/>
        <v>45000</v>
      </c>
      <c r="H9" s="23">
        <v>0.8</v>
      </c>
      <c r="I9" s="231">
        <v>43470</v>
      </c>
      <c r="J9" s="20"/>
      <c r="K9" s="25"/>
      <c r="L9" s="26"/>
      <c r="M9" s="2"/>
      <c r="N9" s="2"/>
      <c r="O9" s="2"/>
      <c r="P9" s="2"/>
      <c r="Q9" s="2"/>
      <c r="R9" s="2"/>
      <c r="S9" s="2"/>
      <c r="T9" s="2"/>
      <c r="U9" s="2"/>
      <c r="V9" s="2"/>
      <c r="W9" s="2"/>
      <c r="X9" s="2"/>
      <c r="Y9" s="2"/>
      <c r="Z9" s="2"/>
    </row>
    <row r="10" spans="1:26" ht="14.25" customHeight="1" x14ac:dyDescent="0.35">
      <c r="A10" s="2"/>
      <c r="B10" s="18" t="s">
        <v>22</v>
      </c>
      <c r="C10" s="19" t="s">
        <v>23</v>
      </c>
      <c r="D10" s="20"/>
      <c r="E10" s="20">
        <v>20000</v>
      </c>
      <c r="F10" s="20"/>
      <c r="G10" s="22">
        <f t="shared" si="0"/>
        <v>20000</v>
      </c>
      <c r="H10" s="23">
        <v>0.8</v>
      </c>
      <c r="I10" s="231">
        <v>20000</v>
      </c>
      <c r="J10" s="20"/>
      <c r="K10" s="25"/>
      <c r="L10" s="26"/>
      <c r="M10" s="2"/>
      <c r="N10" s="2"/>
      <c r="O10" s="2"/>
      <c r="P10" s="2"/>
      <c r="Q10" s="2"/>
      <c r="R10" s="2"/>
      <c r="S10" s="2"/>
      <c r="T10" s="2"/>
      <c r="U10" s="2"/>
      <c r="V10" s="2"/>
      <c r="W10" s="2"/>
      <c r="X10" s="2"/>
      <c r="Y10" s="2"/>
      <c r="Z10" s="2"/>
    </row>
    <row r="11" spans="1:26" ht="14.25" customHeight="1" x14ac:dyDescent="0.35">
      <c r="A11" s="2"/>
      <c r="B11" s="18" t="s">
        <v>24</v>
      </c>
      <c r="C11" s="19"/>
      <c r="D11" s="20"/>
      <c r="E11" s="20"/>
      <c r="F11" s="20"/>
      <c r="G11" s="22">
        <f t="shared" si="0"/>
        <v>0</v>
      </c>
      <c r="H11" s="23"/>
      <c r="I11" s="20"/>
      <c r="J11" s="20"/>
      <c r="K11" s="25"/>
      <c r="L11" s="26"/>
      <c r="M11" s="2"/>
      <c r="N11" s="2"/>
      <c r="O11" s="2"/>
      <c r="P11" s="2"/>
      <c r="Q11" s="2"/>
      <c r="R11" s="2"/>
      <c r="S11" s="2"/>
      <c r="T11" s="2"/>
      <c r="U11" s="2"/>
      <c r="V11" s="2"/>
      <c r="W11" s="2"/>
      <c r="X11" s="2"/>
      <c r="Y11" s="2"/>
      <c r="Z11" s="2"/>
    </row>
    <row r="12" spans="1:26" ht="14.25" customHeight="1" x14ac:dyDescent="0.35">
      <c r="A12" s="2"/>
      <c r="B12" s="18" t="s">
        <v>25</v>
      </c>
      <c r="C12" s="19"/>
      <c r="D12" s="20"/>
      <c r="E12" s="20"/>
      <c r="F12" s="20"/>
      <c r="G12" s="22">
        <f t="shared" si="0"/>
        <v>0</v>
      </c>
      <c r="H12" s="23"/>
      <c r="I12" s="20"/>
      <c r="J12" s="20"/>
      <c r="K12" s="25"/>
      <c r="L12" s="26"/>
      <c r="M12" s="2"/>
      <c r="N12" s="2"/>
      <c r="O12" s="2"/>
      <c r="P12" s="2"/>
      <c r="Q12" s="2"/>
      <c r="R12" s="2"/>
      <c r="S12" s="2"/>
      <c r="T12" s="2"/>
      <c r="U12" s="2"/>
      <c r="V12" s="2"/>
      <c r="W12" s="2"/>
      <c r="X12" s="2"/>
      <c r="Y12" s="2"/>
      <c r="Z12" s="2"/>
    </row>
    <row r="13" spans="1:26" ht="14.25" customHeight="1" x14ac:dyDescent="0.35">
      <c r="A13" s="2"/>
      <c r="B13" s="18" t="s">
        <v>26</v>
      </c>
      <c r="C13" s="19"/>
      <c r="D13" s="20"/>
      <c r="E13" s="20"/>
      <c r="F13" s="20"/>
      <c r="G13" s="22">
        <f t="shared" si="0"/>
        <v>0</v>
      </c>
      <c r="H13" s="23"/>
      <c r="I13" s="20"/>
      <c r="J13" s="20"/>
      <c r="K13" s="25"/>
      <c r="L13" s="26"/>
      <c r="M13" s="2"/>
      <c r="N13" s="2"/>
      <c r="O13" s="2"/>
      <c r="P13" s="2"/>
      <c r="Q13" s="2"/>
      <c r="R13" s="2"/>
      <c r="S13" s="2"/>
      <c r="T13" s="2"/>
      <c r="U13" s="2"/>
      <c r="V13" s="2"/>
      <c r="W13" s="2"/>
      <c r="X13" s="2"/>
      <c r="Y13" s="2"/>
      <c r="Z13" s="2"/>
    </row>
    <row r="14" spans="1:26" ht="14.25" customHeight="1" x14ac:dyDescent="0.35">
      <c r="A14" s="2"/>
      <c r="B14" s="18" t="s">
        <v>27</v>
      </c>
      <c r="C14" s="27"/>
      <c r="D14" s="28"/>
      <c r="E14" s="28"/>
      <c r="F14" s="28"/>
      <c r="G14" s="22">
        <f t="shared" si="0"/>
        <v>0</v>
      </c>
      <c r="H14" s="29"/>
      <c r="I14" s="28"/>
      <c r="J14" s="20"/>
      <c r="K14" s="30"/>
      <c r="L14" s="26"/>
      <c r="M14" s="2"/>
      <c r="N14" s="2"/>
      <c r="O14" s="2"/>
      <c r="P14" s="2"/>
      <c r="Q14" s="2"/>
      <c r="R14" s="2"/>
      <c r="S14" s="2"/>
      <c r="T14" s="2"/>
      <c r="U14" s="2"/>
      <c r="V14" s="2"/>
      <c r="W14" s="2"/>
      <c r="X14" s="2"/>
      <c r="Y14" s="2"/>
      <c r="Z14" s="2"/>
    </row>
    <row r="15" spans="1:26" ht="14.25" customHeight="1" x14ac:dyDescent="0.35">
      <c r="A15" s="10"/>
      <c r="B15" s="18" t="s">
        <v>28</v>
      </c>
      <c r="C15" s="27"/>
      <c r="D15" s="28"/>
      <c r="E15" s="28"/>
      <c r="F15" s="28"/>
      <c r="G15" s="22">
        <f t="shared" si="0"/>
        <v>0</v>
      </c>
      <c r="H15" s="29"/>
      <c r="I15" s="28"/>
      <c r="J15" s="20"/>
      <c r="K15" s="30"/>
      <c r="L15" s="2"/>
      <c r="M15" s="2"/>
      <c r="N15" s="2"/>
      <c r="O15" s="2"/>
      <c r="P15" s="2"/>
      <c r="Q15" s="2"/>
      <c r="R15" s="2"/>
      <c r="S15" s="2"/>
      <c r="T15" s="2"/>
      <c r="U15" s="2"/>
      <c r="V15" s="2"/>
      <c r="W15" s="2"/>
      <c r="X15" s="2"/>
      <c r="Y15" s="2"/>
      <c r="Z15" s="2"/>
    </row>
    <row r="16" spans="1:26" ht="14.25" customHeight="1" x14ac:dyDescent="0.35">
      <c r="A16" s="10"/>
      <c r="B16" s="2"/>
      <c r="C16" s="31" t="s">
        <v>29</v>
      </c>
      <c r="D16" s="32">
        <f t="shared" ref="D16:G16" si="1">SUM(D8:D15)</f>
        <v>40000</v>
      </c>
      <c r="E16" s="32">
        <f t="shared" si="1"/>
        <v>65000</v>
      </c>
      <c r="F16" s="32">
        <f t="shared" si="1"/>
        <v>46448.6</v>
      </c>
      <c r="G16" s="32">
        <f t="shared" si="1"/>
        <v>151448.6</v>
      </c>
      <c r="H16" s="32">
        <f>(H8*G8)+(H9*G9)+(H10*G10)+(H11*G11)+(H12*G12)+(H13*G13)+(H14*G14)+(H15*G15)</f>
        <v>121158.88</v>
      </c>
      <c r="I16" s="32">
        <f>SUM(I8:I15)</f>
        <v>115613</v>
      </c>
      <c r="J16" s="33"/>
      <c r="K16" s="30"/>
      <c r="L16" s="34"/>
      <c r="M16" s="2"/>
      <c r="N16" s="2"/>
      <c r="O16" s="2"/>
      <c r="P16" s="2"/>
      <c r="Q16" s="2"/>
      <c r="R16" s="2"/>
      <c r="S16" s="2"/>
      <c r="T16" s="2"/>
      <c r="U16" s="2"/>
      <c r="V16" s="2"/>
      <c r="W16" s="2"/>
      <c r="X16" s="2"/>
      <c r="Y16" s="2"/>
      <c r="Z16" s="2"/>
    </row>
    <row r="17" spans="1:26" ht="51" customHeight="1" x14ac:dyDescent="0.35">
      <c r="A17" s="10"/>
      <c r="B17" s="15" t="s">
        <v>30</v>
      </c>
      <c r="C17" s="199" t="s">
        <v>31</v>
      </c>
      <c r="D17" s="200"/>
      <c r="E17" s="200"/>
      <c r="F17" s="200"/>
      <c r="G17" s="200"/>
      <c r="H17" s="200"/>
      <c r="I17" s="200"/>
      <c r="J17" s="200"/>
      <c r="K17" s="201"/>
      <c r="L17" s="17"/>
      <c r="M17" s="2"/>
      <c r="N17" s="2"/>
      <c r="O17" s="2"/>
      <c r="P17" s="2"/>
      <c r="Q17" s="2"/>
      <c r="R17" s="2"/>
      <c r="S17" s="2"/>
      <c r="T17" s="2"/>
      <c r="U17" s="2"/>
      <c r="V17" s="2"/>
      <c r="W17" s="2"/>
      <c r="X17" s="2"/>
      <c r="Y17" s="2"/>
      <c r="Z17" s="2"/>
    </row>
    <row r="18" spans="1:26" ht="14.25" customHeight="1" x14ac:dyDescent="0.35">
      <c r="A18" s="10"/>
      <c r="B18" s="18" t="s">
        <v>32</v>
      </c>
      <c r="C18" s="19" t="s">
        <v>33</v>
      </c>
      <c r="D18" s="20">
        <v>0</v>
      </c>
      <c r="E18" s="20">
        <v>30000</v>
      </c>
      <c r="F18" s="20"/>
      <c r="G18" s="22">
        <f t="shared" ref="G18:G25" si="2">SUM(D18:F18)</f>
        <v>30000</v>
      </c>
      <c r="H18" s="35">
        <v>1</v>
      </c>
      <c r="I18" s="231">
        <v>30000</v>
      </c>
      <c r="J18" s="20"/>
      <c r="K18" s="25"/>
      <c r="L18" s="26"/>
      <c r="M18" s="2"/>
      <c r="N18" s="2"/>
      <c r="O18" s="2"/>
      <c r="P18" s="2"/>
      <c r="Q18" s="2"/>
      <c r="R18" s="2"/>
      <c r="S18" s="2"/>
      <c r="T18" s="2"/>
      <c r="U18" s="2"/>
      <c r="V18" s="2"/>
      <c r="W18" s="2"/>
      <c r="X18" s="2"/>
      <c r="Y18" s="2"/>
      <c r="Z18" s="2"/>
    </row>
    <row r="19" spans="1:26" ht="14.25" customHeight="1" x14ac:dyDescent="0.35">
      <c r="A19" s="10"/>
      <c r="B19" s="18" t="s">
        <v>34</v>
      </c>
      <c r="C19" s="19" t="s">
        <v>35</v>
      </c>
      <c r="D19" s="20">
        <v>0</v>
      </c>
      <c r="E19" s="20">
        <v>20000</v>
      </c>
      <c r="F19" s="20"/>
      <c r="G19" s="22">
        <f t="shared" si="2"/>
        <v>20000</v>
      </c>
      <c r="H19" s="35">
        <v>1</v>
      </c>
      <c r="I19" s="231">
        <v>20000</v>
      </c>
      <c r="J19" s="20"/>
      <c r="K19" s="25"/>
      <c r="L19" s="26"/>
      <c r="M19" s="2"/>
      <c r="N19" s="2"/>
      <c r="O19" s="2"/>
      <c r="P19" s="2"/>
      <c r="Q19" s="2"/>
      <c r="R19" s="2"/>
      <c r="S19" s="2"/>
      <c r="T19" s="2"/>
      <c r="U19" s="2"/>
      <c r="V19" s="2"/>
      <c r="W19" s="2"/>
      <c r="X19" s="2"/>
      <c r="Y19" s="2"/>
      <c r="Z19" s="2"/>
    </row>
    <row r="20" spans="1:26" ht="14.25" customHeight="1" x14ac:dyDescent="0.35">
      <c r="A20" s="10"/>
      <c r="B20" s="18" t="s">
        <v>36</v>
      </c>
      <c r="C20" s="19" t="s">
        <v>37</v>
      </c>
      <c r="D20" s="20">
        <v>0</v>
      </c>
      <c r="E20" s="20">
        <v>25000</v>
      </c>
      <c r="F20" s="20"/>
      <c r="G20" s="22">
        <f t="shared" si="2"/>
        <v>25000</v>
      </c>
      <c r="H20" s="35">
        <v>1</v>
      </c>
      <c r="I20" s="231">
        <v>25000</v>
      </c>
      <c r="J20" s="20"/>
      <c r="K20" s="25"/>
      <c r="L20" s="26"/>
      <c r="M20" s="2"/>
      <c r="N20" s="2"/>
      <c r="O20" s="2"/>
      <c r="P20" s="2"/>
      <c r="Q20" s="2"/>
      <c r="R20" s="2"/>
      <c r="S20" s="2"/>
      <c r="T20" s="2"/>
      <c r="U20" s="2"/>
      <c r="V20" s="2"/>
      <c r="W20" s="2"/>
      <c r="X20" s="2"/>
      <c r="Y20" s="2"/>
      <c r="Z20" s="2"/>
    </row>
    <row r="21" spans="1:26" ht="14.25" customHeight="1" x14ac:dyDescent="0.35">
      <c r="A21" s="10"/>
      <c r="B21" s="18" t="s">
        <v>38</v>
      </c>
      <c r="C21" s="19" t="s">
        <v>39</v>
      </c>
      <c r="D21" s="20">
        <v>0</v>
      </c>
      <c r="E21" s="20" t="s">
        <v>40</v>
      </c>
      <c r="F21" s="20"/>
      <c r="G21" s="22">
        <f t="shared" si="2"/>
        <v>0</v>
      </c>
      <c r="H21" s="23">
        <v>0.8</v>
      </c>
      <c r="I21" s="231">
        <v>25000</v>
      </c>
      <c r="J21" s="20"/>
      <c r="K21" s="25"/>
      <c r="L21" s="26"/>
      <c r="M21" s="2"/>
      <c r="N21" s="2"/>
      <c r="O21" s="2"/>
      <c r="P21" s="2"/>
      <c r="Q21" s="2"/>
      <c r="R21" s="2"/>
      <c r="S21" s="2"/>
      <c r="T21" s="2"/>
      <c r="U21" s="2"/>
      <c r="V21" s="2"/>
      <c r="W21" s="2"/>
      <c r="X21" s="2"/>
      <c r="Y21" s="2"/>
      <c r="Z21" s="2"/>
    </row>
    <row r="22" spans="1:26" ht="14.25" customHeight="1" x14ac:dyDescent="0.35">
      <c r="A22" s="10"/>
      <c r="B22" s="18" t="s">
        <v>41</v>
      </c>
      <c r="C22" s="19"/>
      <c r="D22" s="20"/>
      <c r="E22" s="20"/>
      <c r="F22" s="20"/>
      <c r="G22" s="22">
        <f t="shared" si="2"/>
        <v>0</v>
      </c>
      <c r="H22" s="23"/>
      <c r="I22" s="20"/>
      <c r="J22" s="20"/>
      <c r="K22" s="25"/>
      <c r="L22" s="26"/>
      <c r="M22" s="2"/>
      <c r="N22" s="2"/>
      <c r="O22" s="2"/>
      <c r="P22" s="2"/>
      <c r="Q22" s="2"/>
      <c r="R22" s="2"/>
      <c r="S22" s="2"/>
      <c r="T22" s="2"/>
      <c r="U22" s="2"/>
      <c r="V22" s="2"/>
      <c r="W22" s="2"/>
      <c r="X22" s="2"/>
      <c r="Y22" s="2"/>
      <c r="Z22" s="2"/>
    </row>
    <row r="23" spans="1:26" ht="14.25" customHeight="1" x14ac:dyDescent="0.35">
      <c r="A23" s="10"/>
      <c r="B23" s="18" t="s">
        <v>42</v>
      </c>
      <c r="C23" s="19"/>
      <c r="D23" s="20"/>
      <c r="E23" s="20"/>
      <c r="F23" s="20"/>
      <c r="G23" s="22">
        <f t="shared" si="2"/>
        <v>0</v>
      </c>
      <c r="H23" s="23"/>
      <c r="I23" s="20"/>
      <c r="J23" s="20"/>
      <c r="K23" s="25"/>
      <c r="L23" s="26"/>
      <c r="M23" s="2"/>
      <c r="N23" s="2"/>
      <c r="O23" s="2"/>
      <c r="P23" s="2"/>
      <c r="Q23" s="2"/>
      <c r="R23" s="2"/>
      <c r="S23" s="2"/>
      <c r="T23" s="2"/>
      <c r="U23" s="2"/>
      <c r="V23" s="2"/>
      <c r="W23" s="2"/>
      <c r="X23" s="2"/>
      <c r="Y23" s="2"/>
      <c r="Z23" s="2"/>
    </row>
    <row r="24" spans="1:26" ht="14.25" customHeight="1" x14ac:dyDescent="0.35">
      <c r="A24" s="10"/>
      <c r="B24" s="18" t="s">
        <v>43</v>
      </c>
      <c r="C24" s="27"/>
      <c r="D24" s="28"/>
      <c r="E24" s="28"/>
      <c r="F24" s="28"/>
      <c r="G24" s="22">
        <f t="shared" si="2"/>
        <v>0</v>
      </c>
      <c r="H24" s="29"/>
      <c r="I24" s="28"/>
      <c r="J24" s="20"/>
      <c r="K24" s="30"/>
      <c r="L24" s="26"/>
      <c r="M24" s="2"/>
      <c r="N24" s="2"/>
      <c r="O24" s="2"/>
      <c r="P24" s="2"/>
      <c r="Q24" s="2"/>
      <c r="R24" s="2"/>
      <c r="S24" s="2"/>
      <c r="T24" s="2"/>
      <c r="U24" s="2"/>
      <c r="V24" s="2"/>
      <c r="W24" s="2"/>
      <c r="X24" s="2"/>
      <c r="Y24" s="2"/>
      <c r="Z24" s="2"/>
    </row>
    <row r="25" spans="1:26" ht="14.25" customHeight="1" x14ac:dyDescent="0.35">
      <c r="A25" s="10"/>
      <c r="B25" s="18" t="s">
        <v>44</v>
      </c>
      <c r="C25" s="27"/>
      <c r="D25" s="28"/>
      <c r="E25" s="28"/>
      <c r="F25" s="28"/>
      <c r="G25" s="22">
        <f t="shared" si="2"/>
        <v>0</v>
      </c>
      <c r="H25" s="29"/>
      <c r="I25" s="28"/>
      <c r="J25" s="20"/>
      <c r="K25" s="30"/>
      <c r="L25" s="26"/>
      <c r="M25" s="2"/>
      <c r="N25" s="2"/>
      <c r="O25" s="2"/>
      <c r="P25" s="2"/>
      <c r="Q25" s="2"/>
      <c r="R25" s="2"/>
      <c r="S25" s="2"/>
      <c r="T25" s="2"/>
      <c r="U25" s="2"/>
      <c r="V25" s="2"/>
      <c r="W25" s="2"/>
      <c r="X25" s="2"/>
      <c r="Y25" s="2"/>
      <c r="Z25" s="2"/>
    </row>
    <row r="26" spans="1:26" ht="14.25" customHeight="1" x14ac:dyDescent="0.35">
      <c r="A26" s="10"/>
      <c r="B26" s="2"/>
      <c r="C26" s="31" t="s">
        <v>29</v>
      </c>
      <c r="D26" s="36">
        <f t="shared" ref="D26:G26" si="3">SUM(D18:D25)</f>
        <v>0</v>
      </c>
      <c r="E26" s="36">
        <f t="shared" si="3"/>
        <v>75000</v>
      </c>
      <c r="F26" s="36">
        <f t="shared" si="3"/>
        <v>0</v>
      </c>
      <c r="G26" s="36">
        <f t="shared" si="3"/>
        <v>75000</v>
      </c>
      <c r="H26" s="32">
        <f>(H18*G18)+(H19*G19)+(H20*G20)+(H21*G21)+(H22*G22)+(H23*G23)+(H24*G24)+(H25*G25)</f>
        <v>75000</v>
      </c>
      <c r="I26" s="32">
        <f>SUM(I18:I25)</f>
        <v>100000</v>
      </c>
      <c r="J26" s="33"/>
      <c r="K26" s="30"/>
      <c r="L26" s="34"/>
      <c r="M26" s="2"/>
      <c r="N26" s="2"/>
      <c r="O26" s="2"/>
      <c r="P26" s="2"/>
      <c r="Q26" s="2"/>
      <c r="R26" s="2"/>
      <c r="S26" s="2"/>
      <c r="T26" s="2"/>
      <c r="U26" s="2"/>
      <c r="V26" s="2"/>
      <c r="W26" s="2"/>
      <c r="X26" s="2"/>
      <c r="Y26" s="2"/>
      <c r="Z26" s="2"/>
    </row>
    <row r="27" spans="1:26" ht="51" customHeight="1" x14ac:dyDescent="0.35">
      <c r="A27" s="10"/>
      <c r="B27" s="15" t="s">
        <v>45</v>
      </c>
      <c r="C27" s="199" t="s">
        <v>46</v>
      </c>
      <c r="D27" s="200"/>
      <c r="E27" s="200"/>
      <c r="F27" s="200"/>
      <c r="G27" s="200"/>
      <c r="H27" s="200"/>
      <c r="I27" s="200"/>
      <c r="J27" s="200"/>
      <c r="K27" s="201"/>
      <c r="L27" s="17"/>
      <c r="M27" s="2"/>
      <c r="N27" s="2"/>
      <c r="O27" s="2"/>
      <c r="P27" s="2"/>
      <c r="Q27" s="2"/>
      <c r="R27" s="2"/>
      <c r="S27" s="2"/>
      <c r="T27" s="2"/>
      <c r="U27" s="2"/>
      <c r="V27" s="2"/>
      <c r="W27" s="2"/>
      <c r="X27" s="2"/>
      <c r="Y27" s="2"/>
      <c r="Z27" s="2"/>
    </row>
    <row r="28" spans="1:26" ht="14.25" customHeight="1" x14ac:dyDescent="0.35">
      <c r="A28" s="10"/>
      <c r="B28" s="18" t="s">
        <v>47</v>
      </c>
      <c r="C28" s="19" t="s">
        <v>48</v>
      </c>
      <c r="D28" s="20">
        <v>100000</v>
      </c>
      <c r="E28" s="20"/>
      <c r="F28" s="20"/>
      <c r="G28" s="22">
        <f t="shared" ref="G28:G35" si="4">SUM(D28:F28)</f>
        <v>100000</v>
      </c>
      <c r="H28" s="23">
        <v>0.9</v>
      </c>
      <c r="I28" s="37">
        <f>114233</f>
        <v>114233</v>
      </c>
      <c r="J28" s="20"/>
      <c r="K28" s="25"/>
      <c r="L28" s="26"/>
      <c r="M28" s="2"/>
      <c r="N28" s="2"/>
      <c r="O28" s="2"/>
      <c r="P28" s="2"/>
      <c r="Q28" s="2"/>
      <c r="R28" s="2"/>
      <c r="S28" s="2"/>
      <c r="T28" s="2"/>
      <c r="U28" s="2"/>
      <c r="V28" s="2"/>
      <c r="W28" s="2"/>
      <c r="X28" s="2"/>
      <c r="Y28" s="2"/>
      <c r="Z28" s="2"/>
    </row>
    <row r="29" spans="1:26" ht="14.25" customHeight="1" x14ac:dyDescent="0.35">
      <c r="A29" s="10"/>
      <c r="B29" s="18" t="s">
        <v>49</v>
      </c>
      <c r="C29" s="19" t="s">
        <v>50</v>
      </c>
      <c r="D29" s="20">
        <v>15000</v>
      </c>
      <c r="E29" s="20"/>
      <c r="F29" s="20"/>
      <c r="G29" s="22">
        <f t="shared" si="4"/>
        <v>15000</v>
      </c>
      <c r="H29" s="35">
        <v>1</v>
      </c>
      <c r="I29" s="20"/>
      <c r="J29" s="20"/>
      <c r="K29" s="25"/>
      <c r="L29" s="26"/>
      <c r="M29" s="2"/>
      <c r="N29" s="2"/>
      <c r="O29" s="2"/>
      <c r="P29" s="2"/>
      <c r="Q29" s="2"/>
      <c r="R29" s="2"/>
      <c r="S29" s="2"/>
      <c r="T29" s="2"/>
      <c r="U29" s="2"/>
      <c r="V29" s="2"/>
      <c r="W29" s="2"/>
      <c r="X29" s="2"/>
      <c r="Y29" s="2"/>
      <c r="Z29" s="2"/>
    </row>
    <row r="30" spans="1:26" ht="14.25" customHeight="1" x14ac:dyDescent="0.35">
      <c r="A30" s="10"/>
      <c r="B30" s="18" t="s">
        <v>51</v>
      </c>
      <c r="C30" s="38" t="s">
        <v>52</v>
      </c>
      <c r="D30" s="20">
        <v>35000</v>
      </c>
      <c r="E30" s="20">
        <v>35000</v>
      </c>
      <c r="F30" s="39">
        <v>25000</v>
      </c>
      <c r="G30" s="22">
        <f t="shared" si="4"/>
        <v>95000</v>
      </c>
      <c r="H30" s="35">
        <v>0.9</v>
      </c>
      <c r="I30" s="20"/>
      <c r="J30" s="20"/>
      <c r="K30" s="25"/>
      <c r="L30" s="26"/>
      <c r="M30" s="2"/>
      <c r="N30" s="2"/>
      <c r="O30" s="2"/>
      <c r="P30" s="2"/>
      <c r="Q30" s="2"/>
      <c r="R30" s="2"/>
      <c r="S30" s="2"/>
      <c r="T30" s="2"/>
      <c r="U30" s="2"/>
      <c r="V30" s="2"/>
      <c r="W30" s="2"/>
      <c r="X30" s="2"/>
      <c r="Y30" s="2"/>
      <c r="Z30" s="2"/>
    </row>
    <row r="31" spans="1:26" ht="14.25" customHeight="1" x14ac:dyDescent="0.35">
      <c r="A31" s="10"/>
      <c r="B31" s="18" t="s">
        <v>53</v>
      </c>
      <c r="C31" s="19" t="s">
        <v>54</v>
      </c>
      <c r="D31" s="20">
        <v>0</v>
      </c>
      <c r="E31" s="20">
        <v>45000</v>
      </c>
      <c r="F31" s="20"/>
      <c r="G31" s="22">
        <f t="shared" si="4"/>
        <v>45000</v>
      </c>
      <c r="H31" s="23">
        <v>0.8</v>
      </c>
      <c r="I31" s="20"/>
      <c r="J31" s="20"/>
      <c r="K31" s="25"/>
      <c r="L31" s="26"/>
      <c r="M31" s="2"/>
      <c r="N31" s="2"/>
      <c r="O31" s="2"/>
      <c r="P31" s="2"/>
      <c r="Q31" s="2"/>
      <c r="R31" s="2"/>
      <c r="S31" s="2"/>
      <c r="T31" s="2"/>
      <c r="U31" s="2"/>
      <c r="V31" s="2"/>
      <c r="W31" s="2"/>
      <c r="X31" s="2"/>
      <c r="Y31" s="2"/>
      <c r="Z31" s="2"/>
    </row>
    <row r="32" spans="1:26" ht="14.25" customHeight="1" x14ac:dyDescent="0.35">
      <c r="A32" s="10"/>
      <c r="B32" s="18" t="s">
        <v>55</v>
      </c>
      <c r="C32" s="19" t="s">
        <v>56</v>
      </c>
      <c r="D32" s="20">
        <v>0</v>
      </c>
      <c r="E32" s="20">
        <v>25000</v>
      </c>
      <c r="F32" s="20"/>
      <c r="G32" s="22">
        <f t="shared" si="4"/>
        <v>25000</v>
      </c>
      <c r="H32" s="23">
        <v>0.88</v>
      </c>
      <c r="I32" s="20"/>
      <c r="J32" s="20"/>
      <c r="K32" s="25"/>
      <c r="L32" s="26"/>
      <c r="M32" s="10"/>
      <c r="N32" s="10"/>
      <c r="O32" s="10"/>
      <c r="P32" s="10"/>
      <c r="Q32" s="10"/>
      <c r="R32" s="10"/>
      <c r="S32" s="10"/>
      <c r="T32" s="10"/>
      <c r="U32" s="10"/>
      <c r="V32" s="10"/>
      <c r="W32" s="10"/>
      <c r="X32" s="10"/>
      <c r="Y32" s="10"/>
      <c r="Z32" s="10"/>
    </row>
    <row r="33" spans="1:26" ht="14.25" customHeight="1" x14ac:dyDescent="0.35">
      <c r="A33" s="10"/>
      <c r="B33" s="18" t="s">
        <v>57</v>
      </c>
      <c r="C33" s="19"/>
      <c r="D33" s="20"/>
      <c r="E33" s="20"/>
      <c r="F33" s="20"/>
      <c r="G33" s="22">
        <f t="shared" si="4"/>
        <v>0</v>
      </c>
      <c r="H33" s="23"/>
      <c r="I33" s="20"/>
      <c r="J33" s="20"/>
      <c r="K33" s="25"/>
      <c r="L33" s="26"/>
      <c r="M33" s="10"/>
      <c r="N33" s="10"/>
      <c r="O33" s="10"/>
      <c r="P33" s="10"/>
      <c r="Q33" s="10"/>
      <c r="R33" s="10"/>
      <c r="S33" s="10"/>
      <c r="T33" s="10"/>
      <c r="U33" s="10"/>
      <c r="V33" s="10"/>
      <c r="W33" s="10"/>
      <c r="X33" s="10"/>
      <c r="Y33" s="10"/>
      <c r="Z33" s="10"/>
    </row>
    <row r="34" spans="1:26" ht="14.25" customHeight="1" x14ac:dyDescent="0.35">
      <c r="A34" s="2"/>
      <c r="B34" s="18" t="s">
        <v>58</v>
      </c>
      <c r="C34" s="27"/>
      <c r="D34" s="28"/>
      <c r="E34" s="28"/>
      <c r="F34" s="28"/>
      <c r="G34" s="22">
        <f t="shared" si="4"/>
        <v>0</v>
      </c>
      <c r="H34" s="29"/>
      <c r="I34" s="28"/>
      <c r="J34" s="20"/>
      <c r="K34" s="30"/>
      <c r="L34" s="26"/>
      <c r="M34" s="10"/>
      <c r="N34" s="10"/>
      <c r="O34" s="10"/>
      <c r="P34" s="10"/>
      <c r="Q34" s="10"/>
      <c r="R34" s="10"/>
      <c r="S34" s="10"/>
      <c r="T34" s="10"/>
      <c r="U34" s="10"/>
      <c r="V34" s="10"/>
      <c r="W34" s="10"/>
      <c r="X34" s="10"/>
      <c r="Y34" s="10"/>
      <c r="Z34" s="10"/>
    </row>
    <row r="35" spans="1:26" ht="14.25" customHeight="1" x14ac:dyDescent="0.35">
      <c r="A35" s="2"/>
      <c r="B35" s="18" t="s">
        <v>59</v>
      </c>
      <c r="C35" s="27"/>
      <c r="D35" s="28"/>
      <c r="E35" s="28"/>
      <c r="F35" s="28"/>
      <c r="G35" s="22">
        <f t="shared" si="4"/>
        <v>0</v>
      </c>
      <c r="H35" s="29"/>
      <c r="I35" s="28"/>
      <c r="J35" s="20"/>
      <c r="K35" s="30"/>
      <c r="L35" s="26"/>
      <c r="M35" s="2"/>
      <c r="N35" s="2"/>
      <c r="O35" s="2"/>
      <c r="P35" s="2"/>
      <c r="Q35" s="2"/>
      <c r="R35" s="2"/>
      <c r="S35" s="2"/>
      <c r="T35" s="2"/>
      <c r="U35" s="2"/>
      <c r="V35" s="2"/>
      <c r="W35" s="2"/>
      <c r="X35" s="2"/>
      <c r="Y35" s="2"/>
      <c r="Z35" s="2"/>
    </row>
    <row r="36" spans="1:26" ht="14.25" customHeight="1" x14ac:dyDescent="0.35">
      <c r="A36" s="2"/>
      <c r="B36" s="2"/>
      <c r="C36" s="31" t="s">
        <v>29</v>
      </c>
      <c r="D36" s="36">
        <f t="shared" ref="D36:G36" si="5">SUM(D28:D35)</f>
        <v>150000</v>
      </c>
      <c r="E36" s="36">
        <f t="shared" si="5"/>
        <v>105000</v>
      </c>
      <c r="F36" s="36">
        <f t="shared" si="5"/>
        <v>25000</v>
      </c>
      <c r="G36" s="36">
        <f t="shared" si="5"/>
        <v>280000</v>
      </c>
      <c r="H36" s="32">
        <f>(H28*G28)+(H29*G29)+(H30*G30)+(H31*G31)+(H32*G32)+(H33*G33)+(H34*G34)+(H35*G35)</f>
        <v>248500</v>
      </c>
      <c r="I36" s="32">
        <f>SUM(I28:I35)</f>
        <v>114233</v>
      </c>
      <c r="J36" s="33"/>
      <c r="K36" s="30"/>
      <c r="L36" s="34"/>
      <c r="M36" s="2"/>
      <c r="N36" s="2"/>
      <c r="O36" s="2"/>
      <c r="P36" s="2"/>
      <c r="Q36" s="2"/>
      <c r="R36" s="2"/>
      <c r="S36" s="2"/>
      <c r="T36" s="2"/>
      <c r="U36" s="2"/>
      <c r="V36" s="2"/>
      <c r="W36" s="2"/>
      <c r="X36" s="2"/>
      <c r="Y36" s="2"/>
      <c r="Z36" s="2"/>
    </row>
    <row r="37" spans="1:26" ht="51" customHeight="1" x14ac:dyDescent="0.35">
      <c r="A37" s="2"/>
      <c r="B37" s="15" t="s">
        <v>60</v>
      </c>
      <c r="C37" s="199" t="s">
        <v>61</v>
      </c>
      <c r="D37" s="200"/>
      <c r="E37" s="200"/>
      <c r="F37" s="200"/>
      <c r="G37" s="200"/>
      <c r="H37" s="200"/>
      <c r="I37" s="200"/>
      <c r="J37" s="200"/>
      <c r="K37" s="201"/>
      <c r="L37" s="17"/>
      <c r="M37" s="2"/>
      <c r="N37" s="2"/>
      <c r="O37" s="2"/>
      <c r="P37" s="2"/>
      <c r="Q37" s="2"/>
      <c r="R37" s="2"/>
      <c r="S37" s="2"/>
      <c r="T37" s="2"/>
      <c r="U37" s="2"/>
      <c r="V37" s="2"/>
      <c r="W37" s="2"/>
      <c r="X37" s="2"/>
      <c r="Y37" s="2"/>
      <c r="Z37" s="2"/>
    </row>
    <row r="38" spans="1:26" ht="14.25" customHeight="1" x14ac:dyDescent="0.35">
      <c r="A38" s="2"/>
      <c r="B38" s="18" t="s">
        <v>62</v>
      </c>
      <c r="C38" s="19" t="s">
        <v>63</v>
      </c>
      <c r="D38" s="20"/>
      <c r="E38" s="20">
        <v>15000</v>
      </c>
      <c r="F38" s="20"/>
      <c r="G38" s="22">
        <f t="shared" ref="G38:G45" si="6">SUM(D38:F38)</f>
        <v>15000</v>
      </c>
      <c r="H38" s="23">
        <v>0.8</v>
      </c>
      <c r="I38" s="40"/>
      <c r="J38" s="20"/>
      <c r="K38" s="25"/>
      <c r="L38" s="26"/>
      <c r="M38" s="2"/>
      <c r="N38" s="2"/>
      <c r="O38" s="2"/>
      <c r="P38" s="2"/>
      <c r="Q38" s="2"/>
      <c r="R38" s="2"/>
      <c r="S38" s="2"/>
      <c r="T38" s="2"/>
      <c r="U38" s="2"/>
      <c r="V38" s="2"/>
      <c r="W38" s="2"/>
      <c r="X38" s="2"/>
      <c r="Y38" s="2"/>
      <c r="Z38" s="2"/>
    </row>
    <row r="39" spans="1:26" ht="14.25" customHeight="1" x14ac:dyDescent="0.35">
      <c r="A39" s="2"/>
      <c r="B39" s="18" t="s">
        <v>64</v>
      </c>
      <c r="C39" s="19" t="s">
        <v>65</v>
      </c>
      <c r="D39" s="20">
        <v>15000</v>
      </c>
      <c r="E39" s="20">
        <v>44289.72</v>
      </c>
      <c r="F39" s="39">
        <v>20000</v>
      </c>
      <c r="G39" s="22">
        <f t="shared" si="6"/>
        <v>79289.72</v>
      </c>
      <c r="H39" s="23">
        <v>0.8</v>
      </c>
      <c r="I39" s="231">
        <v>44289.72</v>
      </c>
      <c r="J39" s="20"/>
      <c r="K39" s="25"/>
      <c r="L39" s="26"/>
      <c r="M39" s="2"/>
      <c r="N39" s="2"/>
      <c r="O39" s="2"/>
      <c r="P39" s="2"/>
      <c r="Q39" s="2"/>
      <c r="R39" s="2"/>
      <c r="S39" s="2"/>
      <c r="T39" s="2"/>
      <c r="U39" s="2"/>
      <c r="V39" s="2"/>
      <c r="W39" s="2"/>
      <c r="X39" s="2"/>
      <c r="Y39" s="2"/>
      <c r="Z39" s="2"/>
    </row>
    <row r="40" spans="1:26" ht="14.25" customHeight="1" x14ac:dyDescent="0.35">
      <c r="A40" s="2"/>
      <c r="B40" s="18" t="s">
        <v>66</v>
      </c>
      <c r="C40" s="19" t="s">
        <v>67</v>
      </c>
      <c r="D40" s="20"/>
      <c r="E40" s="20">
        <v>40000</v>
      </c>
      <c r="F40" s="20"/>
      <c r="G40" s="22">
        <f t="shared" si="6"/>
        <v>40000</v>
      </c>
      <c r="H40" s="23">
        <v>0.8</v>
      </c>
      <c r="I40" s="231">
        <v>40000</v>
      </c>
      <c r="J40" s="20"/>
      <c r="K40" s="25"/>
      <c r="L40" s="26"/>
      <c r="M40" s="2"/>
      <c r="N40" s="2"/>
      <c r="O40" s="2"/>
      <c r="P40" s="2"/>
      <c r="Q40" s="2"/>
      <c r="R40" s="2"/>
      <c r="S40" s="2"/>
      <c r="T40" s="2"/>
      <c r="U40" s="2"/>
      <c r="V40" s="2"/>
      <c r="W40" s="2"/>
      <c r="X40" s="2"/>
      <c r="Y40" s="2"/>
      <c r="Z40" s="2"/>
    </row>
    <row r="41" spans="1:26" ht="14.25" customHeight="1" x14ac:dyDescent="0.35">
      <c r="A41" s="2"/>
      <c r="B41" s="18" t="s">
        <v>68</v>
      </c>
      <c r="C41" s="19"/>
      <c r="D41" s="20"/>
      <c r="E41" s="20"/>
      <c r="F41" s="20"/>
      <c r="G41" s="22">
        <f t="shared" si="6"/>
        <v>0</v>
      </c>
      <c r="H41" s="23"/>
      <c r="I41" s="20"/>
      <c r="J41" s="20"/>
      <c r="K41" s="25"/>
      <c r="L41" s="26"/>
      <c r="M41" s="2"/>
      <c r="N41" s="2"/>
      <c r="O41" s="2"/>
      <c r="P41" s="2"/>
      <c r="Q41" s="2"/>
      <c r="R41" s="2"/>
      <c r="S41" s="2"/>
      <c r="T41" s="2"/>
      <c r="U41" s="2"/>
      <c r="V41" s="2"/>
      <c r="W41" s="2"/>
      <c r="X41" s="2"/>
      <c r="Y41" s="2"/>
      <c r="Z41" s="2"/>
    </row>
    <row r="42" spans="1:26" ht="14.25" customHeight="1" x14ac:dyDescent="0.35">
      <c r="A42" s="2"/>
      <c r="B42" s="18" t="s">
        <v>69</v>
      </c>
      <c r="C42" s="19"/>
      <c r="D42" s="20"/>
      <c r="E42" s="20"/>
      <c r="F42" s="20"/>
      <c r="G42" s="22">
        <f t="shared" si="6"/>
        <v>0</v>
      </c>
      <c r="H42" s="23"/>
      <c r="I42" s="20"/>
      <c r="J42" s="20"/>
      <c r="K42" s="25"/>
      <c r="L42" s="26"/>
      <c r="M42" s="2"/>
      <c r="N42" s="2"/>
      <c r="O42" s="2"/>
      <c r="P42" s="2"/>
      <c r="Q42" s="2"/>
      <c r="R42" s="2"/>
      <c r="S42" s="2"/>
      <c r="T42" s="2"/>
      <c r="U42" s="2"/>
      <c r="V42" s="2"/>
      <c r="W42" s="2"/>
      <c r="X42" s="2"/>
      <c r="Y42" s="2"/>
      <c r="Z42" s="2"/>
    </row>
    <row r="43" spans="1:26" ht="14.25" customHeight="1" x14ac:dyDescent="0.35">
      <c r="A43" s="10"/>
      <c r="B43" s="18" t="s">
        <v>70</v>
      </c>
      <c r="C43" s="19"/>
      <c r="D43" s="20"/>
      <c r="E43" s="20"/>
      <c r="F43" s="20"/>
      <c r="G43" s="22">
        <f t="shared" si="6"/>
        <v>0</v>
      </c>
      <c r="H43" s="23"/>
      <c r="I43" s="20"/>
      <c r="J43" s="20"/>
      <c r="K43" s="25"/>
      <c r="L43" s="26"/>
      <c r="M43" s="2"/>
      <c r="N43" s="2"/>
      <c r="O43" s="2"/>
      <c r="P43" s="2"/>
      <c r="Q43" s="2"/>
      <c r="R43" s="2"/>
      <c r="S43" s="2"/>
      <c r="T43" s="2"/>
      <c r="U43" s="2"/>
      <c r="V43" s="2"/>
      <c r="W43" s="2"/>
      <c r="X43" s="2"/>
      <c r="Y43" s="2"/>
      <c r="Z43" s="2"/>
    </row>
    <row r="44" spans="1:26" ht="14.25" customHeight="1" x14ac:dyDescent="0.35">
      <c r="A44" s="2"/>
      <c r="B44" s="18" t="s">
        <v>71</v>
      </c>
      <c r="C44" s="27"/>
      <c r="D44" s="28"/>
      <c r="E44" s="28"/>
      <c r="F44" s="28"/>
      <c r="G44" s="22">
        <f t="shared" si="6"/>
        <v>0</v>
      </c>
      <c r="H44" s="29"/>
      <c r="I44" s="28"/>
      <c r="J44" s="20"/>
      <c r="K44" s="30"/>
      <c r="L44" s="26"/>
      <c r="M44" s="10"/>
      <c r="N44" s="10"/>
      <c r="O44" s="10"/>
      <c r="P44" s="10"/>
      <c r="Q44" s="10"/>
      <c r="R44" s="10"/>
      <c r="S44" s="10"/>
      <c r="T44" s="10"/>
      <c r="U44" s="10"/>
      <c r="V44" s="10"/>
      <c r="W44" s="10"/>
      <c r="X44" s="10"/>
      <c r="Y44" s="10"/>
      <c r="Z44" s="10"/>
    </row>
    <row r="45" spans="1:26" ht="14.25" customHeight="1" x14ac:dyDescent="0.35">
      <c r="A45" s="2"/>
      <c r="B45" s="18" t="s">
        <v>72</v>
      </c>
      <c r="C45" s="27"/>
      <c r="D45" s="28"/>
      <c r="E45" s="28"/>
      <c r="F45" s="28"/>
      <c r="G45" s="22">
        <f t="shared" si="6"/>
        <v>0</v>
      </c>
      <c r="H45" s="29"/>
      <c r="I45" s="28"/>
      <c r="J45" s="20"/>
      <c r="K45" s="30"/>
      <c r="L45" s="26"/>
      <c r="M45" s="2"/>
      <c r="N45" s="2"/>
      <c r="O45" s="2"/>
      <c r="P45" s="2"/>
      <c r="Q45" s="2"/>
      <c r="R45" s="2"/>
      <c r="S45" s="2"/>
      <c r="T45" s="2"/>
      <c r="U45" s="2"/>
      <c r="V45" s="2"/>
      <c r="W45" s="2"/>
      <c r="X45" s="2"/>
      <c r="Y45" s="2"/>
      <c r="Z45" s="2"/>
    </row>
    <row r="46" spans="1:26" ht="14.25" customHeight="1" x14ac:dyDescent="0.35">
      <c r="A46" s="2"/>
      <c r="B46" s="2"/>
      <c r="C46" s="31" t="s">
        <v>29</v>
      </c>
      <c r="D46" s="32">
        <f t="shared" ref="D46:G46" si="7">SUM(D38:D45)</f>
        <v>15000</v>
      </c>
      <c r="E46" s="32">
        <f t="shared" si="7"/>
        <v>99289.72</v>
      </c>
      <c r="F46" s="32">
        <f t="shared" si="7"/>
        <v>20000</v>
      </c>
      <c r="G46" s="32">
        <f t="shared" si="7"/>
        <v>134289.72</v>
      </c>
      <c r="H46" s="32">
        <f>(H38*G38)+(H39*G39)+(H40*G40)+(H41*G41)+(H42*G42)+(H43*G43)+(H44*G44)+(H45*G45)</f>
        <v>107431.77600000001</v>
      </c>
      <c r="I46" s="32">
        <f>SUM(I38:I45)</f>
        <v>84289.72</v>
      </c>
      <c r="J46" s="33"/>
      <c r="K46" s="30"/>
      <c r="L46" s="34"/>
      <c r="M46" s="2"/>
      <c r="N46" s="2"/>
      <c r="O46" s="2"/>
      <c r="P46" s="2"/>
      <c r="Q46" s="2"/>
      <c r="R46" s="2"/>
      <c r="S46" s="2"/>
      <c r="T46" s="2"/>
      <c r="U46" s="2"/>
      <c r="V46" s="2"/>
      <c r="W46" s="2"/>
      <c r="X46" s="2"/>
      <c r="Y46" s="2"/>
      <c r="Z46" s="2"/>
    </row>
    <row r="47" spans="1:26" ht="14.25" customHeight="1" x14ac:dyDescent="0.35">
      <c r="A47" s="2"/>
      <c r="B47" s="41"/>
      <c r="C47" s="42"/>
      <c r="D47" s="43"/>
      <c r="E47" s="43"/>
      <c r="F47" s="43"/>
      <c r="G47" s="43"/>
      <c r="H47" s="43"/>
      <c r="I47" s="43"/>
      <c r="J47" s="26"/>
      <c r="K47" s="43"/>
      <c r="L47" s="26"/>
      <c r="M47" s="2"/>
      <c r="N47" s="2"/>
      <c r="O47" s="2"/>
      <c r="P47" s="2"/>
      <c r="Q47" s="2"/>
      <c r="R47" s="2"/>
      <c r="S47" s="2"/>
      <c r="T47" s="2"/>
      <c r="U47" s="2"/>
      <c r="V47" s="2"/>
      <c r="W47" s="2"/>
      <c r="X47" s="2"/>
      <c r="Y47" s="2"/>
      <c r="Z47" s="2"/>
    </row>
    <row r="48" spans="1:26" ht="51" customHeight="1" x14ac:dyDescent="0.35">
      <c r="A48" s="2"/>
      <c r="B48" s="31" t="s">
        <v>73</v>
      </c>
      <c r="C48" s="199" t="s">
        <v>74</v>
      </c>
      <c r="D48" s="200"/>
      <c r="E48" s="200"/>
      <c r="F48" s="200"/>
      <c r="G48" s="200"/>
      <c r="H48" s="200"/>
      <c r="I48" s="200"/>
      <c r="J48" s="200"/>
      <c r="K48" s="201"/>
      <c r="L48" s="16"/>
      <c r="M48" s="2"/>
      <c r="N48" s="2"/>
      <c r="O48" s="2"/>
      <c r="P48" s="2"/>
      <c r="Q48" s="2"/>
      <c r="R48" s="2"/>
      <c r="S48" s="2"/>
      <c r="T48" s="2"/>
      <c r="U48" s="2"/>
      <c r="V48" s="2"/>
      <c r="W48" s="2"/>
      <c r="X48" s="2"/>
      <c r="Y48" s="2"/>
      <c r="Z48" s="2"/>
    </row>
    <row r="49" spans="1:26" ht="51" customHeight="1" x14ac:dyDescent="0.35">
      <c r="A49" s="2"/>
      <c r="B49" s="15" t="s">
        <v>75</v>
      </c>
      <c r="C49" s="199" t="s">
        <v>76</v>
      </c>
      <c r="D49" s="200"/>
      <c r="E49" s="200"/>
      <c r="F49" s="200"/>
      <c r="G49" s="200"/>
      <c r="H49" s="200"/>
      <c r="I49" s="200"/>
      <c r="J49" s="200"/>
      <c r="K49" s="201"/>
      <c r="L49" s="17"/>
      <c r="M49" s="2"/>
      <c r="N49" s="2"/>
      <c r="O49" s="2"/>
      <c r="P49" s="2"/>
      <c r="Q49" s="2"/>
      <c r="R49" s="2"/>
      <c r="S49" s="2"/>
      <c r="T49" s="2"/>
      <c r="U49" s="2"/>
      <c r="V49" s="2"/>
      <c r="W49" s="2"/>
      <c r="X49" s="2"/>
      <c r="Y49" s="2"/>
      <c r="Z49" s="2"/>
    </row>
    <row r="50" spans="1:26" ht="14.25" customHeight="1" x14ac:dyDescent="0.35">
      <c r="A50" s="2"/>
      <c r="B50" s="18" t="s">
        <v>77</v>
      </c>
      <c r="C50" s="19" t="s">
        <v>78</v>
      </c>
      <c r="D50" s="20">
        <v>50000</v>
      </c>
      <c r="E50" s="20"/>
      <c r="F50" s="39">
        <v>20000</v>
      </c>
      <c r="G50" s="22">
        <f t="shared" ref="G50:G57" si="8">SUM(D50:F50)</f>
        <v>70000</v>
      </c>
      <c r="H50" s="23">
        <v>0.8</v>
      </c>
      <c r="I50" s="24">
        <f>12000+6129</f>
        <v>18129</v>
      </c>
      <c r="J50" s="20"/>
      <c r="K50" s="25"/>
      <c r="L50" s="26"/>
      <c r="M50" s="2"/>
      <c r="N50" s="2"/>
      <c r="O50" s="2"/>
      <c r="P50" s="2"/>
      <c r="Q50" s="2"/>
      <c r="R50" s="2"/>
      <c r="S50" s="2"/>
      <c r="T50" s="2"/>
      <c r="U50" s="2"/>
      <c r="V50" s="2"/>
      <c r="W50" s="2"/>
      <c r="X50" s="2"/>
      <c r="Y50" s="2"/>
      <c r="Z50" s="2"/>
    </row>
    <row r="51" spans="1:26" ht="14.25" customHeight="1" x14ac:dyDescent="0.35">
      <c r="A51" s="2"/>
      <c r="B51" s="18" t="s">
        <v>79</v>
      </c>
      <c r="C51" s="19" t="s">
        <v>80</v>
      </c>
      <c r="D51" s="20">
        <v>30000</v>
      </c>
      <c r="E51" s="20"/>
      <c r="F51" s="39">
        <v>20000</v>
      </c>
      <c r="G51" s="22">
        <f t="shared" si="8"/>
        <v>50000</v>
      </c>
      <c r="H51" s="23">
        <v>0.85</v>
      </c>
      <c r="I51" s="44"/>
      <c r="J51" s="20"/>
      <c r="K51" s="25"/>
      <c r="L51" s="26"/>
      <c r="M51" s="2"/>
      <c r="N51" s="2"/>
      <c r="O51" s="2"/>
      <c r="P51" s="2"/>
      <c r="Q51" s="2"/>
      <c r="R51" s="2"/>
      <c r="S51" s="2"/>
      <c r="T51" s="2"/>
      <c r="U51" s="2"/>
      <c r="V51" s="2"/>
      <c r="W51" s="2"/>
      <c r="X51" s="2"/>
      <c r="Y51" s="2"/>
      <c r="Z51" s="2"/>
    </row>
    <row r="52" spans="1:26" ht="14.25" customHeight="1" x14ac:dyDescent="0.35">
      <c r="A52" s="2"/>
      <c r="B52" s="18" t="s">
        <v>81</v>
      </c>
      <c r="C52" s="19" t="s">
        <v>82</v>
      </c>
      <c r="D52" s="20">
        <v>50000</v>
      </c>
      <c r="E52" s="20"/>
      <c r="F52" s="39">
        <v>20000</v>
      </c>
      <c r="G52" s="22">
        <f t="shared" si="8"/>
        <v>70000</v>
      </c>
      <c r="H52" s="23">
        <v>0.78</v>
      </c>
      <c r="I52" s="20"/>
      <c r="J52" s="20"/>
      <c r="K52" s="25"/>
      <c r="L52" s="26"/>
      <c r="M52" s="2"/>
      <c r="N52" s="2"/>
      <c r="O52" s="2"/>
      <c r="P52" s="2"/>
      <c r="Q52" s="2"/>
      <c r="R52" s="2"/>
      <c r="S52" s="2"/>
      <c r="T52" s="2"/>
      <c r="U52" s="2"/>
      <c r="V52" s="2"/>
      <c r="W52" s="2"/>
      <c r="X52" s="2"/>
      <c r="Y52" s="2"/>
      <c r="Z52" s="2"/>
    </row>
    <row r="53" spans="1:26" ht="14.25" customHeight="1" x14ac:dyDescent="0.35">
      <c r="A53" s="2"/>
      <c r="B53" s="18" t="s">
        <v>83</v>
      </c>
      <c r="C53" s="19" t="s">
        <v>84</v>
      </c>
      <c r="D53" s="20"/>
      <c r="E53" s="20"/>
      <c r="F53" s="39">
        <v>20000</v>
      </c>
      <c r="G53" s="22">
        <f t="shared" si="8"/>
        <v>20000</v>
      </c>
      <c r="H53" s="23">
        <v>0.8</v>
      </c>
      <c r="I53" s="20"/>
      <c r="J53" s="20"/>
      <c r="K53" s="25"/>
      <c r="L53" s="26"/>
      <c r="M53" s="2"/>
      <c r="N53" s="2"/>
      <c r="O53" s="2"/>
      <c r="P53" s="2"/>
      <c r="Q53" s="2"/>
      <c r="R53" s="2"/>
      <c r="S53" s="2"/>
      <c r="T53" s="2"/>
      <c r="U53" s="2"/>
      <c r="V53" s="2"/>
      <c r="W53" s="2"/>
      <c r="X53" s="2"/>
      <c r="Y53" s="2"/>
      <c r="Z53" s="2"/>
    </row>
    <row r="54" spans="1:26" ht="14.25" customHeight="1" x14ac:dyDescent="0.35">
      <c r="A54" s="2"/>
      <c r="B54" s="18" t="s">
        <v>85</v>
      </c>
      <c r="C54" s="19"/>
      <c r="D54" s="20"/>
      <c r="E54" s="20"/>
      <c r="F54" s="20"/>
      <c r="G54" s="22">
        <f t="shared" si="8"/>
        <v>0</v>
      </c>
      <c r="H54" s="23"/>
      <c r="I54" s="20"/>
      <c r="J54" s="20"/>
      <c r="K54" s="25"/>
      <c r="L54" s="26"/>
      <c r="M54" s="2"/>
      <c r="N54" s="2"/>
      <c r="O54" s="2"/>
      <c r="P54" s="2"/>
      <c r="Q54" s="2"/>
      <c r="R54" s="2"/>
      <c r="S54" s="2"/>
      <c r="T54" s="2"/>
      <c r="U54" s="2"/>
      <c r="V54" s="2"/>
      <c r="W54" s="2"/>
      <c r="X54" s="2"/>
      <c r="Y54" s="2"/>
      <c r="Z54" s="2"/>
    </row>
    <row r="55" spans="1:26" ht="14.25" customHeight="1" x14ac:dyDescent="0.35">
      <c r="A55" s="2"/>
      <c r="B55" s="18" t="s">
        <v>86</v>
      </c>
      <c r="C55" s="19"/>
      <c r="D55" s="20"/>
      <c r="E55" s="20"/>
      <c r="F55" s="20"/>
      <c r="G55" s="22">
        <f t="shared" si="8"/>
        <v>0</v>
      </c>
      <c r="H55" s="23"/>
      <c r="I55" s="20"/>
      <c r="J55" s="20"/>
      <c r="K55" s="25"/>
      <c r="L55" s="26"/>
      <c r="M55" s="2"/>
      <c r="N55" s="2"/>
      <c r="O55" s="2"/>
      <c r="P55" s="2"/>
      <c r="Q55" s="2"/>
      <c r="R55" s="2"/>
      <c r="S55" s="2"/>
      <c r="T55" s="2"/>
      <c r="U55" s="2"/>
      <c r="V55" s="2"/>
      <c r="W55" s="2"/>
      <c r="X55" s="2"/>
      <c r="Y55" s="2"/>
      <c r="Z55" s="2"/>
    </row>
    <row r="56" spans="1:26" ht="14.25" customHeight="1" x14ac:dyDescent="0.35">
      <c r="A56" s="10"/>
      <c r="B56" s="18" t="s">
        <v>87</v>
      </c>
      <c r="C56" s="27"/>
      <c r="D56" s="28"/>
      <c r="E56" s="28"/>
      <c r="F56" s="28"/>
      <c r="G56" s="22">
        <f t="shared" si="8"/>
        <v>0</v>
      </c>
      <c r="H56" s="29"/>
      <c r="I56" s="28"/>
      <c r="J56" s="20"/>
      <c r="K56" s="30"/>
      <c r="L56" s="26"/>
      <c r="M56" s="2"/>
      <c r="N56" s="2"/>
      <c r="O56" s="2"/>
      <c r="P56" s="2"/>
      <c r="Q56" s="2"/>
      <c r="R56" s="2"/>
      <c r="S56" s="2"/>
      <c r="T56" s="2"/>
      <c r="U56" s="2"/>
      <c r="V56" s="2"/>
      <c r="W56" s="2"/>
      <c r="X56" s="2"/>
      <c r="Y56" s="2"/>
      <c r="Z56" s="2"/>
    </row>
    <row r="57" spans="1:26" ht="14.25" customHeight="1" x14ac:dyDescent="0.35">
      <c r="A57" s="10"/>
      <c r="B57" s="18" t="s">
        <v>88</v>
      </c>
      <c r="C57" s="27"/>
      <c r="D57" s="28"/>
      <c r="E57" s="28"/>
      <c r="F57" s="28"/>
      <c r="G57" s="22">
        <f t="shared" si="8"/>
        <v>0</v>
      </c>
      <c r="H57" s="29"/>
      <c r="I57" s="28"/>
      <c r="J57" s="20"/>
      <c r="K57" s="30"/>
      <c r="L57" s="26"/>
      <c r="M57" s="10"/>
      <c r="N57" s="10"/>
      <c r="O57" s="10"/>
      <c r="P57" s="10"/>
      <c r="Q57" s="10"/>
      <c r="R57" s="10"/>
      <c r="S57" s="10"/>
      <c r="T57" s="10"/>
      <c r="U57" s="10"/>
      <c r="V57" s="10"/>
      <c r="W57" s="10"/>
      <c r="X57" s="10"/>
      <c r="Y57" s="10"/>
      <c r="Z57" s="10"/>
    </row>
    <row r="58" spans="1:26" ht="14.25" customHeight="1" x14ac:dyDescent="0.35">
      <c r="A58" s="2"/>
      <c r="B58" s="2"/>
      <c r="C58" s="31" t="s">
        <v>29</v>
      </c>
      <c r="D58" s="32">
        <f t="shared" ref="D58:G58" si="9">SUM(D50:D57)</f>
        <v>130000</v>
      </c>
      <c r="E58" s="32">
        <f t="shared" si="9"/>
        <v>0</v>
      </c>
      <c r="F58" s="32">
        <f t="shared" si="9"/>
        <v>80000</v>
      </c>
      <c r="G58" s="36">
        <f t="shared" si="9"/>
        <v>210000</v>
      </c>
      <c r="H58" s="32">
        <f>(H50*G50)+(H51*G51)+(H52*G52)+(H53*G53)+(H54*G54)+(H55*G55)+(H56*G56)+(H57*G57)</f>
        <v>169100</v>
      </c>
      <c r="I58" s="32">
        <f>SUM(I50:I57)</f>
        <v>18129</v>
      </c>
      <c r="J58" s="33"/>
      <c r="K58" s="30"/>
      <c r="L58" s="34"/>
      <c r="M58" s="10"/>
      <c r="N58" s="10"/>
      <c r="O58" s="10"/>
      <c r="P58" s="10"/>
      <c r="Q58" s="10"/>
      <c r="R58" s="10"/>
      <c r="S58" s="10"/>
      <c r="T58" s="10"/>
      <c r="U58" s="10"/>
      <c r="V58" s="10"/>
      <c r="W58" s="10"/>
      <c r="X58" s="10"/>
      <c r="Y58" s="10"/>
      <c r="Z58" s="10"/>
    </row>
    <row r="59" spans="1:26" ht="51" customHeight="1" x14ac:dyDescent="0.35">
      <c r="A59" s="2"/>
      <c r="B59" s="15" t="s">
        <v>89</v>
      </c>
      <c r="C59" s="199" t="s">
        <v>90</v>
      </c>
      <c r="D59" s="200"/>
      <c r="E59" s="200"/>
      <c r="F59" s="200"/>
      <c r="G59" s="200"/>
      <c r="H59" s="200"/>
      <c r="I59" s="200"/>
      <c r="J59" s="200"/>
      <c r="K59" s="201"/>
      <c r="L59" s="17"/>
      <c r="M59" s="2"/>
      <c r="N59" s="2"/>
      <c r="O59" s="2"/>
      <c r="P59" s="2"/>
      <c r="Q59" s="2"/>
      <c r="R59" s="2"/>
      <c r="S59" s="2"/>
      <c r="T59" s="2"/>
      <c r="U59" s="2"/>
      <c r="V59" s="2"/>
      <c r="W59" s="2"/>
      <c r="X59" s="2"/>
      <c r="Y59" s="2"/>
      <c r="Z59" s="2"/>
    </row>
    <row r="60" spans="1:26" ht="14.25" customHeight="1" x14ac:dyDescent="0.35">
      <c r="A60" s="2"/>
      <c r="B60" s="18" t="s">
        <v>91</v>
      </c>
      <c r="C60" s="19" t="s">
        <v>92</v>
      </c>
      <c r="D60" s="20">
        <v>55000</v>
      </c>
      <c r="E60" s="20"/>
      <c r="F60" s="20"/>
      <c r="G60" s="22">
        <f t="shared" ref="G60:G67" si="10">SUM(D60:F60)</f>
        <v>55000</v>
      </c>
      <c r="H60" s="23">
        <v>0.8</v>
      </c>
      <c r="I60" s="20"/>
      <c r="J60" s="20"/>
      <c r="K60" s="25"/>
      <c r="L60" s="26"/>
      <c r="M60" s="2"/>
      <c r="N60" s="2"/>
      <c r="O60" s="2"/>
      <c r="P60" s="2"/>
      <c r="Q60" s="2"/>
      <c r="R60" s="2"/>
      <c r="S60" s="2"/>
      <c r="T60" s="2"/>
      <c r="U60" s="2"/>
      <c r="V60" s="2"/>
      <c r="W60" s="2"/>
      <c r="X60" s="2"/>
      <c r="Y60" s="2"/>
      <c r="Z60" s="2"/>
    </row>
    <row r="61" spans="1:26" ht="14.25" customHeight="1" x14ac:dyDescent="0.35">
      <c r="A61" s="2"/>
      <c r="B61" s="18" t="s">
        <v>93</v>
      </c>
      <c r="C61" s="19" t="s">
        <v>94</v>
      </c>
      <c r="D61" s="20">
        <v>10000</v>
      </c>
      <c r="E61" s="20">
        <v>15000</v>
      </c>
      <c r="F61" s="39">
        <v>10000</v>
      </c>
      <c r="G61" s="22">
        <f t="shared" si="10"/>
        <v>35000</v>
      </c>
      <c r="H61" s="23">
        <v>0.8</v>
      </c>
      <c r="I61" s="20"/>
      <c r="J61" s="20"/>
      <c r="K61" s="25"/>
      <c r="L61" s="26"/>
      <c r="M61" s="2"/>
      <c r="N61" s="2"/>
      <c r="O61" s="2"/>
      <c r="P61" s="2"/>
      <c r="Q61" s="2"/>
      <c r="R61" s="2"/>
      <c r="S61" s="2"/>
      <c r="T61" s="2"/>
      <c r="U61" s="2"/>
      <c r="V61" s="2"/>
      <c r="W61" s="2"/>
      <c r="X61" s="2"/>
      <c r="Y61" s="2"/>
      <c r="Z61" s="2"/>
    </row>
    <row r="62" spans="1:26" ht="14.25" customHeight="1" x14ac:dyDescent="0.35">
      <c r="A62" s="2"/>
      <c r="B62" s="18" t="s">
        <v>95</v>
      </c>
      <c r="C62" s="19" t="s">
        <v>96</v>
      </c>
      <c r="D62" s="20">
        <v>15000</v>
      </c>
      <c r="E62" s="20"/>
      <c r="F62" s="20"/>
      <c r="G62" s="22">
        <f t="shared" si="10"/>
        <v>15000</v>
      </c>
      <c r="H62" s="23">
        <v>0.8</v>
      </c>
      <c r="I62" s="20"/>
      <c r="J62" s="20"/>
      <c r="K62" s="25"/>
      <c r="L62" s="26"/>
      <c r="M62" s="2"/>
      <c r="N62" s="2"/>
      <c r="O62" s="2"/>
      <c r="P62" s="2"/>
      <c r="Q62" s="2"/>
      <c r="R62" s="2"/>
      <c r="S62" s="2"/>
      <c r="T62" s="2"/>
      <c r="U62" s="2"/>
      <c r="V62" s="2"/>
      <c r="W62" s="2"/>
      <c r="X62" s="2"/>
      <c r="Y62" s="2"/>
      <c r="Z62" s="2"/>
    </row>
    <row r="63" spans="1:26" ht="14.25" customHeight="1" x14ac:dyDescent="0.35">
      <c r="A63" s="2"/>
      <c r="B63" s="18" t="s">
        <v>97</v>
      </c>
      <c r="C63" s="19"/>
      <c r="D63" s="20"/>
      <c r="E63" s="20"/>
      <c r="F63" s="20"/>
      <c r="G63" s="22">
        <f t="shared" si="10"/>
        <v>0</v>
      </c>
      <c r="H63" s="23"/>
      <c r="I63" s="20"/>
      <c r="J63" s="20"/>
      <c r="K63" s="25"/>
      <c r="L63" s="26"/>
      <c r="M63" s="2"/>
      <c r="N63" s="2"/>
      <c r="O63" s="2"/>
      <c r="P63" s="2"/>
      <c r="Q63" s="2"/>
      <c r="R63" s="2"/>
      <c r="S63" s="2"/>
      <c r="T63" s="2"/>
      <c r="U63" s="2"/>
      <c r="V63" s="2"/>
      <c r="W63" s="2"/>
      <c r="X63" s="2"/>
      <c r="Y63" s="2"/>
      <c r="Z63" s="2"/>
    </row>
    <row r="64" spans="1:26" ht="14.25" customHeight="1" x14ac:dyDescent="0.35">
      <c r="A64" s="2"/>
      <c r="B64" s="18" t="s">
        <v>98</v>
      </c>
      <c r="C64" s="19"/>
      <c r="D64" s="20"/>
      <c r="E64" s="20"/>
      <c r="F64" s="20"/>
      <c r="G64" s="22">
        <f t="shared" si="10"/>
        <v>0</v>
      </c>
      <c r="H64" s="23"/>
      <c r="I64" s="20"/>
      <c r="J64" s="20"/>
      <c r="K64" s="25"/>
      <c r="L64" s="26"/>
      <c r="M64" s="2"/>
      <c r="N64" s="2"/>
      <c r="O64" s="2"/>
      <c r="P64" s="2"/>
      <c r="Q64" s="2"/>
      <c r="R64" s="2"/>
      <c r="S64" s="2"/>
      <c r="T64" s="2"/>
      <c r="U64" s="2"/>
      <c r="V64" s="2"/>
      <c r="W64" s="2"/>
      <c r="X64" s="2"/>
      <c r="Y64" s="2"/>
      <c r="Z64" s="2"/>
    </row>
    <row r="65" spans="1:26" ht="14.25" customHeight="1" x14ac:dyDescent="0.35">
      <c r="A65" s="2"/>
      <c r="B65" s="18" t="s">
        <v>99</v>
      </c>
      <c r="C65" s="19"/>
      <c r="D65" s="20"/>
      <c r="E65" s="20"/>
      <c r="F65" s="20"/>
      <c r="G65" s="22">
        <f t="shared" si="10"/>
        <v>0</v>
      </c>
      <c r="H65" s="23"/>
      <c r="I65" s="20"/>
      <c r="J65" s="20"/>
      <c r="K65" s="25"/>
      <c r="L65" s="26"/>
      <c r="M65" s="2"/>
      <c r="N65" s="2"/>
      <c r="O65" s="2"/>
      <c r="P65" s="2"/>
      <c r="Q65" s="2"/>
      <c r="R65" s="2"/>
      <c r="S65" s="2"/>
      <c r="T65" s="2"/>
      <c r="U65" s="2"/>
      <c r="V65" s="2"/>
      <c r="W65" s="2"/>
      <c r="X65" s="2"/>
      <c r="Y65" s="2"/>
      <c r="Z65" s="2"/>
    </row>
    <row r="66" spans="1:26" ht="14.25" customHeight="1" x14ac:dyDescent="0.35">
      <c r="A66" s="2"/>
      <c r="B66" s="18" t="s">
        <v>100</v>
      </c>
      <c r="C66" s="27"/>
      <c r="D66" s="28"/>
      <c r="E66" s="28"/>
      <c r="F66" s="28"/>
      <c r="G66" s="22">
        <f t="shared" si="10"/>
        <v>0</v>
      </c>
      <c r="H66" s="29"/>
      <c r="I66" s="28"/>
      <c r="J66" s="20"/>
      <c r="K66" s="30"/>
      <c r="L66" s="26"/>
      <c r="M66" s="2"/>
      <c r="N66" s="2"/>
      <c r="O66" s="2"/>
      <c r="P66" s="2"/>
      <c r="Q66" s="2"/>
      <c r="R66" s="2"/>
      <c r="S66" s="2"/>
      <c r="T66" s="2"/>
      <c r="U66" s="2"/>
      <c r="V66" s="2"/>
      <c r="W66" s="2"/>
      <c r="X66" s="2"/>
      <c r="Y66" s="2"/>
      <c r="Z66" s="2"/>
    </row>
    <row r="67" spans="1:26" ht="14.25" customHeight="1" x14ac:dyDescent="0.35">
      <c r="A67" s="2"/>
      <c r="B67" s="18" t="s">
        <v>101</v>
      </c>
      <c r="C67" s="27"/>
      <c r="D67" s="28"/>
      <c r="E67" s="28"/>
      <c r="F67" s="28"/>
      <c r="G67" s="22">
        <f t="shared" si="10"/>
        <v>0</v>
      </c>
      <c r="H67" s="29"/>
      <c r="I67" s="28"/>
      <c r="J67" s="20"/>
      <c r="K67" s="30"/>
      <c r="L67" s="26"/>
      <c r="M67" s="2"/>
      <c r="N67" s="2"/>
      <c r="O67" s="2"/>
      <c r="P67" s="2"/>
      <c r="Q67" s="2"/>
      <c r="R67" s="2"/>
      <c r="S67" s="2"/>
      <c r="T67" s="2"/>
      <c r="U67" s="2"/>
      <c r="V67" s="2"/>
      <c r="W67" s="2"/>
      <c r="X67" s="2"/>
      <c r="Y67" s="2"/>
      <c r="Z67" s="2"/>
    </row>
    <row r="68" spans="1:26" ht="14.25" customHeight="1" x14ac:dyDescent="0.35">
      <c r="A68" s="2"/>
      <c r="B68" s="2"/>
      <c r="C68" s="31" t="s">
        <v>29</v>
      </c>
      <c r="D68" s="36">
        <f t="shared" ref="D68:G68" si="11">SUM(D60:D67)</f>
        <v>80000</v>
      </c>
      <c r="E68" s="36">
        <f t="shared" si="11"/>
        <v>15000</v>
      </c>
      <c r="F68" s="36">
        <f t="shared" si="11"/>
        <v>10000</v>
      </c>
      <c r="G68" s="36">
        <f t="shared" si="11"/>
        <v>105000</v>
      </c>
      <c r="H68" s="32">
        <f>(H60*G60)+(H61*G61)+(H62*G62)+(H63*G63)+(H64*G64)+(H65*G65)+(H66*G66)+(H67*G67)</f>
        <v>84000</v>
      </c>
      <c r="I68" s="32">
        <f>SUM(I60:I67)</f>
        <v>0</v>
      </c>
      <c r="J68" s="33"/>
      <c r="K68" s="30"/>
      <c r="L68" s="34"/>
      <c r="M68" s="2"/>
      <c r="N68" s="2"/>
      <c r="O68" s="2"/>
      <c r="P68" s="2"/>
      <c r="Q68" s="2"/>
      <c r="R68" s="2"/>
      <c r="S68" s="2"/>
      <c r="T68" s="2"/>
      <c r="U68" s="2"/>
      <c r="V68" s="2"/>
      <c r="W68" s="2"/>
      <c r="X68" s="2"/>
      <c r="Y68" s="2"/>
      <c r="Z68" s="2"/>
    </row>
    <row r="69" spans="1:26" ht="51" customHeight="1" x14ac:dyDescent="0.35">
      <c r="A69" s="2"/>
      <c r="B69" s="15" t="s">
        <v>102</v>
      </c>
      <c r="C69" s="199" t="s">
        <v>103</v>
      </c>
      <c r="D69" s="200"/>
      <c r="E69" s="200"/>
      <c r="F69" s="200"/>
      <c r="G69" s="200"/>
      <c r="H69" s="200"/>
      <c r="I69" s="200"/>
      <c r="J69" s="200"/>
      <c r="K69" s="201"/>
      <c r="L69" s="17"/>
      <c r="M69" s="2"/>
      <c r="N69" s="2"/>
      <c r="O69" s="2"/>
      <c r="P69" s="2"/>
      <c r="Q69" s="2"/>
      <c r="R69" s="2"/>
      <c r="S69" s="2"/>
      <c r="T69" s="2"/>
      <c r="U69" s="2"/>
      <c r="V69" s="2"/>
      <c r="W69" s="2"/>
      <c r="X69" s="2"/>
      <c r="Y69" s="2"/>
      <c r="Z69" s="2"/>
    </row>
    <row r="70" spans="1:26" ht="14.25" customHeight="1" x14ac:dyDescent="0.35">
      <c r="A70" s="2"/>
      <c r="B70" s="18" t="s">
        <v>104</v>
      </c>
      <c r="C70" s="19" t="s">
        <v>105</v>
      </c>
      <c r="D70" s="20">
        <v>30000</v>
      </c>
      <c r="E70" s="20">
        <v>23000</v>
      </c>
      <c r="F70" s="20"/>
      <c r="G70" s="22">
        <f t="shared" ref="G70:G77" si="12">SUM(D70:F70)</f>
        <v>53000</v>
      </c>
      <c r="H70" s="23">
        <v>0.8</v>
      </c>
      <c r="I70" s="20">
        <v>23000</v>
      </c>
      <c r="J70" s="20"/>
      <c r="K70" s="25"/>
      <c r="L70" s="26"/>
      <c r="M70" s="2"/>
      <c r="N70" s="2"/>
      <c r="O70" s="2"/>
      <c r="P70" s="2"/>
      <c r="Q70" s="2"/>
      <c r="R70" s="2"/>
      <c r="S70" s="2"/>
      <c r="T70" s="2"/>
      <c r="U70" s="2"/>
      <c r="V70" s="2"/>
      <c r="W70" s="2"/>
      <c r="X70" s="2"/>
      <c r="Y70" s="2"/>
      <c r="Z70" s="2"/>
    </row>
    <row r="71" spans="1:26" ht="14.25" customHeight="1" x14ac:dyDescent="0.35">
      <c r="A71" s="2"/>
      <c r="B71" s="18" t="s">
        <v>106</v>
      </c>
      <c r="C71" s="19" t="s">
        <v>107</v>
      </c>
      <c r="D71" s="20"/>
      <c r="E71" s="20">
        <v>25000</v>
      </c>
      <c r="F71" s="20"/>
      <c r="G71" s="22">
        <f t="shared" si="12"/>
        <v>25000</v>
      </c>
      <c r="H71" s="23">
        <v>0.8</v>
      </c>
      <c r="I71" s="20">
        <v>25000</v>
      </c>
      <c r="J71" s="20"/>
      <c r="K71" s="25"/>
      <c r="L71" s="26"/>
      <c r="M71" s="2"/>
      <c r="N71" s="2"/>
      <c r="O71" s="2"/>
      <c r="P71" s="2"/>
      <c r="Q71" s="2"/>
      <c r="R71" s="2"/>
      <c r="S71" s="2"/>
      <c r="T71" s="2"/>
      <c r="U71" s="2"/>
      <c r="V71" s="2"/>
      <c r="W71" s="2"/>
      <c r="X71" s="2"/>
      <c r="Y71" s="2"/>
      <c r="Z71" s="2"/>
    </row>
    <row r="72" spans="1:26" ht="14.25" customHeight="1" x14ac:dyDescent="0.35">
      <c r="A72" s="2"/>
      <c r="B72" s="18" t="s">
        <v>108</v>
      </c>
      <c r="C72" s="19"/>
      <c r="D72" s="20"/>
      <c r="E72" s="20"/>
      <c r="F72" s="20"/>
      <c r="G72" s="22">
        <f t="shared" si="12"/>
        <v>0</v>
      </c>
      <c r="H72" s="23"/>
      <c r="I72" s="20"/>
      <c r="J72" s="20"/>
      <c r="K72" s="25"/>
      <c r="L72" s="26"/>
      <c r="M72" s="2"/>
      <c r="N72" s="2"/>
      <c r="O72" s="2"/>
      <c r="P72" s="2"/>
      <c r="Q72" s="2"/>
      <c r="R72" s="2"/>
      <c r="S72" s="2"/>
      <c r="T72" s="2"/>
      <c r="U72" s="2"/>
      <c r="V72" s="2"/>
      <c r="W72" s="2"/>
      <c r="X72" s="2"/>
      <c r="Y72" s="2"/>
      <c r="Z72" s="2"/>
    </row>
    <row r="73" spans="1:26" ht="14.25" customHeight="1" x14ac:dyDescent="0.35">
      <c r="A73" s="10"/>
      <c r="B73" s="18" t="s">
        <v>109</v>
      </c>
      <c r="C73" s="19"/>
      <c r="D73" s="20"/>
      <c r="E73" s="20"/>
      <c r="F73" s="20"/>
      <c r="G73" s="22">
        <f t="shared" si="12"/>
        <v>0</v>
      </c>
      <c r="H73" s="23"/>
      <c r="I73" s="20"/>
      <c r="J73" s="20"/>
      <c r="K73" s="25"/>
      <c r="L73" s="26"/>
      <c r="M73" s="2"/>
      <c r="N73" s="2"/>
      <c r="O73" s="2"/>
      <c r="P73" s="2"/>
      <c r="Q73" s="2"/>
      <c r="R73" s="2"/>
      <c r="S73" s="2"/>
      <c r="T73" s="2"/>
      <c r="U73" s="2"/>
      <c r="V73" s="2"/>
      <c r="W73" s="2"/>
      <c r="X73" s="2"/>
      <c r="Y73" s="2"/>
      <c r="Z73" s="2"/>
    </row>
    <row r="74" spans="1:26" ht="14.25" customHeight="1" x14ac:dyDescent="0.35">
      <c r="A74" s="2"/>
      <c r="B74" s="18" t="s">
        <v>110</v>
      </c>
      <c r="C74" s="19"/>
      <c r="D74" s="20"/>
      <c r="E74" s="20"/>
      <c r="F74" s="20"/>
      <c r="G74" s="22">
        <f t="shared" si="12"/>
        <v>0</v>
      </c>
      <c r="H74" s="23"/>
      <c r="I74" s="20"/>
      <c r="J74" s="20"/>
      <c r="K74" s="25"/>
      <c r="L74" s="26"/>
      <c r="M74" s="10"/>
      <c r="N74" s="10"/>
      <c r="O74" s="10"/>
      <c r="P74" s="10"/>
      <c r="Q74" s="10"/>
      <c r="R74" s="10"/>
      <c r="S74" s="10"/>
      <c r="T74" s="10"/>
      <c r="U74" s="10"/>
      <c r="V74" s="10"/>
      <c r="W74" s="10"/>
      <c r="X74" s="10"/>
      <c r="Y74" s="10"/>
      <c r="Z74" s="10"/>
    </row>
    <row r="75" spans="1:26" ht="14.25" customHeight="1" x14ac:dyDescent="0.35">
      <c r="A75" s="2"/>
      <c r="B75" s="18" t="s">
        <v>111</v>
      </c>
      <c r="C75" s="19"/>
      <c r="D75" s="20"/>
      <c r="E75" s="20"/>
      <c r="F75" s="20"/>
      <c r="G75" s="22">
        <f t="shared" si="12"/>
        <v>0</v>
      </c>
      <c r="H75" s="23"/>
      <c r="I75" s="20"/>
      <c r="J75" s="20"/>
      <c r="K75" s="25"/>
      <c r="L75" s="26"/>
      <c r="M75" s="2"/>
      <c r="N75" s="2"/>
      <c r="O75" s="2"/>
      <c r="P75" s="2"/>
      <c r="Q75" s="2"/>
      <c r="R75" s="2"/>
      <c r="S75" s="2"/>
      <c r="T75" s="2"/>
      <c r="U75" s="2"/>
      <c r="V75" s="2"/>
      <c r="W75" s="2"/>
      <c r="X75" s="2"/>
      <c r="Y75" s="2"/>
      <c r="Z75" s="2"/>
    </row>
    <row r="76" spans="1:26" ht="14.25" customHeight="1" x14ac:dyDescent="0.35">
      <c r="A76" s="2"/>
      <c r="B76" s="18" t="s">
        <v>112</v>
      </c>
      <c r="C76" s="27"/>
      <c r="D76" s="28"/>
      <c r="E76" s="28"/>
      <c r="F76" s="28"/>
      <c r="G76" s="22">
        <f t="shared" si="12"/>
        <v>0</v>
      </c>
      <c r="H76" s="29"/>
      <c r="I76" s="28"/>
      <c r="J76" s="20"/>
      <c r="K76" s="30"/>
      <c r="L76" s="26"/>
      <c r="M76" s="2"/>
      <c r="N76" s="2"/>
      <c r="O76" s="2"/>
      <c r="P76" s="2"/>
      <c r="Q76" s="2"/>
      <c r="R76" s="2"/>
      <c r="S76" s="2"/>
      <c r="T76" s="2"/>
      <c r="U76" s="2"/>
      <c r="V76" s="2"/>
      <c r="W76" s="2"/>
      <c r="X76" s="2"/>
      <c r="Y76" s="2"/>
      <c r="Z76" s="2"/>
    </row>
    <row r="77" spans="1:26" ht="14.25" customHeight="1" x14ac:dyDescent="0.35">
      <c r="A77" s="2"/>
      <c r="B77" s="18" t="s">
        <v>113</v>
      </c>
      <c r="C77" s="27"/>
      <c r="D77" s="28"/>
      <c r="E77" s="28"/>
      <c r="F77" s="28"/>
      <c r="G77" s="22">
        <f t="shared" si="12"/>
        <v>0</v>
      </c>
      <c r="H77" s="29"/>
      <c r="I77" s="28"/>
      <c r="J77" s="20"/>
      <c r="K77" s="30"/>
      <c r="L77" s="26"/>
      <c r="M77" s="2"/>
      <c r="N77" s="2"/>
      <c r="O77" s="2"/>
      <c r="P77" s="2"/>
      <c r="Q77" s="2"/>
      <c r="R77" s="2"/>
      <c r="S77" s="2"/>
      <c r="T77" s="2"/>
      <c r="U77" s="2"/>
      <c r="V77" s="2"/>
      <c r="W77" s="2"/>
      <c r="X77" s="2"/>
      <c r="Y77" s="2"/>
      <c r="Z77" s="2"/>
    </row>
    <row r="78" spans="1:26" ht="14.25" customHeight="1" x14ac:dyDescent="0.35">
      <c r="A78" s="2"/>
      <c r="B78" s="2"/>
      <c r="C78" s="31" t="s">
        <v>29</v>
      </c>
      <c r="D78" s="36">
        <f t="shared" ref="D78:G78" si="13">SUM(D70:D77)</f>
        <v>30000</v>
      </c>
      <c r="E78" s="36">
        <f t="shared" si="13"/>
        <v>48000</v>
      </c>
      <c r="F78" s="36">
        <f t="shared" si="13"/>
        <v>0</v>
      </c>
      <c r="G78" s="36">
        <f t="shared" si="13"/>
        <v>78000</v>
      </c>
      <c r="H78" s="32">
        <f>(H70*G70)+(H71*G71)+(H72*G72)+(H73*G73)+(H74*G74)+(H75*G75)+(H76*G76)+(H77*G77)</f>
        <v>62400</v>
      </c>
      <c r="I78" s="32">
        <f>SUM(I70:I77)</f>
        <v>48000</v>
      </c>
      <c r="J78" s="33"/>
      <c r="K78" s="30"/>
      <c r="L78" s="34"/>
      <c r="M78" s="2"/>
      <c r="N78" s="2"/>
      <c r="O78" s="2"/>
      <c r="P78" s="2"/>
      <c r="Q78" s="2"/>
      <c r="R78" s="2"/>
      <c r="S78" s="2"/>
      <c r="T78" s="2"/>
      <c r="U78" s="2"/>
      <c r="V78" s="2"/>
      <c r="W78" s="2"/>
      <c r="X78" s="2"/>
      <c r="Y78" s="2"/>
      <c r="Z78" s="2"/>
    </row>
    <row r="79" spans="1:26" ht="51" customHeight="1" x14ac:dyDescent="0.35">
      <c r="A79" s="2"/>
      <c r="B79" s="15" t="s">
        <v>114</v>
      </c>
      <c r="C79" s="199" t="s">
        <v>115</v>
      </c>
      <c r="D79" s="200"/>
      <c r="E79" s="200"/>
      <c r="F79" s="200"/>
      <c r="G79" s="200"/>
      <c r="H79" s="200"/>
      <c r="I79" s="200"/>
      <c r="J79" s="200"/>
      <c r="K79" s="201"/>
      <c r="L79" s="17"/>
      <c r="M79" s="2"/>
      <c r="N79" s="2"/>
      <c r="O79" s="2"/>
      <c r="P79" s="2"/>
      <c r="Q79" s="2"/>
      <c r="R79" s="2"/>
      <c r="S79" s="2"/>
      <c r="T79" s="2"/>
      <c r="U79" s="2"/>
      <c r="V79" s="2"/>
      <c r="W79" s="2"/>
      <c r="X79" s="2"/>
      <c r="Y79" s="2"/>
      <c r="Z79" s="2"/>
    </row>
    <row r="80" spans="1:26" ht="14.25" customHeight="1" x14ac:dyDescent="0.35">
      <c r="A80" s="2"/>
      <c r="B80" s="18" t="s">
        <v>116</v>
      </c>
      <c r="C80" s="19" t="s">
        <v>117</v>
      </c>
      <c r="D80" s="20"/>
      <c r="E80" s="20"/>
      <c r="F80" s="39">
        <v>40000</v>
      </c>
      <c r="G80" s="22">
        <f t="shared" ref="G80:G87" si="14">SUM(D80:F80)</f>
        <v>40000</v>
      </c>
      <c r="H80" s="23">
        <v>0.8</v>
      </c>
      <c r="I80" s="24">
        <f>7594</f>
        <v>7594</v>
      </c>
      <c r="J80" s="20"/>
      <c r="K80" s="25"/>
      <c r="L80" s="26"/>
      <c r="M80" s="2"/>
      <c r="N80" s="2"/>
      <c r="O80" s="2"/>
      <c r="P80" s="2"/>
      <c r="Q80" s="2"/>
      <c r="R80" s="2"/>
      <c r="S80" s="2"/>
      <c r="T80" s="2"/>
      <c r="U80" s="2"/>
      <c r="V80" s="2"/>
      <c r="W80" s="2"/>
      <c r="X80" s="2"/>
      <c r="Y80" s="2"/>
      <c r="Z80" s="2"/>
    </row>
    <row r="81" spans="1:26" ht="14.25" customHeight="1" x14ac:dyDescent="0.35">
      <c r="A81" s="2"/>
      <c r="B81" s="18" t="s">
        <v>118</v>
      </c>
      <c r="C81" s="19" t="s">
        <v>119</v>
      </c>
      <c r="D81" s="20"/>
      <c r="E81" s="20"/>
      <c r="F81" s="39">
        <v>20000</v>
      </c>
      <c r="G81" s="22">
        <f t="shared" si="14"/>
        <v>20000</v>
      </c>
      <c r="H81" s="23">
        <v>0.8</v>
      </c>
      <c r="I81" s="20"/>
      <c r="J81" s="20"/>
      <c r="K81" s="25"/>
      <c r="L81" s="26"/>
      <c r="M81" s="2"/>
      <c r="N81" s="2"/>
      <c r="O81" s="2"/>
      <c r="P81" s="2"/>
      <c r="Q81" s="2"/>
      <c r="R81" s="2"/>
      <c r="S81" s="2"/>
      <c r="T81" s="2"/>
      <c r="U81" s="2"/>
      <c r="V81" s="2"/>
      <c r="W81" s="2"/>
      <c r="X81" s="2"/>
      <c r="Y81" s="2"/>
      <c r="Z81" s="2"/>
    </row>
    <row r="82" spans="1:26" ht="14.25" customHeight="1" x14ac:dyDescent="0.35">
      <c r="A82" s="2"/>
      <c r="B82" s="18" t="s">
        <v>120</v>
      </c>
      <c r="C82" s="19" t="s">
        <v>121</v>
      </c>
      <c r="D82" s="20"/>
      <c r="E82" s="20"/>
      <c r="F82" s="39">
        <v>20000</v>
      </c>
      <c r="G82" s="22">
        <f t="shared" si="14"/>
        <v>20000</v>
      </c>
      <c r="H82" s="23">
        <v>0.8</v>
      </c>
      <c r="I82" s="20"/>
      <c r="J82" s="20"/>
      <c r="K82" s="25"/>
      <c r="L82" s="26"/>
      <c r="M82" s="2"/>
      <c r="N82" s="2"/>
      <c r="O82" s="2"/>
      <c r="P82" s="2"/>
      <c r="Q82" s="2"/>
      <c r="R82" s="2"/>
      <c r="S82" s="2"/>
      <c r="T82" s="2"/>
      <c r="U82" s="2"/>
      <c r="V82" s="2"/>
      <c r="W82" s="2"/>
      <c r="X82" s="2"/>
      <c r="Y82" s="2"/>
      <c r="Z82" s="2"/>
    </row>
    <row r="83" spans="1:26" ht="14.25" customHeight="1" x14ac:dyDescent="0.35">
      <c r="A83" s="2"/>
      <c r="B83" s="18" t="s">
        <v>122</v>
      </c>
      <c r="C83" s="19" t="s">
        <v>123</v>
      </c>
      <c r="D83" s="20"/>
      <c r="E83" s="20"/>
      <c r="F83" s="39">
        <v>10000</v>
      </c>
      <c r="G83" s="22">
        <f t="shared" si="14"/>
        <v>10000</v>
      </c>
      <c r="H83" s="23">
        <v>0.8</v>
      </c>
      <c r="I83" s="20"/>
      <c r="J83" s="20"/>
      <c r="K83" s="25"/>
      <c r="L83" s="26"/>
      <c r="M83" s="2"/>
      <c r="N83" s="2"/>
      <c r="O83" s="2"/>
      <c r="P83" s="2"/>
      <c r="Q83" s="2"/>
      <c r="R83" s="2"/>
      <c r="S83" s="2"/>
      <c r="T83" s="2"/>
      <c r="U83" s="2"/>
      <c r="V83" s="2"/>
      <c r="W83" s="2"/>
      <c r="X83" s="2"/>
      <c r="Y83" s="2"/>
      <c r="Z83" s="2"/>
    </row>
    <row r="84" spans="1:26" ht="14.25" customHeight="1" x14ac:dyDescent="0.35">
      <c r="A84" s="2"/>
      <c r="B84" s="18" t="s">
        <v>124</v>
      </c>
      <c r="C84" s="19"/>
      <c r="D84" s="20"/>
      <c r="E84" s="20"/>
      <c r="F84" s="20"/>
      <c r="G84" s="22">
        <f t="shared" si="14"/>
        <v>0</v>
      </c>
      <c r="H84" s="23"/>
      <c r="I84" s="20"/>
      <c r="J84" s="20"/>
      <c r="K84" s="25"/>
      <c r="L84" s="26"/>
      <c r="M84" s="2"/>
      <c r="N84" s="2"/>
      <c r="O84" s="2"/>
      <c r="P84" s="2"/>
      <c r="Q84" s="2"/>
      <c r="R84" s="2"/>
      <c r="S84" s="2"/>
      <c r="T84" s="2"/>
      <c r="U84" s="2"/>
      <c r="V84" s="2"/>
      <c r="W84" s="2"/>
      <c r="X84" s="2"/>
      <c r="Y84" s="2"/>
      <c r="Z84" s="2"/>
    </row>
    <row r="85" spans="1:26" ht="14.25" customHeight="1" x14ac:dyDescent="0.35">
      <c r="A85" s="2"/>
      <c r="B85" s="18" t="s">
        <v>125</v>
      </c>
      <c r="C85" s="19"/>
      <c r="D85" s="20"/>
      <c r="E85" s="20"/>
      <c r="F85" s="20"/>
      <c r="G85" s="22">
        <f t="shared" si="14"/>
        <v>0</v>
      </c>
      <c r="H85" s="23"/>
      <c r="I85" s="20"/>
      <c r="J85" s="20"/>
      <c r="K85" s="25"/>
      <c r="L85" s="26"/>
      <c r="M85" s="2"/>
      <c r="N85" s="2"/>
      <c r="O85" s="2"/>
      <c r="P85" s="2"/>
      <c r="Q85" s="2"/>
      <c r="R85" s="2"/>
      <c r="S85" s="2"/>
      <c r="T85" s="2"/>
      <c r="U85" s="2"/>
      <c r="V85" s="2"/>
      <c r="W85" s="2"/>
      <c r="X85" s="2"/>
      <c r="Y85" s="2"/>
      <c r="Z85" s="2"/>
    </row>
    <row r="86" spans="1:26" ht="14.25" customHeight="1" x14ac:dyDescent="0.35">
      <c r="A86" s="2"/>
      <c r="B86" s="18" t="s">
        <v>126</v>
      </c>
      <c r="C86" s="27"/>
      <c r="D86" s="28"/>
      <c r="E86" s="28"/>
      <c r="F86" s="28"/>
      <c r="G86" s="22">
        <f t="shared" si="14"/>
        <v>0</v>
      </c>
      <c r="H86" s="29"/>
      <c r="I86" s="28"/>
      <c r="J86" s="20"/>
      <c r="K86" s="30"/>
      <c r="L86" s="26"/>
      <c r="M86" s="2"/>
      <c r="N86" s="2"/>
      <c r="O86" s="2"/>
      <c r="P86" s="2"/>
      <c r="Q86" s="2"/>
      <c r="R86" s="2"/>
      <c r="S86" s="2"/>
      <c r="T86" s="2"/>
      <c r="U86" s="2"/>
      <c r="V86" s="2"/>
      <c r="W86" s="2"/>
      <c r="X86" s="2"/>
      <c r="Y86" s="2"/>
      <c r="Z86" s="2"/>
    </row>
    <row r="87" spans="1:26" ht="14.25" customHeight="1" x14ac:dyDescent="0.35">
      <c r="A87" s="2"/>
      <c r="B87" s="18" t="s">
        <v>127</v>
      </c>
      <c r="C87" s="27"/>
      <c r="D87" s="28"/>
      <c r="E87" s="28"/>
      <c r="F87" s="28"/>
      <c r="G87" s="22">
        <f t="shared" si="14"/>
        <v>0</v>
      </c>
      <c r="H87" s="29"/>
      <c r="I87" s="28"/>
      <c r="J87" s="20"/>
      <c r="K87" s="30"/>
      <c r="L87" s="26"/>
      <c r="M87" s="2"/>
      <c r="N87" s="2"/>
      <c r="O87" s="2"/>
      <c r="P87" s="2"/>
      <c r="Q87" s="2"/>
      <c r="R87" s="2"/>
      <c r="S87" s="2"/>
      <c r="T87" s="2"/>
      <c r="U87" s="2"/>
      <c r="V87" s="2"/>
      <c r="W87" s="2"/>
      <c r="X87" s="2"/>
      <c r="Y87" s="2"/>
      <c r="Z87" s="2"/>
    </row>
    <row r="88" spans="1:26" ht="14.25" customHeight="1" x14ac:dyDescent="0.35">
      <c r="A88" s="2"/>
      <c r="B88" s="2"/>
      <c r="C88" s="31" t="s">
        <v>29</v>
      </c>
      <c r="D88" s="32">
        <f t="shared" ref="D88:G88" si="15">SUM(D80:D87)</f>
        <v>0</v>
      </c>
      <c r="E88" s="32">
        <f t="shared" si="15"/>
        <v>0</v>
      </c>
      <c r="F88" s="32">
        <f t="shared" si="15"/>
        <v>90000</v>
      </c>
      <c r="G88" s="32">
        <f t="shared" si="15"/>
        <v>90000</v>
      </c>
      <c r="H88" s="32">
        <f>(H80*G80)+(H81*G81)+(H82*G82)+(H83*G83)+(H84*G84)+(H85*G85)+(H86*G86)+(H87*G87)</f>
        <v>72000</v>
      </c>
      <c r="I88" s="32">
        <f>SUM(I80:I87)</f>
        <v>7594</v>
      </c>
      <c r="J88" s="33"/>
      <c r="K88" s="30"/>
      <c r="L88" s="34"/>
      <c r="M88" s="2"/>
      <c r="N88" s="2"/>
      <c r="O88" s="2"/>
      <c r="P88" s="2"/>
      <c r="Q88" s="2"/>
      <c r="R88" s="2"/>
      <c r="S88" s="2"/>
      <c r="T88" s="2"/>
      <c r="U88" s="2"/>
      <c r="V88" s="2"/>
      <c r="W88" s="2"/>
      <c r="X88" s="2"/>
      <c r="Y88" s="2"/>
      <c r="Z88" s="2"/>
    </row>
    <row r="89" spans="1:26" ht="15.75" customHeight="1" x14ac:dyDescent="0.35">
      <c r="A89" s="2"/>
      <c r="B89" s="45"/>
      <c r="C89" s="41"/>
      <c r="D89" s="46"/>
      <c r="E89" s="46"/>
      <c r="F89" s="46"/>
      <c r="G89" s="46"/>
      <c r="H89" s="46"/>
      <c r="I89" s="46"/>
      <c r="J89" s="47"/>
      <c r="K89" s="41"/>
      <c r="L89" s="48"/>
      <c r="M89" s="2"/>
      <c r="N89" s="2"/>
      <c r="O89" s="2"/>
      <c r="P89" s="2"/>
      <c r="Q89" s="2"/>
      <c r="R89" s="2"/>
      <c r="S89" s="2"/>
      <c r="T89" s="2"/>
      <c r="U89" s="2"/>
      <c r="V89" s="2"/>
      <c r="W89" s="2"/>
      <c r="X89" s="2"/>
      <c r="Y89" s="2"/>
      <c r="Z89" s="2"/>
    </row>
    <row r="90" spans="1:26" ht="51" customHeight="1" x14ac:dyDescent="0.35">
      <c r="A90" s="2"/>
      <c r="B90" s="31" t="s">
        <v>128</v>
      </c>
      <c r="C90" s="199" t="s">
        <v>129</v>
      </c>
      <c r="D90" s="200"/>
      <c r="E90" s="200"/>
      <c r="F90" s="200"/>
      <c r="G90" s="200"/>
      <c r="H90" s="200"/>
      <c r="I90" s="200"/>
      <c r="J90" s="200"/>
      <c r="K90" s="201"/>
      <c r="L90" s="16"/>
      <c r="M90" s="2"/>
      <c r="N90" s="2"/>
      <c r="O90" s="2"/>
      <c r="P90" s="2"/>
      <c r="Q90" s="2"/>
      <c r="R90" s="2"/>
      <c r="S90" s="2"/>
      <c r="T90" s="2"/>
      <c r="U90" s="2"/>
      <c r="V90" s="2"/>
      <c r="W90" s="2"/>
      <c r="X90" s="2"/>
      <c r="Y90" s="2"/>
      <c r="Z90" s="2"/>
    </row>
    <row r="91" spans="1:26" ht="51" customHeight="1" x14ac:dyDescent="0.35">
      <c r="A91" s="2"/>
      <c r="B91" s="15" t="s">
        <v>130</v>
      </c>
      <c r="C91" s="199" t="s">
        <v>131</v>
      </c>
      <c r="D91" s="200"/>
      <c r="E91" s="200"/>
      <c r="F91" s="200"/>
      <c r="G91" s="200"/>
      <c r="H91" s="200"/>
      <c r="I91" s="200"/>
      <c r="J91" s="200"/>
      <c r="K91" s="201"/>
      <c r="L91" s="17"/>
      <c r="M91" s="2"/>
      <c r="N91" s="2"/>
      <c r="O91" s="2"/>
      <c r="P91" s="2"/>
      <c r="Q91" s="2"/>
      <c r="R91" s="2"/>
      <c r="S91" s="2"/>
      <c r="T91" s="2"/>
      <c r="U91" s="2"/>
      <c r="V91" s="2"/>
      <c r="W91" s="2"/>
      <c r="X91" s="2"/>
      <c r="Y91" s="2"/>
      <c r="Z91" s="2"/>
    </row>
    <row r="92" spans="1:26" ht="14.25" customHeight="1" x14ac:dyDescent="0.35">
      <c r="A92" s="2"/>
      <c r="B92" s="18" t="s">
        <v>132</v>
      </c>
      <c r="C92" s="19" t="s">
        <v>133</v>
      </c>
      <c r="D92" s="20"/>
      <c r="E92" s="20">
        <v>20000</v>
      </c>
      <c r="F92" s="39">
        <v>20000</v>
      </c>
      <c r="G92" s="22">
        <f t="shared" ref="G92:G99" si="16">SUM(D92:F92)</f>
        <v>40000</v>
      </c>
      <c r="H92" s="23">
        <v>0.8</v>
      </c>
      <c r="I92" s="20"/>
      <c r="J92" s="20"/>
      <c r="K92" s="25"/>
      <c r="L92" s="26"/>
      <c r="M92" s="2"/>
      <c r="N92" s="2"/>
      <c r="O92" s="2"/>
      <c r="P92" s="2"/>
      <c r="Q92" s="2"/>
      <c r="R92" s="2"/>
      <c r="S92" s="2"/>
      <c r="T92" s="2"/>
      <c r="U92" s="2"/>
      <c r="V92" s="2"/>
      <c r="W92" s="2"/>
      <c r="X92" s="2"/>
      <c r="Y92" s="2"/>
      <c r="Z92" s="2"/>
    </row>
    <row r="93" spans="1:26" ht="14.25" customHeight="1" x14ac:dyDescent="0.35">
      <c r="A93" s="2"/>
      <c r="B93" s="18" t="s">
        <v>134</v>
      </c>
      <c r="C93" s="19" t="s">
        <v>135</v>
      </c>
      <c r="D93" s="20">
        <v>15000</v>
      </c>
      <c r="E93" s="20"/>
      <c r="F93" s="20"/>
      <c r="G93" s="22">
        <f t="shared" si="16"/>
        <v>15000</v>
      </c>
      <c r="H93" s="23">
        <v>0.8</v>
      </c>
      <c r="I93" s="20"/>
      <c r="J93" s="20"/>
      <c r="K93" s="25"/>
      <c r="L93" s="26"/>
      <c r="M93" s="2"/>
      <c r="N93" s="2"/>
      <c r="O93" s="2"/>
      <c r="P93" s="2"/>
      <c r="Q93" s="2"/>
      <c r="R93" s="2"/>
      <c r="S93" s="2"/>
      <c r="T93" s="2"/>
      <c r="U93" s="2"/>
      <c r="V93" s="2"/>
      <c r="W93" s="2"/>
      <c r="X93" s="2"/>
      <c r="Y93" s="2"/>
      <c r="Z93" s="2"/>
    </row>
    <row r="94" spans="1:26" ht="14.25" customHeight="1" x14ac:dyDescent="0.35">
      <c r="A94" s="2"/>
      <c r="B94" s="18" t="s">
        <v>136</v>
      </c>
      <c r="C94" s="19" t="s">
        <v>137</v>
      </c>
      <c r="D94" s="20"/>
      <c r="E94" s="20"/>
      <c r="F94" s="20"/>
      <c r="G94" s="22">
        <f t="shared" si="16"/>
        <v>0</v>
      </c>
      <c r="H94" s="23">
        <v>0.8</v>
      </c>
      <c r="I94" s="20"/>
      <c r="J94" s="20"/>
      <c r="K94" s="25"/>
      <c r="L94" s="26"/>
      <c r="M94" s="2"/>
      <c r="N94" s="2"/>
      <c r="O94" s="2"/>
      <c r="P94" s="2"/>
      <c r="Q94" s="2"/>
      <c r="R94" s="2"/>
      <c r="S94" s="2"/>
      <c r="T94" s="2"/>
      <c r="U94" s="2"/>
      <c r="V94" s="2"/>
      <c r="W94" s="2"/>
      <c r="X94" s="2"/>
      <c r="Y94" s="2"/>
      <c r="Z94" s="2"/>
    </row>
    <row r="95" spans="1:26" ht="14.25" customHeight="1" x14ac:dyDescent="0.35">
      <c r="A95" s="2"/>
      <c r="B95" s="18" t="s">
        <v>138</v>
      </c>
      <c r="C95" s="19"/>
      <c r="D95" s="20"/>
      <c r="E95" s="20"/>
      <c r="F95" s="20"/>
      <c r="G95" s="22">
        <f t="shared" si="16"/>
        <v>0</v>
      </c>
      <c r="H95" s="23"/>
      <c r="I95" s="20"/>
      <c r="J95" s="20"/>
      <c r="K95" s="25"/>
      <c r="L95" s="26"/>
      <c r="M95" s="2"/>
      <c r="N95" s="2"/>
      <c r="O95" s="2"/>
      <c r="P95" s="2"/>
      <c r="Q95" s="2"/>
      <c r="R95" s="2"/>
      <c r="S95" s="2"/>
      <c r="T95" s="2"/>
      <c r="U95" s="2"/>
      <c r="V95" s="2"/>
      <c r="W95" s="2"/>
      <c r="X95" s="2"/>
      <c r="Y95" s="2"/>
      <c r="Z95" s="2"/>
    </row>
    <row r="96" spans="1:26" ht="14.25" customHeight="1" x14ac:dyDescent="0.35">
      <c r="A96" s="2"/>
      <c r="B96" s="18" t="s">
        <v>139</v>
      </c>
      <c r="C96" s="19"/>
      <c r="D96" s="20"/>
      <c r="E96" s="20"/>
      <c r="F96" s="20"/>
      <c r="G96" s="22">
        <f t="shared" si="16"/>
        <v>0</v>
      </c>
      <c r="H96" s="23"/>
      <c r="I96" s="20"/>
      <c r="J96" s="20"/>
      <c r="K96" s="25"/>
      <c r="L96" s="26"/>
      <c r="M96" s="2"/>
      <c r="N96" s="2"/>
      <c r="O96" s="2"/>
      <c r="P96" s="2"/>
      <c r="Q96" s="2"/>
      <c r="R96" s="2"/>
      <c r="S96" s="2"/>
      <c r="T96" s="2"/>
      <c r="U96" s="2"/>
      <c r="V96" s="2"/>
      <c r="W96" s="2"/>
      <c r="X96" s="2"/>
      <c r="Y96" s="2"/>
      <c r="Z96" s="2"/>
    </row>
    <row r="97" spans="1:26" ht="14.25" customHeight="1" x14ac:dyDescent="0.35">
      <c r="A97" s="2"/>
      <c r="B97" s="18" t="s">
        <v>140</v>
      </c>
      <c r="C97" s="19"/>
      <c r="D97" s="20"/>
      <c r="E97" s="20"/>
      <c r="F97" s="20"/>
      <c r="G97" s="22">
        <f t="shared" si="16"/>
        <v>0</v>
      </c>
      <c r="H97" s="23"/>
      <c r="I97" s="20"/>
      <c r="J97" s="20"/>
      <c r="K97" s="25"/>
      <c r="L97" s="26"/>
      <c r="M97" s="2"/>
      <c r="N97" s="2"/>
      <c r="O97" s="2"/>
      <c r="P97" s="2"/>
      <c r="Q97" s="2"/>
      <c r="R97" s="2"/>
      <c r="S97" s="2"/>
      <c r="T97" s="2"/>
      <c r="U97" s="2"/>
      <c r="V97" s="2"/>
      <c r="W97" s="2"/>
      <c r="X97" s="2"/>
      <c r="Y97" s="2"/>
      <c r="Z97" s="2"/>
    </row>
    <row r="98" spans="1:26" ht="14.25" customHeight="1" x14ac:dyDescent="0.35">
      <c r="A98" s="2"/>
      <c r="B98" s="18" t="s">
        <v>141</v>
      </c>
      <c r="C98" s="27"/>
      <c r="D98" s="28"/>
      <c r="E98" s="28"/>
      <c r="F98" s="28"/>
      <c r="G98" s="22">
        <f t="shared" si="16"/>
        <v>0</v>
      </c>
      <c r="H98" s="29"/>
      <c r="I98" s="28"/>
      <c r="J98" s="20"/>
      <c r="K98" s="30"/>
      <c r="L98" s="26"/>
      <c r="M98" s="2"/>
      <c r="N98" s="2"/>
      <c r="O98" s="2"/>
      <c r="P98" s="2"/>
      <c r="Q98" s="2"/>
      <c r="R98" s="2"/>
      <c r="S98" s="2"/>
      <c r="T98" s="2"/>
      <c r="U98" s="2"/>
      <c r="V98" s="2"/>
      <c r="W98" s="2"/>
      <c r="X98" s="2"/>
      <c r="Y98" s="2"/>
      <c r="Z98" s="2"/>
    </row>
    <row r="99" spans="1:26" ht="14.25" customHeight="1" x14ac:dyDescent="0.35">
      <c r="A99" s="2"/>
      <c r="B99" s="18" t="s">
        <v>142</v>
      </c>
      <c r="C99" s="27"/>
      <c r="D99" s="28"/>
      <c r="E99" s="28"/>
      <c r="F99" s="28"/>
      <c r="G99" s="22">
        <f t="shared" si="16"/>
        <v>0</v>
      </c>
      <c r="H99" s="29"/>
      <c r="I99" s="28"/>
      <c r="J99" s="20"/>
      <c r="K99" s="30"/>
      <c r="L99" s="26"/>
      <c r="M99" s="2"/>
      <c r="N99" s="2"/>
      <c r="O99" s="2"/>
      <c r="P99" s="2"/>
      <c r="Q99" s="2"/>
      <c r="R99" s="2"/>
      <c r="S99" s="2"/>
      <c r="T99" s="2"/>
      <c r="U99" s="2"/>
      <c r="V99" s="2"/>
      <c r="W99" s="2"/>
      <c r="X99" s="2"/>
      <c r="Y99" s="2"/>
      <c r="Z99" s="2"/>
    </row>
    <row r="100" spans="1:26" ht="14.25" customHeight="1" x14ac:dyDescent="0.35">
      <c r="A100" s="2"/>
      <c r="B100" s="2"/>
      <c r="C100" s="31" t="s">
        <v>29</v>
      </c>
      <c r="D100" s="32">
        <f t="shared" ref="D100:G100" si="17">SUM(D92:D99)</f>
        <v>15000</v>
      </c>
      <c r="E100" s="32">
        <f t="shared" si="17"/>
        <v>20000</v>
      </c>
      <c r="F100" s="32">
        <f t="shared" si="17"/>
        <v>20000</v>
      </c>
      <c r="G100" s="36">
        <f t="shared" si="17"/>
        <v>55000</v>
      </c>
      <c r="H100" s="32">
        <f>(H92*G92)+(H93*G93)+(H94*G94)+(H95*G95)+(H96*G96)+(H97*G97)+(H98*G98)+(H99*G99)</f>
        <v>44000</v>
      </c>
      <c r="I100" s="32">
        <f>SUM(I92:I99)</f>
        <v>0</v>
      </c>
      <c r="J100" s="33"/>
      <c r="K100" s="30"/>
      <c r="L100" s="34"/>
      <c r="M100" s="2"/>
      <c r="N100" s="2"/>
      <c r="O100" s="2"/>
      <c r="P100" s="2"/>
      <c r="Q100" s="2"/>
      <c r="R100" s="2"/>
      <c r="S100" s="2"/>
      <c r="T100" s="2"/>
      <c r="U100" s="2"/>
      <c r="V100" s="2"/>
      <c r="W100" s="2"/>
      <c r="X100" s="2"/>
      <c r="Y100" s="2"/>
      <c r="Z100" s="2"/>
    </row>
    <row r="101" spans="1:26" ht="51" customHeight="1" x14ac:dyDescent="0.35">
      <c r="A101" s="2"/>
      <c r="B101" s="15" t="s">
        <v>143</v>
      </c>
      <c r="C101" s="199" t="s">
        <v>144</v>
      </c>
      <c r="D101" s="200"/>
      <c r="E101" s="200"/>
      <c r="F101" s="200"/>
      <c r="G101" s="200"/>
      <c r="H101" s="200"/>
      <c r="I101" s="200"/>
      <c r="J101" s="200"/>
      <c r="K101" s="201"/>
      <c r="L101" s="17"/>
      <c r="M101" s="2"/>
      <c r="N101" s="2"/>
      <c r="O101" s="2"/>
      <c r="P101" s="2"/>
      <c r="Q101" s="2"/>
      <c r="R101" s="2"/>
      <c r="S101" s="2"/>
      <c r="T101" s="2"/>
      <c r="U101" s="2"/>
      <c r="V101" s="2"/>
      <c r="W101" s="2"/>
      <c r="X101" s="2"/>
      <c r="Y101" s="2"/>
      <c r="Z101" s="2"/>
    </row>
    <row r="102" spans="1:26" ht="14.25" customHeight="1" x14ac:dyDescent="0.35">
      <c r="A102" s="2"/>
      <c r="B102" s="18" t="s">
        <v>145</v>
      </c>
      <c r="C102" s="19" t="s">
        <v>146</v>
      </c>
      <c r="D102" s="20">
        <v>20000</v>
      </c>
      <c r="E102" s="20"/>
      <c r="F102" s="20"/>
      <c r="G102" s="22">
        <f t="shared" ref="G102:G109" si="18">SUM(D102:F102)</f>
        <v>20000</v>
      </c>
      <c r="H102" s="23">
        <v>0.85</v>
      </c>
      <c r="I102" s="20"/>
      <c r="J102" s="20"/>
      <c r="K102" s="25"/>
      <c r="L102" s="26"/>
      <c r="M102" s="2"/>
      <c r="N102" s="2"/>
      <c r="O102" s="2"/>
      <c r="P102" s="2"/>
      <c r="Q102" s="2"/>
      <c r="R102" s="2"/>
      <c r="S102" s="2"/>
      <c r="T102" s="2"/>
      <c r="U102" s="2"/>
      <c r="V102" s="2"/>
      <c r="W102" s="2"/>
      <c r="X102" s="2"/>
      <c r="Y102" s="2"/>
      <c r="Z102" s="2"/>
    </row>
    <row r="103" spans="1:26" ht="14.25" customHeight="1" x14ac:dyDescent="0.35">
      <c r="A103" s="2"/>
      <c r="B103" s="18" t="s">
        <v>147</v>
      </c>
      <c r="C103" s="19" t="s">
        <v>148</v>
      </c>
      <c r="D103" s="20">
        <v>15000</v>
      </c>
      <c r="E103" s="20">
        <v>20000</v>
      </c>
      <c r="F103" s="20"/>
      <c r="G103" s="22">
        <f t="shared" si="18"/>
        <v>35000</v>
      </c>
      <c r="H103" s="35">
        <v>0.9</v>
      </c>
      <c r="I103" s="20">
        <v>20000</v>
      </c>
      <c r="J103" s="20"/>
      <c r="K103" s="25"/>
      <c r="L103" s="26"/>
      <c r="M103" s="2"/>
      <c r="N103" s="2"/>
      <c r="O103" s="2"/>
      <c r="P103" s="2"/>
      <c r="Q103" s="2"/>
      <c r="R103" s="2"/>
      <c r="S103" s="2"/>
      <c r="T103" s="2"/>
      <c r="U103" s="2"/>
      <c r="V103" s="2"/>
      <c r="W103" s="2"/>
      <c r="X103" s="2"/>
      <c r="Y103" s="2"/>
      <c r="Z103" s="2"/>
    </row>
    <row r="104" spans="1:26" ht="14.25" customHeight="1" x14ac:dyDescent="0.35">
      <c r="A104" s="2"/>
      <c r="B104" s="18" t="s">
        <v>149</v>
      </c>
      <c r="C104" s="19"/>
      <c r="D104" s="20"/>
      <c r="E104" s="20"/>
      <c r="F104" s="20"/>
      <c r="G104" s="22">
        <f t="shared" si="18"/>
        <v>0</v>
      </c>
      <c r="H104" s="23"/>
      <c r="I104" s="20"/>
      <c r="J104" s="20"/>
      <c r="K104" s="25"/>
      <c r="L104" s="26"/>
      <c r="M104" s="2"/>
      <c r="N104" s="2"/>
      <c r="O104" s="2"/>
      <c r="P104" s="2"/>
      <c r="Q104" s="2"/>
      <c r="R104" s="2"/>
      <c r="S104" s="2"/>
      <c r="T104" s="2"/>
      <c r="U104" s="2"/>
      <c r="V104" s="2"/>
      <c r="W104" s="2"/>
      <c r="X104" s="2"/>
      <c r="Y104" s="2"/>
      <c r="Z104" s="2"/>
    </row>
    <row r="105" spans="1:26" ht="14.25" customHeight="1" x14ac:dyDescent="0.35">
      <c r="A105" s="2"/>
      <c r="B105" s="18" t="s">
        <v>150</v>
      </c>
      <c r="C105" s="19"/>
      <c r="D105" s="20"/>
      <c r="E105" s="20"/>
      <c r="F105" s="20"/>
      <c r="G105" s="22">
        <f t="shared" si="18"/>
        <v>0</v>
      </c>
      <c r="H105" s="23"/>
      <c r="I105" s="20"/>
      <c r="J105" s="20"/>
      <c r="K105" s="25"/>
      <c r="L105" s="26"/>
      <c r="M105" s="2"/>
      <c r="N105" s="2"/>
      <c r="O105" s="2"/>
      <c r="P105" s="2"/>
      <c r="Q105" s="2"/>
      <c r="R105" s="2"/>
      <c r="S105" s="2"/>
      <c r="T105" s="2"/>
      <c r="U105" s="2"/>
      <c r="V105" s="2"/>
      <c r="W105" s="2"/>
      <c r="X105" s="2"/>
      <c r="Y105" s="2"/>
      <c r="Z105" s="2"/>
    </row>
    <row r="106" spans="1:26" ht="14.25" customHeight="1" x14ac:dyDescent="0.35">
      <c r="A106" s="2"/>
      <c r="B106" s="18" t="s">
        <v>151</v>
      </c>
      <c r="C106" s="19"/>
      <c r="D106" s="20"/>
      <c r="E106" s="20"/>
      <c r="F106" s="20"/>
      <c r="G106" s="22">
        <f t="shared" si="18"/>
        <v>0</v>
      </c>
      <c r="H106" s="23"/>
      <c r="I106" s="20"/>
      <c r="J106" s="20"/>
      <c r="K106" s="25"/>
      <c r="L106" s="26"/>
      <c r="M106" s="2"/>
      <c r="N106" s="2"/>
      <c r="O106" s="2"/>
      <c r="P106" s="2"/>
      <c r="Q106" s="2"/>
      <c r="R106" s="2"/>
      <c r="S106" s="2"/>
      <c r="T106" s="2"/>
      <c r="U106" s="2"/>
      <c r="V106" s="2"/>
      <c r="W106" s="2"/>
      <c r="X106" s="2"/>
      <c r="Y106" s="2"/>
      <c r="Z106" s="2"/>
    </row>
    <row r="107" spans="1:26" ht="14.25" customHeight="1" x14ac:dyDescent="0.35">
      <c r="A107" s="2"/>
      <c r="B107" s="18" t="s">
        <v>152</v>
      </c>
      <c r="C107" s="19"/>
      <c r="D107" s="20"/>
      <c r="E107" s="20"/>
      <c r="F107" s="20"/>
      <c r="G107" s="22">
        <f t="shared" si="18"/>
        <v>0</v>
      </c>
      <c r="H107" s="23"/>
      <c r="I107" s="20"/>
      <c r="J107" s="20"/>
      <c r="K107" s="25"/>
      <c r="L107" s="26"/>
      <c r="M107" s="2"/>
      <c r="N107" s="2"/>
      <c r="O107" s="2"/>
      <c r="P107" s="2"/>
      <c r="Q107" s="2"/>
      <c r="R107" s="2"/>
      <c r="S107" s="2"/>
      <c r="T107" s="2"/>
      <c r="U107" s="2"/>
      <c r="V107" s="2"/>
      <c r="W107" s="2"/>
      <c r="X107" s="2"/>
      <c r="Y107" s="2"/>
      <c r="Z107" s="2"/>
    </row>
    <row r="108" spans="1:26" ht="14.25" customHeight="1" x14ac:dyDescent="0.35">
      <c r="A108" s="2"/>
      <c r="B108" s="18" t="s">
        <v>153</v>
      </c>
      <c r="C108" s="27"/>
      <c r="D108" s="28"/>
      <c r="E108" s="28"/>
      <c r="F108" s="28"/>
      <c r="G108" s="22">
        <f t="shared" si="18"/>
        <v>0</v>
      </c>
      <c r="H108" s="29"/>
      <c r="I108" s="28"/>
      <c r="J108" s="20"/>
      <c r="K108" s="30"/>
      <c r="L108" s="26"/>
      <c r="M108" s="2"/>
      <c r="N108" s="2"/>
      <c r="O108" s="2"/>
      <c r="P108" s="2"/>
      <c r="Q108" s="2"/>
      <c r="R108" s="2"/>
      <c r="S108" s="2"/>
      <c r="T108" s="2"/>
      <c r="U108" s="2"/>
      <c r="V108" s="2"/>
      <c r="W108" s="2"/>
      <c r="X108" s="2"/>
      <c r="Y108" s="2"/>
      <c r="Z108" s="2"/>
    </row>
    <row r="109" spans="1:26" ht="14.25" customHeight="1" x14ac:dyDescent="0.35">
      <c r="A109" s="2"/>
      <c r="B109" s="18" t="s">
        <v>154</v>
      </c>
      <c r="C109" s="27"/>
      <c r="D109" s="28"/>
      <c r="E109" s="28"/>
      <c r="F109" s="28"/>
      <c r="G109" s="22">
        <f t="shared" si="18"/>
        <v>0</v>
      </c>
      <c r="H109" s="29"/>
      <c r="I109" s="28"/>
      <c r="J109" s="20"/>
      <c r="K109" s="30"/>
      <c r="L109" s="26"/>
      <c r="M109" s="2"/>
      <c r="N109" s="2"/>
      <c r="O109" s="2"/>
      <c r="P109" s="2"/>
      <c r="Q109" s="2"/>
      <c r="R109" s="2"/>
      <c r="S109" s="2"/>
      <c r="T109" s="2"/>
      <c r="U109" s="2"/>
      <c r="V109" s="2"/>
      <c r="W109" s="2"/>
      <c r="X109" s="2"/>
      <c r="Y109" s="2"/>
      <c r="Z109" s="2"/>
    </row>
    <row r="110" spans="1:26" ht="14.25" customHeight="1" x14ac:dyDescent="0.35">
      <c r="A110" s="2"/>
      <c r="B110" s="2"/>
      <c r="C110" s="31" t="s">
        <v>29</v>
      </c>
      <c r="D110" s="36">
        <f t="shared" ref="D110:G110" si="19">SUM(D102:D109)</f>
        <v>35000</v>
      </c>
      <c r="E110" s="36">
        <f t="shared" si="19"/>
        <v>20000</v>
      </c>
      <c r="F110" s="36">
        <f t="shared" si="19"/>
        <v>0</v>
      </c>
      <c r="G110" s="36">
        <f t="shared" si="19"/>
        <v>55000</v>
      </c>
      <c r="H110" s="32">
        <f>(H102*G102)+(H103*G103)+(H104*G104)+(H105*G105)+(H106*G106)+(H107*G107)+(H108*G108)+(H109*G109)</f>
        <v>48500</v>
      </c>
      <c r="I110" s="32">
        <f>SUM(I102:I109)</f>
        <v>20000</v>
      </c>
      <c r="J110" s="33"/>
      <c r="K110" s="30"/>
      <c r="L110" s="34"/>
      <c r="M110" s="2"/>
      <c r="N110" s="2"/>
      <c r="O110" s="2"/>
      <c r="P110" s="2"/>
      <c r="Q110" s="2"/>
      <c r="R110" s="2"/>
      <c r="S110" s="2"/>
      <c r="T110" s="2"/>
      <c r="U110" s="2"/>
      <c r="V110" s="2"/>
      <c r="W110" s="2"/>
      <c r="X110" s="2"/>
      <c r="Y110" s="2"/>
      <c r="Z110" s="2"/>
    </row>
    <row r="111" spans="1:26" ht="51" customHeight="1" x14ac:dyDescent="0.35">
      <c r="A111" s="2"/>
      <c r="B111" s="49" t="s">
        <v>155</v>
      </c>
      <c r="C111" s="202"/>
      <c r="D111" s="200"/>
      <c r="E111" s="200"/>
      <c r="F111" s="200"/>
      <c r="G111" s="200"/>
      <c r="H111" s="200"/>
      <c r="I111" s="200"/>
      <c r="J111" s="200"/>
      <c r="K111" s="201"/>
      <c r="L111" s="17"/>
      <c r="M111" s="2"/>
      <c r="N111" s="2"/>
      <c r="O111" s="2"/>
      <c r="P111" s="2"/>
      <c r="Q111" s="2"/>
      <c r="R111" s="2"/>
      <c r="S111" s="2"/>
      <c r="T111" s="2"/>
      <c r="U111" s="2"/>
      <c r="V111" s="2"/>
      <c r="W111" s="2"/>
      <c r="X111" s="2"/>
      <c r="Y111" s="2"/>
      <c r="Z111" s="2"/>
    </row>
    <row r="112" spans="1:26" ht="14.25" customHeight="1" x14ac:dyDescent="0.35">
      <c r="A112" s="2"/>
      <c r="B112" s="18" t="s">
        <v>156</v>
      </c>
      <c r="C112" s="19"/>
      <c r="D112" s="20"/>
      <c r="E112" s="20"/>
      <c r="F112" s="20"/>
      <c r="G112" s="22">
        <f t="shared" ref="G112:G119" si="20">SUM(D112:F112)</f>
        <v>0</v>
      </c>
      <c r="H112" s="23"/>
      <c r="I112" s="20"/>
      <c r="J112" s="20"/>
      <c r="K112" s="25"/>
      <c r="L112" s="26"/>
      <c r="M112" s="2"/>
      <c r="N112" s="2"/>
      <c r="O112" s="2"/>
      <c r="P112" s="2"/>
      <c r="Q112" s="2"/>
      <c r="R112" s="2"/>
      <c r="S112" s="2"/>
      <c r="T112" s="2"/>
      <c r="U112" s="2"/>
      <c r="V112" s="2"/>
      <c r="W112" s="2"/>
      <c r="X112" s="2"/>
      <c r="Y112" s="2"/>
      <c r="Z112" s="2"/>
    </row>
    <row r="113" spans="1:26" ht="14.25" customHeight="1" x14ac:dyDescent="0.35">
      <c r="A113" s="2"/>
      <c r="B113" s="18" t="s">
        <v>157</v>
      </c>
      <c r="C113" s="19"/>
      <c r="D113" s="20"/>
      <c r="E113" s="20"/>
      <c r="F113" s="20"/>
      <c r="G113" s="22">
        <f t="shared" si="20"/>
        <v>0</v>
      </c>
      <c r="H113" s="23"/>
      <c r="I113" s="20"/>
      <c r="J113" s="20"/>
      <c r="K113" s="25"/>
      <c r="L113" s="26"/>
      <c r="M113" s="2"/>
      <c r="N113" s="2"/>
      <c r="O113" s="2"/>
      <c r="P113" s="2"/>
      <c r="Q113" s="2"/>
      <c r="R113" s="2"/>
      <c r="S113" s="2"/>
      <c r="T113" s="2"/>
      <c r="U113" s="2"/>
      <c r="V113" s="2"/>
      <c r="W113" s="2"/>
      <c r="X113" s="2"/>
      <c r="Y113" s="2"/>
      <c r="Z113" s="2"/>
    </row>
    <row r="114" spans="1:26" ht="14.25" customHeight="1" x14ac:dyDescent="0.35">
      <c r="A114" s="2"/>
      <c r="B114" s="18" t="s">
        <v>158</v>
      </c>
      <c r="C114" s="19"/>
      <c r="D114" s="20"/>
      <c r="E114" s="20"/>
      <c r="F114" s="20"/>
      <c r="G114" s="22">
        <f t="shared" si="20"/>
        <v>0</v>
      </c>
      <c r="H114" s="23"/>
      <c r="I114" s="20"/>
      <c r="J114" s="20"/>
      <c r="K114" s="25"/>
      <c r="L114" s="26"/>
      <c r="M114" s="2"/>
      <c r="N114" s="2"/>
      <c r="O114" s="2"/>
      <c r="P114" s="2"/>
      <c r="Q114" s="2"/>
      <c r="R114" s="2"/>
      <c r="S114" s="2"/>
      <c r="T114" s="2"/>
      <c r="U114" s="2"/>
      <c r="V114" s="2"/>
      <c r="W114" s="2"/>
      <c r="X114" s="2"/>
      <c r="Y114" s="2"/>
      <c r="Z114" s="2"/>
    </row>
    <row r="115" spans="1:26" ht="14.25" customHeight="1" x14ac:dyDescent="0.35">
      <c r="A115" s="2"/>
      <c r="B115" s="18" t="s">
        <v>159</v>
      </c>
      <c r="C115" s="19"/>
      <c r="D115" s="20"/>
      <c r="E115" s="20"/>
      <c r="F115" s="20"/>
      <c r="G115" s="22">
        <f t="shared" si="20"/>
        <v>0</v>
      </c>
      <c r="H115" s="23"/>
      <c r="I115" s="20"/>
      <c r="J115" s="20"/>
      <c r="K115" s="25"/>
      <c r="L115" s="26"/>
      <c r="M115" s="2"/>
      <c r="N115" s="2"/>
      <c r="O115" s="2"/>
      <c r="P115" s="2"/>
      <c r="Q115" s="2"/>
      <c r="R115" s="2"/>
      <c r="S115" s="2"/>
      <c r="T115" s="2"/>
      <c r="U115" s="2"/>
      <c r="V115" s="2"/>
      <c r="W115" s="2"/>
      <c r="X115" s="2"/>
      <c r="Y115" s="2"/>
      <c r="Z115" s="2"/>
    </row>
    <row r="116" spans="1:26" ht="14.25" customHeight="1" x14ac:dyDescent="0.35">
      <c r="A116" s="2"/>
      <c r="B116" s="18" t="s">
        <v>160</v>
      </c>
      <c r="C116" s="19"/>
      <c r="D116" s="20"/>
      <c r="E116" s="20"/>
      <c r="F116" s="20"/>
      <c r="G116" s="22">
        <f t="shared" si="20"/>
        <v>0</v>
      </c>
      <c r="H116" s="23"/>
      <c r="I116" s="20"/>
      <c r="J116" s="20"/>
      <c r="K116" s="25"/>
      <c r="L116" s="26"/>
      <c r="M116" s="2"/>
      <c r="N116" s="2"/>
      <c r="O116" s="2"/>
      <c r="P116" s="2"/>
      <c r="Q116" s="2"/>
      <c r="R116" s="2"/>
      <c r="S116" s="2"/>
      <c r="T116" s="2"/>
      <c r="U116" s="2"/>
      <c r="V116" s="2"/>
      <c r="W116" s="2"/>
      <c r="X116" s="2"/>
      <c r="Y116" s="2"/>
      <c r="Z116" s="2"/>
    </row>
    <row r="117" spans="1:26" ht="14.25" customHeight="1" x14ac:dyDescent="0.35">
      <c r="A117" s="2"/>
      <c r="B117" s="18" t="s">
        <v>161</v>
      </c>
      <c r="C117" s="19"/>
      <c r="D117" s="20"/>
      <c r="E117" s="20"/>
      <c r="F117" s="20"/>
      <c r="G117" s="22">
        <f t="shared" si="20"/>
        <v>0</v>
      </c>
      <c r="H117" s="23"/>
      <c r="I117" s="20"/>
      <c r="J117" s="20"/>
      <c r="K117" s="25"/>
      <c r="L117" s="26"/>
      <c r="M117" s="2"/>
      <c r="N117" s="2"/>
      <c r="O117" s="2"/>
      <c r="P117" s="2"/>
      <c r="Q117" s="2"/>
      <c r="R117" s="2"/>
      <c r="S117" s="2"/>
      <c r="T117" s="2"/>
      <c r="U117" s="2"/>
      <c r="V117" s="2"/>
      <c r="W117" s="2"/>
      <c r="X117" s="2"/>
      <c r="Y117" s="2"/>
      <c r="Z117" s="2"/>
    </row>
    <row r="118" spans="1:26" ht="14.25" customHeight="1" x14ac:dyDescent="0.35">
      <c r="A118" s="2"/>
      <c r="B118" s="18" t="s">
        <v>162</v>
      </c>
      <c r="C118" s="27"/>
      <c r="D118" s="28"/>
      <c r="E118" s="28"/>
      <c r="F118" s="28"/>
      <c r="G118" s="22">
        <f t="shared" si="20"/>
        <v>0</v>
      </c>
      <c r="H118" s="29"/>
      <c r="I118" s="28"/>
      <c r="J118" s="20"/>
      <c r="K118" s="30"/>
      <c r="L118" s="26"/>
      <c r="M118" s="2"/>
      <c r="N118" s="2"/>
      <c r="O118" s="2"/>
      <c r="P118" s="2"/>
      <c r="Q118" s="2"/>
      <c r="R118" s="2"/>
      <c r="S118" s="2"/>
      <c r="T118" s="2"/>
      <c r="U118" s="2"/>
      <c r="V118" s="2"/>
      <c r="W118" s="2"/>
      <c r="X118" s="2"/>
      <c r="Y118" s="2"/>
      <c r="Z118" s="2"/>
    </row>
    <row r="119" spans="1:26" ht="14.25" customHeight="1" x14ac:dyDescent="0.35">
      <c r="A119" s="2"/>
      <c r="B119" s="18" t="s">
        <v>163</v>
      </c>
      <c r="C119" s="27"/>
      <c r="D119" s="28"/>
      <c r="E119" s="28"/>
      <c r="F119" s="28"/>
      <c r="G119" s="22">
        <f t="shared" si="20"/>
        <v>0</v>
      </c>
      <c r="H119" s="29"/>
      <c r="I119" s="28"/>
      <c r="J119" s="20"/>
      <c r="K119" s="30"/>
      <c r="L119" s="26"/>
      <c r="M119" s="2"/>
      <c r="N119" s="2"/>
      <c r="O119" s="2"/>
      <c r="P119" s="2"/>
      <c r="Q119" s="2"/>
      <c r="R119" s="2"/>
      <c r="S119" s="2"/>
      <c r="T119" s="2"/>
      <c r="U119" s="2"/>
      <c r="V119" s="2"/>
      <c r="W119" s="2"/>
      <c r="X119" s="2"/>
      <c r="Y119" s="2"/>
      <c r="Z119" s="2"/>
    </row>
    <row r="120" spans="1:26" ht="14.25" customHeight="1" x14ac:dyDescent="0.35">
      <c r="A120" s="2"/>
      <c r="B120" s="2"/>
      <c r="C120" s="31" t="s">
        <v>29</v>
      </c>
      <c r="D120" s="36">
        <f t="shared" ref="D120:G120" si="21">SUM(D112:D119)</f>
        <v>0</v>
      </c>
      <c r="E120" s="36">
        <f t="shared" si="21"/>
        <v>0</v>
      </c>
      <c r="F120" s="36">
        <f t="shared" si="21"/>
        <v>0</v>
      </c>
      <c r="G120" s="36">
        <f t="shared" si="21"/>
        <v>0</v>
      </c>
      <c r="H120" s="32">
        <f>(H112*G112)+(H113*G113)+(H114*G114)+(H115*G115)+(H116*G116)+(H117*G117)+(H118*G118)+(H119*G119)</f>
        <v>0</v>
      </c>
      <c r="I120" s="32">
        <f>SUM(I112:I119)</f>
        <v>0</v>
      </c>
      <c r="J120" s="33"/>
      <c r="K120" s="30"/>
      <c r="L120" s="34"/>
      <c r="M120" s="2"/>
      <c r="N120" s="2"/>
      <c r="O120" s="2"/>
      <c r="P120" s="2"/>
      <c r="Q120" s="2"/>
      <c r="R120" s="2"/>
      <c r="S120" s="2"/>
      <c r="T120" s="2"/>
      <c r="U120" s="2"/>
      <c r="V120" s="2"/>
      <c r="W120" s="2"/>
      <c r="X120" s="2"/>
      <c r="Y120" s="2"/>
      <c r="Z120" s="2"/>
    </row>
    <row r="121" spans="1:26" ht="51" customHeight="1" x14ac:dyDescent="0.35">
      <c r="A121" s="2"/>
      <c r="B121" s="49" t="s">
        <v>164</v>
      </c>
      <c r="C121" s="202"/>
      <c r="D121" s="200"/>
      <c r="E121" s="200"/>
      <c r="F121" s="200"/>
      <c r="G121" s="200"/>
      <c r="H121" s="200"/>
      <c r="I121" s="200"/>
      <c r="J121" s="200"/>
      <c r="K121" s="201"/>
      <c r="L121" s="17"/>
      <c r="M121" s="2"/>
      <c r="N121" s="2"/>
      <c r="O121" s="2"/>
      <c r="P121" s="2"/>
      <c r="Q121" s="2"/>
      <c r="R121" s="2"/>
      <c r="S121" s="2"/>
      <c r="T121" s="2"/>
      <c r="U121" s="2"/>
      <c r="V121" s="2"/>
      <c r="W121" s="2"/>
      <c r="X121" s="2"/>
      <c r="Y121" s="2"/>
      <c r="Z121" s="2"/>
    </row>
    <row r="122" spans="1:26" ht="14.25" customHeight="1" x14ac:dyDescent="0.35">
      <c r="A122" s="2"/>
      <c r="B122" s="18" t="s">
        <v>165</v>
      </c>
      <c r="C122" s="19"/>
      <c r="D122" s="20"/>
      <c r="E122" s="20"/>
      <c r="F122" s="20"/>
      <c r="G122" s="22">
        <f t="shared" ref="G122:G129" si="22">SUM(D122:F122)</f>
        <v>0</v>
      </c>
      <c r="H122" s="23"/>
      <c r="I122" s="20"/>
      <c r="J122" s="20"/>
      <c r="K122" s="25"/>
      <c r="L122" s="26"/>
      <c r="M122" s="2"/>
      <c r="N122" s="2"/>
      <c r="O122" s="2"/>
      <c r="P122" s="2"/>
      <c r="Q122" s="2"/>
      <c r="R122" s="2"/>
      <c r="S122" s="2"/>
      <c r="T122" s="2"/>
      <c r="U122" s="2"/>
      <c r="V122" s="2"/>
      <c r="W122" s="2"/>
      <c r="X122" s="2"/>
      <c r="Y122" s="2"/>
      <c r="Z122" s="2"/>
    </row>
    <row r="123" spans="1:26" ht="14.25" customHeight="1" x14ac:dyDescent="0.35">
      <c r="A123" s="2"/>
      <c r="B123" s="18" t="s">
        <v>166</v>
      </c>
      <c r="C123" s="19"/>
      <c r="D123" s="20"/>
      <c r="E123" s="20"/>
      <c r="F123" s="20"/>
      <c r="G123" s="22">
        <f t="shared" si="22"/>
        <v>0</v>
      </c>
      <c r="H123" s="23"/>
      <c r="I123" s="20"/>
      <c r="J123" s="20"/>
      <c r="K123" s="25"/>
      <c r="L123" s="26"/>
      <c r="M123" s="2"/>
      <c r="N123" s="2"/>
      <c r="O123" s="2"/>
      <c r="P123" s="2"/>
      <c r="Q123" s="2"/>
      <c r="R123" s="2"/>
      <c r="S123" s="2"/>
      <c r="T123" s="2"/>
      <c r="U123" s="2"/>
      <c r="V123" s="2"/>
      <c r="W123" s="2"/>
      <c r="X123" s="2"/>
      <c r="Y123" s="2"/>
      <c r="Z123" s="2"/>
    </row>
    <row r="124" spans="1:26" ht="14.25" customHeight="1" x14ac:dyDescent="0.35">
      <c r="A124" s="2"/>
      <c r="B124" s="18" t="s">
        <v>167</v>
      </c>
      <c r="C124" s="19"/>
      <c r="D124" s="20"/>
      <c r="E124" s="20"/>
      <c r="F124" s="20"/>
      <c r="G124" s="22">
        <f t="shared" si="22"/>
        <v>0</v>
      </c>
      <c r="H124" s="23"/>
      <c r="I124" s="20"/>
      <c r="J124" s="20"/>
      <c r="K124" s="25"/>
      <c r="L124" s="26"/>
      <c r="M124" s="2"/>
      <c r="N124" s="2"/>
      <c r="O124" s="2"/>
      <c r="P124" s="2"/>
      <c r="Q124" s="2"/>
      <c r="R124" s="2"/>
      <c r="S124" s="2"/>
      <c r="T124" s="2"/>
      <c r="U124" s="2"/>
      <c r="V124" s="2"/>
      <c r="W124" s="2"/>
      <c r="X124" s="2"/>
      <c r="Y124" s="2"/>
      <c r="Z124" s="2"/>
    </row>
    <row r="125" spans="1:26" ht="14.25" customHeight="1" x14ac:dyDescent="0.35">
      <c r="A125" s="2"/>
      <c r="B125" s="18" t="s">
        <v>168</v>
      </c>
      <c r="C125" s="19"/>
      <c r="D125" s="20"/>
      <c r="E125" s="20"/>
      <c r="F125" s="20"/>
      <c r="G125" s="22">
        <f t="shared" si="22"/>
        <v>0</v>
      </c>
      <c r="H125" s="23"/>
      <c r="I125" s="20"/>
      <c r="J125" s="20"/>
      <c r="K125" s="25"/>
      <c r="L125" s="26"/>
      <c r="M125" s="2"/>
      <c r="N125" s="2"/>
      <c r="O125" s="2"/>
      <c r="P125" s="2"/>
      <c r="Q125" s="2"/>
      <c r="R125" s="2"/>
      <c r="S125" s="2"/>
      <c r="T125" s="2"/>
      <c r="U125" s="2"/>
      <c r="V125" s="2"/>
      <c r="W125" s="2"/>
      <c r="X125" s="2"/>
      <c r="Y125" s="2"/>
      <c r="Z125" s="2"/>
    </row>
    <row r="126" spans="1:26" ht="14.25" customHeight="1" x14ac:dyDescent="0.35">
      <c r="A126" s="2"/>
      <c r="B126" s="18" t="s">
        <v>169</v>
      </c>
      <c r="C126" s="19"/>
      <c r="D126" s="20"/>
      <c r="E126" s="20"/>
      <c r="F126" s="20"/>
      <c r="G126" s="22">
        <f t="shared" si="22"/>
        <v>0</v>
      </c>
      <c r="H126" s="23"/>
      <c r="I126" s="20"/>
      <c r="J126" s="20"/>
      <c r="K126" s="25"/>
      <c r="L126" s="26"/>
      <c r="M126" s="2"/>
      <c r="N126" s="2"/>
      <c r="O126" s="2"/>
      <c r="P126" s="2"/>
      <c r="Q126" s="2"/>
      <c r="R126" s="2"/>
      <c r="S126" s="2"/>
      <c r="T126" s="2"/>
      <c r="U126" s="2"/>
      <c r="V126" s="2"/>
      <c r="W126" s="2"/>
      <c r="X126" s="2"/>
      <c r="Y126" s="2"/>
      <c r="Z126" s="2"/>
    </row>
    <row r="127" spans="1:26" ht="14.25" customHeight="1" x14ac:dyDescent="0.35">
      <c r="A127" s="2"/>
      <c r="B127" s="18" t="s">
        <v>170</v>
      </c>
      <c r="C127" s="19"/>
      <c r="D127" s="20"/>
      <c r="E127" s="20"/>
      <c r="F127" s="20"/>
      <c r="G127" s="22">
        <f t="shared" si="22"/>
        <v>0</v>
      </c>
      <c r="H127" s="23"/>
      <c r="I127" s="20"/>
      <c r="J127" s="20"/>
      <c r="K127" s="25"/>
      <c r="L127" s="26"/>
      <c r="M127" s="2"/>
      <c r="N127" s="2"/>
      <c r="O127" s="2"/>
      <c r="P127" s="2"/>
      <c r="Q127" s="2"/>
      <c r="R127" s="2"/>
      <c r="S127" s="2"/>
      <c r="T127" s="2"/>
      <c r="U127" s="2"/>
      <c r="V127" s="2"/>
      <c r="W127" s="2"/>
      <c r="X127" s="2"/>
      <c r="Y127" s="2"/>
      <c r="Z127" s="2"/>
    </row>
    <row r="128" spans="1:26" ht="14.25" customHeight="1" x14ac:dyDescent="0.35">
      <c r="A128" s="2"/>
      <c r="B128" s="18" t="s">
        <v>171</v>
      </c>
      <c r="C128" s="27"/>
      <c r="D128" s="28"/>
      <c r="E128" s="28"/>
      <c r="F128" s="28"/>
      <c r="G128" s="22">
        <f t="shared" si="22"/>
        <v>0</v>
      </c>
      <c r="H128" s="29"/>
      <c r="I128" s="28"/>
      <c r="J128" s="20"/>
      <c r="K128" s="30"/>
      <c r="L128" s="26"/>
      <c r="M128" s="2"/>
      <c r="N128" s="2"/>
      <c r="O128" s="2"/>
      <c r="P128" s="2"/>
      <c r="Q128" s="2"/>
      <c r="R128" s="2"/>
      <c r="S128" s="2"/>
      <c r="T128" s="2"/>
      <c r="U128" s="2"/>
      <c r="V128" s="2"/>
      <c r="W128" s="2"/>
      <c r="X128" s="2"/>
      <c r="Y128" s="2"/>
      <c r="Z128" s="2"/>
    </row>
    <row r="129" spans="1:26" ht="14.25" customHeight="1" x14ac:dyDescent="0.35">
      <c r="A129" s="2"/>
      <c r="B129" s="18" t="s">
        <v>172</v>
      </c>
      <c r="C129" s="27"/>
      <c r="D129" s="28"/>
      <c r="E129" s="28"/>
      <c r="F129" s="28"/>
      <c r="G129" s="22">
        <f t="shared" si="22"/>
        <v>0</v>
      </c>
      <c r="H129" s="29"/>
      <c r="I129" s="28"/>
      <c r="J129" s="20"/>
      <c r="K129" s="30"/>
      <c r="L129" s="26"/>
      <c r="M129" s="2"/>
      <c r="N129" s="2"/>
      <c r="O129" s="2"/>
      <c r="P129" s="2"/>
      <c r="Q129" s="2"/>
      <c r="R129" s="2"/>
      <c r="S129" s="2"/>
      <c r="T129" s="2"/>
      <c r="U129" s="2"/>
      <c r="V129" s="2"/>
      <c r="W129" s="2"/>
      <c r="X129" s="2"/>
      <c r="Y129" s="2"/>
      <c r="Z129" s="2"/>
    </row>
    <row r="130" spans="1:26" ht="14.25" customHeight="1" x14ac:dyDescent="0.35">
      <c r="A130" s="2"/>
      <c r="B130" s="2"/>
      <c r="C130" s="31" t="s">
        <v>29</v>
      </c>
      <c r="D130" s="32">
        <f t="shared" ref="D130:G130" si="23">SUM(D122:D129)</f>
        <v>0</v>
      </c>
      <c r="E130" s="32">
        <f t="shared" si="23"/>
        <v>0</v>
      </c>
      <c r="F130" s="32">
        <f t="shared" si="23"/>
        <v>0</v>
      </c>
      <c r="G130" s="32">
        <f t="shared" si="23"/>
        <v>0</v>
      </c>
      <c r="H130" s="32">
        <f>(H122*G122)+(H123*G123)+(H124*G124)+(H125*G125)+(H126*G126)+(H127*G127)+(H128*G128)+(H129*G129)</f>
        <v>0</v>
      </c>
      <c r="I130" s="32">
        <f>SUM(I122:I129)</f>
        <v>0</v>
      </c>
      <c r="J130" s="33"/>
      <c r="K130" s="30"/>
      <c r="L130" s="34"/>
      <c r="M130" s="2"/>
      <c r="N130" s="2"/>
      <c r="O130" s="2"/>
      <c r="P130" s="2"/>
      <c r="Q130" s="2"/>
      <c r="R130" s="2"/>
      <c r="S130" s="2"/>
      <c r="T130" s="2"/>
      <c r="U130" s="2"/>
      <c r="V130" s="2"/>
      <c r="W130" s="2"/>
      <c r="X130" s="2"/>
      <c r="Y130" s="2"/>
      <c r="Z130" s="2"/>
    </row>
    <row r="131" spans="1:26" ht="15.75" customHeight="1" x14ac:dyDescent="0.35">
      <c r="A131" s="2"/>
      <c r="B131" s="45"/>
      <c r="C131" s="41"/>
      <c r="D131" s="46"/>
      <c r="E131" s="46"/>
      <c r="F131" s="46"/>
      <c r="G131" s="46"/>
      <c r="H131" s="46"/>
      <c r="I131" s="46"/>
      <c r="J131" s="47"/>
      <c r="K131" s="50"/>
      <c r="L131" s="48"/>
      <c r="M131" s="2"/>
      <c r="N131" s="2"/>
      <c r="O131" s="2"/>
      <c r="P131" s="2"/>
      <c r="Q131" s="2"/>
      <c r="R131" s="2"/>
      <c r="S131" s="2"/>
      <c r="T131" s="2"/>
      <c r="U131" s="2"/>
      <c r="V131" s="2"/>
      <c r="W131" s="2"/>
      <c r="X131" s="2"/>
      <c r="Y131" s="2"/>
      <c r="Z131" s="2"/>
    </row>
    <row r="132" spans="1:26" ht="51" customHeight="1" x14ac:dyDescent="0.35">
      <c r="A132" s="2"/>
      <c r="B132" s="31" t="s">
        <v>173</v>
      </c>
      <c r="C132" s="199"/>
      <c r="D132" s="200"/>
      <c r="E132" s="200"/>
      <c r="F132" s="200"/>
      <c r="G132" s="200"/>
      <c r="H132" s="200"/>
      <c r="I132" s="200"/>
      <c r="J132" s="200"/>
      <c r="K132" s="201"/>
      <c r="L132" s="16"/>
      <c r="M132" s="2"/>
      <c r="N132" s="2"/>
      <c r="O132" s="2"/>
      <c r="P132" s="2"/>
      <c r="Q132" s="2"/>
      <c r="R132" s="2"/>
      <c r="S132" s="2"/>
      <c r="T132" s="2"/>
      <c r="U132" s="2"/>
      <c r="V132" s="2"/>
      <c r="W132" s="2"/>
      <c r="X132" s="2"/>
      <c r="Y132" s="2"/>
      <c r="Z132" s="2"/>
    </row>
    <row r="133" spans="1:26" ht="51" customHeight="1" x14ac:dyDescent="0.35">
      <c r="A133" s="2"/>
      <c r="B133" s="15" t="s">
        <v>174</v>
      </c>
      <c r="C133" s="202"/>
      <c r="D133" s="200"/>
      <c r="E133" s="200"/>
      <c r="F133" s="200"/>
      <c r="G133" s="200"/>
      <c r="H133" s="200"/>
      <c r="I133" s="200"/>
      <c r="J133" s="200"/>
      <c r="K133" s="201"/>
      <c r="L133" s="17"/>
      <c r="M133" s="2"/>
      <c r="N133" s="2"/>
      <c r="O133" s="2"/>
      <c r="P133" s="2"/>
      <c r="Q133" s="2"/>
      <c r="R133" s="2"/>
      <c r="S133" s="2"/>
      <c r="T133" s="2"/>
      <c r="U133" s="2"/>
      <c r="V133" s="2"/>
      <c r="W133" s="2"/>
      <c r="X133" s="2"/>
      <c r="Y133" s="2"/>
      <c r="Z133" s="2"/>
    </row>
    <row r="134" spans="1:26" ht="14.25" customHeight="1" x14ac:dyDescent="0.35">
      <c r="A134" s="2"/>
      <c r="B134" s="18" t="s">
        <v>175</v>
      </c>
      <c r="C134" s="19"/>
      <c r="D134" s="20"/>
      <c r="E134" s="20"/>
      <c r="F134" s="20"/>
      <c r="G134" s="22">
        <f t="shared" ref="G134:G141" si="24">SUM(D134:F134)</f>
        <v>0</v>
      </c>
      <c r="H134" s="23"/>
      <c r="I134" s="20"/>
      <c r="J134" s="20"/>
      <c r="K134" s="25"/>
      <c r="L134" s="26"/>
      <c r="M134" s="2"/>
      <c r="N134" s="2"/>
      <c r="O134" s="2"/>
      <c r="P134" s="2"/>
      <c r="Q134" s="2"/>
      <c r="R134" s="2"/>
      <c r="S134" s="2"/>
      <c r="T134" s="2"/>
      <c r="U134" s="2"/>
      <c r="V134" s="2"/>
      <c r="W134" s="2"/>
      <c r="X134" s="2"/>
      <c r="Y134" s="2"/>
      <c r="Z134" s="2"/>
    </row>
    <row r="135" spans="1:26" ht="14.25" customHeight="1" x14ac:dyDescent="0.35">
      <c r="A135" s="2"/>
      <c r="B135" s="18" t="s">
        <v>176</v>
      </c>
      <c r="C135" s="19"/>
      <c r="D135" s="20"/>
      <c r="E135" s="20"/>
      <c r="F135" s="20"/>
      <c r="G135" s="22">
        <f t="shared" si="24"/>
        <v>0</v>
      </c>
      <c r="H135" s="23"/>
      <c r="I135" s="20"/>
      <c r="J135" s="20"/>
      <c r="K135" s="25"/>
      <c r="L135" s="26"/>
      <c r="M135" s="2"/>
      <c r="N135" s="2"/>
      <c r="O135" s="2"/>
      <c r="P135" s="2"/>
      <c r="Q135" s="2"/>
      <c r="R135" s="2"/>
      <c r="S135" s="2"/>
      <c r="T135" s="2"/>
      <c r="U135" s="2"/>
      <c r="V135" s="2"/>
      <c r="W135" s="2"/>
      <c r="X135" s="2"/>
      <c r="Y135" s="2"/>
      <c r="Z135" s="2"/>
    </row>
    <row r="136" spans="1:26" ht="14.25" customHeight="1" x14ac:dyDescent="0.35">
      <c r="A136" s="2"/>
      <c r="B136" s="18" t="s">
        <v>177</v>
      </c>
      <c r="C136" s="19"/>
      <c r="D136" s="20"/>
      <c r="E136" s="20"/>
      <c r="F136" s="20"/>
      <c r="G136" s="22">
        <f t="shared" si="24"/>
        <v>0</v>
      </c>
      <c r="H136" s="23"/>
      <c r="I136" s="20"/>
      <c r="J136" s="20"/>
      <c r="K136" s="25"/>
      <c r="L136" s="26"/>
      <c r="M136" s="2"/>
      <c r="N136" s="2"/>
      <c r="O136" s="2"/>
      <c r="P136" s="2"/>
      <c r="Q136" s="2"/>
      <c r="R136" s="2"/>
      <c r="S136" s="2"/>
      <c r="T136" s="2"/>
      <c r="U136" s="2"/>
      <c r="V136" s="2"/>
      <c r="W136" s="2"/>
      <c r="X136" s="2"/>
      <c r="Y136" s="2"/>
      <c r="Z136" s="2"/>
    </row>
    <row r="137" spans="1:26" ht="14.25" customHeight="1" x14ac:dyDescent="0.35">
      <c r="A137" s="2"/>
      <c r="B137" s="18" t="s">
        <v>178</v>
      </c>
      <c r="C137" s="19"/>
      <c r="D137" s="20"/>
      <c r="E137" s="20"/>
      <c r="F137" s="20"/>
      <c r="G137" s="22">
        <f t="shared" si="24"/>
        <v>0</v>
      </c>
      <c r="H137" s="23"/>
      <c r="I137" s="20"/>
      <c r="J137" s="20"/>
      <c r="K137" s="25"/>
      <c r="L137" s="26"/>
      <c r="M137" s="2"/>
      <c r="N137" s="2"/>
      <c r="O137" s="2"/>
      <c r="P137" s="2"/>
      <c r="Q137" s="2"/>
      <c r="R137" s="2"/>
      <c r="S137" s="2"/>
      <c r="T137" s="2"/>
      <c r="U137" s="2"/>
      <c r="V137" s="2"/>
      <c r="W137" s="2"/>
      <c r="X137" s="2"/>
      <c r="Y137" s="2"/>
      <c r="Z137" s="2"/>
    </row>
    <row r="138" spans="1:26" ht="14.25" customHeight="1" x14ac:dyDescent="0.35">
      <c r="A138" s="2"/>
      <c r="B138" s="18" t="s">
        <v>179</v>
      </c>
      <c r="C138" s="19"/>
      <c r="D138" s="20"/>
      <c r="E138" s="20"/>
      <c r="F138" s="20"/>
      <c r="G138" s="22">
        <f t="shared" si="24"/>
        <v>0</v>
      </c>
      <c r="H138" s="23"/>
      <c r="I138" s="20"/>
      <c r="J138" s="20"/>
      <c r="K138" s="25"/>
      <c r="L138" s="26"/>
      <c r="M138" s="2"/>
      <c r="N138" s="2"/>
      <c r="O138" s="2"/>
      <c r="P138" s="2"/>
      <c r="Q138" s="2"/>
      <c r="R138" s="2"/>
      <c r="S138" s="2"/>
      <c r="T138" s="2"/>
      <c r="U138" s="2"/>
      <c r="V138" s="2"/>
      <c r="W138" s="2"/>
      <c r="X138" s="2"/>
      <c r="Y138" s="2"/>
      <c r="Z138" s="2"/>
    </row>
    <row r="139" spans="1:26" ht="14.25" customHeight="1" x14ac:dyDescent="0.35">
      <c r="A139" s="2"/>
      <c r="B139" s="18" t="s">
        <v>180</v>
      </c>
      <c r="C139" s="19"/>
      <c r="D139" s="20"/>
      <c r="E139" s="20"/>
      <c r="F139" s="20"/>
      <c r="G139" s="22">
        <f t="shared" si="24"/>
        <v>0</v>
      </c>
      <c r="H139" s="23"/>
      <c r="I139" s="20"/>
      <c r="J139" s="20"/>
      <c r="K139" s="25"/>
      <c r="L139" s="26"/>
      <c r="M139" s="2"/>
      <c r="N139" s="2"/>
      <c r="O139" s="2"/>
      <c r="P139" s="2"/>
      <c r="Q139" s="2"/>
      <c r="R139" s="2"/>
      <c r="S139" s="2"/>
      <c r="T139" s="2"/>
      <c r="U139" s="2"/>
      <c r="V139" s="2"/>
      <c r="W139" s="2"/>
      <c r="X139" s="2"/>
      <c r="Y139" s="2"/>
      <c r="Z139" s="2"/>
    </row>
    <row r="140" spans="1:26" ht="14.25" customHeight="1" x14ac:dyDescent="0.35">
      <c r="A140" s="2"/>
      <c r="B140" s="18" t="s">
        <v>181</v>
      </c>
      <c r="C140" s="27"/>
      <c r="D140" s="28"/>
      <c r="E140" s="28"/>
      <c r="F140" s="28"/>
      <c r="G140" s="22">
        <f t="shared" si="24"/>
        <v>0</v>
      </c>
      <c r="H140" s="29"/>
      <c r="I140" s="28"/>
      <c r="J140" s="20"/>
      <c r="K140" s="30"/>
      <c r="L140" s="26"/>
      <c r="M140" s="2"/>
      <c r="N140" s="2"/>
      <c r="O140" s="2"/>
      <c r="P140" s="2"/>
      <c r="Q140" s="2"/>
      <c r="R140" s="2"/>
      <c r="S140" s="2"/>
      <c r="T140" s="2"/>
      <c r="U140" s="2"/>
      <c r="V140" s="2"/>
      <c r="W140" s="2"/>
      <c r="X140" s="2"/>
      <c r="Y140" s="2"/>
      <c r="Z140" s="2"/>
    </row>
    <row r="141" spans="1:26" ht="14.25" customHeight="1" x14ac:dyDescent="0.35">
      <c r="A141" s="2"/>
      <c r="B141" s="18" t="s">
        <v>182</v>
      </c>
      <c r="C141" s="27"/>
      <c r="D141" s="28"/>
      <c r="E141" s="28"/>
      <c r="F141" s="28"/>
      <c r="G141" s="22">
        <f t="shared" si="24"/>
        <v>0</v>
      </c>
      <c r="H141" s="29"/>
      <c r="I141" s="28"/>
      <c r="J141" s="20"/>
      <c r="K141" s="30"/>
      <c r="L141" s="26"/>
      <c r="M141" s="2"/>
      <c r="N141" s="2"/>
      <c r="O141" s="2"/>
      <c r="P141" s="2"/>
      <c r="Q141" s="2"/>
      <c r="R141" s="2"/>
      <c r="S141" s="2"/>
      <c r="T141" s="2"/>
      <c r="U141" s="2"/>
      <c r="V141" s="2"/>
      <c r="W141" s="2"/>
      <c r="X141" s="2"/>
      <c r="Y141" s="2"/>
      <c r="Z141" s="2"/>
    </row>
    <row r="142" spans="1:26" ht="14.25" customHeight="1" x14ac:dyDescent="0.35">
      <c r="A142" s="2"/>
      <c r="B142" s="2"/>
      <c r="C142" s="31" t="s">
        <v>29</v>
      </c>
      <c r="D142" s="32">
        <f t="shared" ref="D142:G142" si="25">SUM(D134:D141)</f>
        <v>0</v>
      </c>
      <c r="E142" s="32">
        <f t="shared" si="25"/>
        <v>0</v>
      </c>
      <c r="F142" s="32">
        <f t="shared" si="25"/>
        <v>0</v>
      </c>
      <c r="G142" s="36">
        <f t="shared" si="25"/>
        <v>0</v>
      </c>
      <c r="H142" s="32">
        <f>(H134*G134)+(H135*G135)+(H136*G136)+(H137*G137)+(H138*G138)+(H139*G139)+(H140*G140)+(H141*G141)</f>
        <v>0</v>
      </c>
      <c r="I142" s="32">
        <f>SUM(I134:I141)</f>
        <v>0</v>
      </c>
      <c r="J142" s="33"/>
      <c r="K142" s="30"/>
      <c r="L142" s="34"/>
      <c r="M142" s="2"/>
      <c r="N142" s="2"/>
      <c r="O142" s="2"/>
      <c r="P142" s="2"/>
      <c r="Q142" s="2"/>
      <c r="R142" s="2"/>
      <c r="S142" s="2"/>
      <c r="T142" s="2"/>
      <c r="U142" s="2"/>
      <c r="V142" s="2"/>
      <c r="W142" s="2"/>
      <c r="X142" s="2"/>
      <c r="Y142" s="2"/>
      <c r="Z142" s="2"/>
    </row>
    <row r="143" spans="1:26" ht="51" customHeight="1" x14ac:dyDescent="0.35">
      <c r="A143" s="2"/>
      <c r="B143" s="15" t="s">
        <v>183</v>
      </c>
      <c r="C143" s="202"/>
      <c r="D143" s="200"/>
      <c r="E143" s="200"/>
      <c r="F143" s="200"/>
      <c r="G143" s="200"/>
      <c r="H143" s="200"/>
      <c r="I143" s="200"/>
      <c r="J143" s="200"/>
      <c r="K143" s="201"/>
      <c r="L143" s="17"/>
      <c r="M143" s="2"/>
      <c r="N143" s="2"/>
      <c r="O143" s="2"/>
      <c r="P143" s="2"/>
      <c r="Q143" s="2"/>
      <c r="R143" s="2"/>
      <c r="S143" s="2"/>
      <c r="T143" s="2"/>
      <c r="U143" s="2"/>
      <c r="V143" s="2"/>
      <c r="W143" s="2"/>
      <c r="X143" s="2"/>
      <c r="Y143" s="2"/>
      <c r="Z143" s="2"/>
    </row>
    <row r="144" spans="1:26" ht="14.25" customHeight="1" x14ac:dyDescent="0.35">
      <c r="A144" s="2"/>
      <c r="B144" s="18" t="s">
        <v>184</v>
      </c>
      <c r="C144" s="19"/>
      <c r="D144" s="20"/>
      <c r="E144" s="20"/>
      <c r="F144" s="20"/>
      <c r="G144" s="22">
        <f t="shared" ref="G144:G151" si="26">SUM(D144:F144)</f>
        <v>0</v>
      </c>
      <c r="H144" s="23"/>
      <c r="I144" s="20"/>
      <c r="J144" s="20"/>
      <c r="K144" s="25"/>
      <c r="L144" s="26"/>
      <c r="M144" s="2"/>
      <c r="N144" s="2"/>
      <c r="O144" s="2"/>
      <c r="P144" s="2"/>
      <c r="Q144" s="2"/>
      <c r="R144" s="2"/>
      <c r="S144" s="2"/>
      <c r="T144" s="2"/>
      <c r="U144" s="2"/>
      <c r="V144" s="2"/>
      <c r="W144" s="2"/>
      <c r="X144" s="2"/>
      <c r="Y144" s="2"/>
      <c r="Z144" s="2"/>
    </row>
    <row r="145" spans="1:26" ht="14.25" customHeight="1" x14ac:dyDescent="0.35">
      <c r="A145" s="2"/>
      <c r="B145" s="18" t="s">
        <v>185</v>
      </c>
      <c r="C145" s="19"/>
      <c r="D145" s="20"/>
      <c r="E145" s="20"/>
      <c r="F145" s="20"/>
      <c r="G145" s="22">
        <f t="shared" si="26"/>
        <v>0</v>
      </c>
      <c r="H145" s="23"/>
      <c r="I145" s="20"/>
      <c r="J145" s="20"/>
      <c r="K145" s="25"/>
      <c r="L145" s="26"/>
      <c r="M145" s="2"/>
      <c r="N145" s="2"/>
      <c r="O145" s="2"/>
      <c r="P145" s="2"/>
      <c r="Q145" s="2"/>
      <c r="R145" s="2"/>
      <c r="S145" s="2"/>
      <c r="T145" s="2"/>
      <c r="U145" s="2"/>
      <c r="V145" s="2"/>
      <c r="W145" s="2"/>
      <c r="X145" s="2"/>
      <c r="Y145" s="2"/>
      <c r="Z145" s="2"/>
    </row>
    <row r="146" spans="1:26" ht="14.25" customHeight="1" x14ac:dyDescent="0.35">
      <c r="A146" s="2"/>
      <c r="B146" s="18" t="s">
        <v>186</v>
      </c>
      <c r="C146" s="19"/>
      <c r="D146" s="20"/>
      <c r="E146" s="20"/>
      <c r="F146" s="20"/>
      <c r="G146" s="22">
        <f t="shared" si="26"/>
        <v>0</v>
      </c>
      <c r="H146" s="23"/>
      <c r="I146" s="20"/>
      <c r="J146" s="20"/>
      <c r="K146" s="25"/>
      <c r="L146" s="26"/>
      <c r="M146" s="2"/>
      <c r="N146" s="2"/>
      <c r="O146" s="2"/>
      <c r="P146" s="2"/>
      <c r="Q146" s="2"/>
      <c r="R146" s="2"/>
      <c r="S146" s="2"/>
      <c r="T146" s="2"/>
      <c r="U146" s="2"/>
      <c r="V146" s="2"/>
      <c r="W146" s="2"/>
      <c r="X146" s="2"/>
      <c r="Y146" s="2"/>
      <c r="Z146" s="2"/>
    </row>
    <row r="147" spans="1:26" ht="14.25" customHeight="1" x14ac:dyDescent="0.35">
      <c r="A147" s="2"/>
      <c r="B147" s="18" t="s">
        <v>187</v>
      </c>
      <c r="C147" s="19"/>
      <c r="D147" s="20"/>
      <c r="E147" s="20"/>
      <c r="F147" s="20"/>
      <c r="G147" s="22">
        <f t="shared" si="26"/>
        <v>0</v>
      </c>
      <c r="H147" s="23"/>
      <c r="I147" s="20"/>
      <c r="J147" s="20"/>
      <c r="K147" s="25"/>
      <c r="L147" s="26"/>
      <c r="M147" s="2"/>
      <c r="N147" s="2"/>
      <c r="O147" s="2"/>
      <c r="P147" s="2"/>
      <c r="Q147" s="2"/>
      <c r="R147" s="2"/>
      <c r="S147" s="2"/>
      <c r="T147" s="2"/>
      <c r="U147" s="2"/>
      <c r="V147" s="2"/>
      <c r="W147" s="2"/>
      <c r="X147" s="2"/>
      <c r="Y147" s="2"/>
      <c r="Z147" s="2"/>
    </row>
    <row r="148" spans="1:26" ht="14.25" customHeight="1" x14ac:dyDescent="0.35">
      <c r="A148" s="2"/>
      <c r="B148" s="18" t="s">
        <v>188</v>
      </c>
      <c r="C148" s="19"/>
      <c r="D148" s="20"/>
      <c r="E148" s="20"/>
      <c r="F148" s="20"/>
      <c r="G148" s="22">
        <f t="shared" si="26"/>
        <v>0</v>
      </c>
      <c r="H148" s="23"/>
      <c r="I148" s="20"/>
      <c r="J148" s="20"/>
      <c r="K148" s="25"/>
      <c r="L148" s="26"/>
      <c r="M148" s="2"/>
      <c r="N148" s="2"/>
      <c r="O148" s="2"/>
      <c r="P148" s="2"/>
      <c r="Q148" s="2"/>
      <c r="R148" s="2"/>
      <c r="S148" s="2"/>
      <c r="T148" s="2"/>
      <c r="U148" s="2"/>
      <c r="V148" s="2"/>
      <c r="W148" s="2"/>
      <c r="X148" s="2"/>
      <c r="Y148" s="2"/>
      <c r="Z148" s="2"/>
    </row>
    <row r="149" spans="1:26" ht="14.25" customHeight="1" x14ac:dyDescent="0.35">
      <c r="A149" s="2"/>
      <c r="B149" s="18" t="s">
        <v>189</v>
      </c>
      <c r="C149" s="19"/>
      <c r="D149" s="20"/>
      <c r="E149" s="20"/>
      <c r="F149" s="20"/>
      <c r="G149" s="22">
        <f t="shared" si="26"/>
        <v>0</v>
      </c>
      <c r="H149" s="23"/>
      <c r="I149" s="20"/>
      <c r="J149" s="20"/>
      <c r="K149" s="25"/>
      <c r="L149" s="26"/>
      <c r="M149" s="2"/>
      <c r="N149" s="2"/>
      <c r="O149" s="2"/>
      <c r="P149" s="2"/>
      <c r="Q149" s="2"/>
      <c r="R149" s="2"/>
      <c r="S149" s="2"/>
      <c r="T149" s="2"/>
      <c r="U149" s="2"/>
      <c r="V149" s="2"/>
      <c r="W149" s="2"/>
      <c r="X149" s="2"/>
      <c r="Y149" s="2"/>
      <c r="Z149" s="2"/>
    </row>
    <row r="150" spans="1:26" ht="14.25" customHeight="1" x14ac:dyDescent="0.35">
      <c r="A150" s="2"/>
      <c r="B150" s="18" t="s">
        <v>190</v>
      </c>
      <c r="C150" s="27"/>
      <c r="D150" s="28"/>
      <c r="E150" s="28"/>
      <c r="F150" s="28"/>
      <c r="G150" s="22">
        <f t="shared" si="26"/>
        <v>0</v>
      </c>
      <c r="H150" s="29"/>
      <c r="I150" s="28"/>
      <c r="J150" s="20"/>
      <c r="K150" s="30"/>
      <c r="L150" s="26"/>
      <c r="M150" s="2"/>
      <c r="N150" s="2"/>
      <c r="O150" s="2"/>
      <c r="P150" s="2"/>
      <c r="Q150" s="2"/>
      <c r="R150" s="2"/>
      <c r="S150" s="2"/>
      <c r="T150" s="2"/>
      <c r="U150" s="2"/>
      <c r="V150" s="2"/>
      <c r="W150" s="2"/>
      <c r="X150" s="2"/>
      <c r="Y150" s="2"/>
      <c r="Z150" s="2"/>
    </row>
    <row r="151" spans="1:26" ht="14.25" customHeight="1" x14ac:dyDescent="0.35">
      <c r="A151" s="2"/>
      <c r="B151" s="18" t="s">
        <v>191</v>
      </c>
      <c r="C151" s="27"/>
      <c r="D151" s="28"/>
      <c r="E151" s="28"/>
      <c r="F151" s="28"/>
      <c r="G151" s="22">
        <f t="shared" si="26"/>
        <v>0</v>
      </c>
      <c r="H151" s="29"/>
      <c r="I151" s="28"/>
      <c r="J151" s="20"/>
      <c r="K151" s="30"/>
      <c r="L151" s="26"/>
      <c r="M151" s="2"/>
      <c r="N151" s="2"/>
      <c r="O151" s="2"/>
      <c r="P151" s="2"/>
      <c r="Q151" s="2"/>
      <c r="R151" s="2"/>
      <c r="S151" s="2"/>
      <c r="T151" s="2"/>
      <c r="U151" s="2"/>
      <c r="V151" s="2"/>
      <c r="W151" s="2"/>
      <c r="X151" s="2"/>
      <c r="Y151" s="2"/>
      <c r="Z151" s="2"/>
    </row>
    <row r="152" spans="1:26" ht="14.25" customHeight="1" x14ac:dyDescent="0.35">
      <c r="A152" s="2"/>
      <c r="B152" s="2"/>
      <c r="C152" s="31" t="s">
        <v>29</v>
      </c>
      <c r="D152" s="36">
        <f t="shared" ref="D152:G152" si="27">SUM(D144:D151)</f>
        <v>0</v>
      </c>
      <c r="E152" s="36">
        <f t="shared" si="27"/>
        <v>0</v>
      </c>
      <c r="F152" s="36">
        <f t="shared" si="27"/>
        <v>0</v>
      </c>
      <c r="G152" s="36">
        <f t="shared" si="27"/>
        <v>0</v>
      </c>
      <c r="H152" s="32">
        <f>(H144*G144)+(H145*G145)+(H146*G146)+(H147*G147)+(H148*G148)+(H149*G149)+(H150*G150)+(H151*G151)</f>
        <v>0</v>
      </c>
      <c r="I152" s="32">
        <f>SUM(I144:I151)</f>
        <v>0</v>
      </c>
      <c r="J152" s="33"/>
      <c r="K152" s="30"/>
      <c r="L152" s="34"/>
      <c r="M152" s="2"/>
      <c r="N152" s="2"/>
      <c r="O152" s="2"/>
      <c r="P152" s="2"/>
      <c r="Q152" s="2"/>
      <c r="R152" s="2"/>
      <c r="S152" s="2"/>
      <c r="T152" s="2"/>
      <c r="U152" s="2"/>
      <c r="V152" s="2"/>
      <c r="W152" s="2"/>
      <c r="X152" s="2"/>
      <c r="Y152" s="2"/>
      <c r="Z152" s="2"/>
    </row>
    <row r="153" spans="1:26" ht="51" customHeight="1" x14ac:dyDescent="0.35">
      <c r="A153" s="2"/>
      <c r="B153" s="15" t="s">
        <v>192</v>
      </c>
      <c r="C153" s="202"/>
      <c r="D153" s="200"/>
      <c r="E153" s="200"/>
      <c r="F153" s="200"/>
      <c r="G153" s="200"/>
      <c r="H153" s="200"/>
      <c r="I153" s="200"/>
      <c r="J153" s="200"/>
      <c r="K153" s="201"/>
      <c r="L153" s="17"/>
      <c r="M153" s="2"/>
      <c r="N153" s="2"/>
      <c r="O153" s="2"/>
      <c r="P153" s="2"/>
      <c r="Q153" s="2"/>
      <c r="R153" s="2"/>
      <c r="S153" s="2"/>
      <c r="T153" s="2"/>
      <c r="U153" s="2"/>
      <c r="V153" s="2"/>
      <c r="W153" s="2"/>
      <c r="X153" s="2"/>
      <c r="Y153" s="2"/>
      <c r="Z153" s="2"/>
    </row>
    <row r="154" spans="1:26" ht="14.25" customHeight="1" x14ac:dyDescent="0.35">
      <c r="A154" s="2"/>
      <c r="B154" s="18" t="s">
        <v>193</v>
      </c>
      <c r="C154" s="19"/>
      <c r="D154" s="20"/>
      <c r="E154" s="20"/>
      <c r="F154" s="20"/>
      <c r="G154" s="22">
        <f t="shared" ref="G154:G161" si="28">SUM(D154:F154)</f>
        <v>0</v>
      </c>
      <c r="H154" s="23"/>
      <c r="I154" s="20"/>
      <c r="J154" s="20"/>
      <c r="K154" s="25"/>
      <c r="L154" s="26"/>
      <c r="M154" s="2"/>
      <c r="N154" s="2"/>
      <c r="O154" s="2"/>
      <c r="P154" s="2"/>
      <c r="Q154" s="2"/>
      <c r="R154" s="2"/>
      <c r="S154" s="2"/>
      <c r="T154" s="2"/>
      <c r="U154" s="2"/>
      <c r="V154" s="2"/>
      <c r="W154" s="2"/>
      <c r="X154" s="2"/>
      <c r="Y154" s="2"/>
      <c r="Z154" s="2"/>
    </row>
    <row r="155" spans="1:26" ht="14.25" customHeight="1" x14ac:dyDescent="0.35">
      <c r="A155" s="2"/>
      <c r="B155" s="18" t="s">
        <v>194</v>
      </c>
      <c r="C155" s="19"/>
      <c r="D155" s="20"/>
      <c r="E155" s="20"/>
      <c r="F155" s="20"/>
      <c r="G155" s="22">
        <f t="shared" si="28"/>
        <v>0</v>
      </c>
      <c r="H155" s="23"/>
      <c r="I155" s="20"/>
      <c r="J155" s="20"/>
      <c r="K155" s="25"/>
      <c r="L155" s="26"/>
      <c r="M155" s="2"/>
      <c r="N155" s="2"/>
      <c r="O155" s="2"/>
      <c r="P155" s="2"/>
      <c r="Q155" s="2"/>
      <c r="R155" s="2"/>
      <c r="S155" s="2"/>
      <c r="T155" s="2"/>
      <c r="U155" s="2"/>
      <c r="V155" s="2"/>
      <c r="W155" s="2"/>
      <c r="X155" s="2"/>
      <c r="Y155" s="2"/>
      <c r="Z155" s="2"/>
    </row>
    <row r="156" spans="1:26" ht="14.25" customHeight="1" x14ac:dyDescent="0.35">
      <c r="A156" s="2"/>
      <c r="B156" s="18" t="s">
        <v>195</v>
      </c>
      <c r="C156" s="19"/>
      <c r="D156" s="20"/>
      <c r="E156" s="20"/>
      <c r="F156" s="20"/>
      <c r="G156" s="22">
        <f t="shared" si="28"/>
        <v>0</v>
      </c>
      <c r="H156" s="23"/>
      <c r="I156" s="20"/>
      <c r="J156" s="20"/>
      <c r="K156" s="25"/>
      <c r="L156" s="26"/>
      <c r="M156" s="2"/>
      <c r="N156" s="2"/>
      <c r="O156" s="2"/>
      <c r="P156" s="2"/>
      <c r="Q156" s="2"/>
      <c r="R156" s="2"/>
      <c r="S156" s="2"/>
      <c r="T156" s="2"/>
      <c r="U156" s="2"/>
      <c r="V156" s="2"/>
      <c r="W156" s="2"/>
      <c r="X156" s="2"/>
      <c r="Y156" s="2"/>
      <c r="Z156" s="2"/>
    </row>
    <row r="157" spans="1:26" ht="14.25" customHeight="1" x14ac:dyDescent="0.35">
      <c r="A157" s="2"/>
      <c r="B157" s="18" t="s">
        <v>196</v>
      </c>
      <c r="C157" s="19"/>
      <c r="D157" s="20"/>
      <c r="E157" s="20"/>
      <c r="F157" s="20"/>
      <c r="G157" s="22">
        <f t="shared" si="28"/>
        <v>0</v>
      </c>
      <c r="H157" s="23"/>
      <c r="I157" s="20"/>
      <c r="J157" s="20"/>
      <c r="K157" s="25"/>
      <c r="L157" s="26"/>
      <c r="M157" s="2"/>
      <c r="N157" s="2"/>
      <c r="O157" s="2"/>
      <c r="P157" s="2"/>
      <c r="Q157" s="2"/>
      <c r="R157" s="2"/>
      <c r="S157" s="2"/>
      <c r="T157" s="2"/>
      <c r="U157" s="2"/>
      <c r="V157" s="2"/>
      <c r="W157" s="2"/>
      <c r="X157" s="2"/>
      <c r="Y157" s="2"/>
      <c r="Z157" s="2"/>
    </row>
    <row r="158" spans="1:26" ht="14.25" customHeight="1" x14ac:dyDescent="0.35">
      <c r="A158" s="2"/>
      <c r="B158" s="18" t="s">
        <v>197</v>
      </c>
      <c r="C158" s="19"/>
      <c r="D158" s="20"/>
      <c r="E158" s="20"/>
      <c r="F158" s="20"/>
      <c r="G158" s="22">
        <f t="shared" si="28"/>
        <v>0</v>
      </c>
      <c r="H158" s="23"/>
      <c r="I158" s="20"/>
      <c r="J158" s="20"/>
      <c r="K158" s="25"/>
      <c r="L158" s="26"/>
      <c r="M158" s="2"/>
      <c r="N158" s="2"/>
      <c r="O158" s="2"/>
      <c r="P158" s="2"/>
      <c r="Q158" s="2"/>
      <c r="R158" s="2"/>
      <c r="S158" s="2"/>
      <c r="T158" s="2"/>
      <c r="U158" s="2"/>
      <c r="V158" s="2"/>
      <c r="W158" s="2"/>
      <c r="X158" s="2"/>
      <c r="Y158" s="2"/>
      <c r="Z158" s="2"/>
    </row>
    <row r="159" spans="1:26" ht="14.25" customHeight="1" x14ac:dyDescent="0.35">
      <c r="A159" s="2"/>
      <c r="B159" s="18" t="s">
        <v>198</v>
      </c>
      <c r="C159" s="19"/>
      <c r="D159" s="20"/>
      <c r="E159" s="20"/>
      <c r="F159" s="20"/>
      <c r="G159" s="22">
        <f t="shared" si="28"/>
        <v>0</v>
      </c>
      <c r="H159" s="23"/>
      <c r="I159" s="20"/>
      <c r="J159" s="20"/>
      <c r="K159" s="25"/>
      <c r="L159" s="26"/>
      <c r="M159" s="2"/>
      <c r="N159" s="2"/>
      <c r="O159" s="2"/>
      <c r="P159" s="2"/>
      <c r="Q159" s="2"/>
      <c r="R159" s="2"/>
      <c r="S159" s="2"/>
      <c r="T159" s="2"/>
      <c r="U159" s="2"/>
      <c r="V159" s="2"/>
      <c r="W159" s="2"/>
      <c r="X159" s="2"/>
      <c r="Y159" s="2"/>
      <c r="Z159" s="2"/>
    </row>
    <row r="160" spans="1:26" ht="14.25" customHeight="1" x14ac:dyDescent="0.35">
      <c r="A160" s="2"/>
      <c r="B160" s="18" t="s">
        <v>199</v>
      </c>
      <c r="C160" s="27"/>
      <c r="D160" s="28"/>
      <c r="E160" s="28"/>
      <c r="F160" s="28"/>
      <c r="G160" s="22">
        <f t="shared" si="28"/>
        <v>0</v>
      </c>
      <c r="H160" s="29"/>
      <c r="I160" s="28"/>
      <c r="J160" s="20"/>
      <c r="K160" s="30"/>
      <c r="L160" s="26"/>
      <c r="M160" s="2"/>
      <c r="N160" s="2"/>
      <c r="O160" s="2"/>
      <c r="P160" s="2"/>
      <c r="Q160" s="2"/>
      <c r="R160" s="2"/>
      <c r="S160" s="2"/>
      <c r="T160" s="2"/>
      <c r="U160" s="2"/>
      <c r="V160" s="2"/>
      <c r="W160" s="2"/>
      <c r="X160" s="2"/>
      <c r="Y160" s="2"/>
      <c r="Z160" s="2"/>
    </row>
    <row r="161" spans="1:26" ht="14.25" customHeight="1" x14ac:dyDescent="0.35">
      <c r="A161" s="2"/>
      <c r="B161" s="18" t="s">
        <v>200</v>
      </c>
      <c r="C161" s="27"/>
      <c r="D161" s="28"/>
      <c r="E161" s="28"/>
      <c r="F161" s="28"/>
      <c r="G161" s="22">
        <f t="shared" si="28"/>
        <v>0</v>
      </c>
      <c r="H161" s="29"/>
      <c r="I161" s="28"/>
      <c r="J161" s="20"/>
      <c r="K161" s="30"/>
      <c r="L161" s="26"/>
      <c r="M161" s="2"/>
      <c r="N161" s="2"/>
      <c r="O161" s="2"/>
      <c r="P161" s="2"/>
      <c r="Q161" s="2"/>
      <c r="R161" s="2"/>
      <c r="S161" s="2"/>
      <c r="T161" s="2"/>
      <c r="U161" s="2"/>
      <c r="V161" s="2"/>
      <c r="W161" s="2"/>
      <c r="X161" s="2"/>
      <c r="Y161" s="2"/>
      <c r="Z161" s="2"/>
    </row>
    <row r="162" spans="1:26" ht="14.25" customHeight="1" x14ac:dyDescent="0.35">
      <c r="A162" s="2"/>
      <c r="B162" s="2"/>
      <c r="C162" s="31" t="s">
        <v>29</v>
      </c>
      <c r="D162" s="36">
        <f t="shared" ref="D162:G162" si="29">SUM(D154:D161)</f>
        <v>0</v>
      </c>
      <c r="E162" s="36">
        <f t="shared" si="29"/>
        <v>0</v>
      </c>
      <c r="F162" s="36">
        <f t="shared" si="29"/>
        <v>0</v>
      </c>
      <c r="G162" s="36">
        <f t="shared" si="29"/>
        <v>0</v>
      </c>
      <c r="H162" s="32">
        <f>(H154*G154)+(H155*G155)+(H156*G156)+(H157*G157)+(H158*G158)+(H159*G159)+(H160*G160)+(H161*G161)</f>
        <v>0</v>
      </c>
      <c r="I162" s="32">
        <f>SUM(I154:I161)</f>
        <v>0</v>
      </c>
      <c r="J162" s="33"/>
      <c r="K162" s="30"/>
      <c r="L162" s="34"/>
      <c r="M162" s="2"/>
      <c r="N162" s="2"/>
      <c r="O162" s="2"/>
      <c r="P162" s="2"/>
      <c r="Q162" s="2"/>
      <c r="R162" s="2"/>
      <c r="S162" s="2"/>
      <c r="T162" s="2"/>
      <c r="U162" s="2"/>
      <c r="V162" s="2"/>
      <c r="W162" s="2"/>
      <c r="X162" s="2"/>
      <c r="Y162" s="2"/>
      <c r="Z162" s="2"/>
    </row>
    <row r="163" spans="1:26" ht="51" customHeight="1" x14ac:dyDescent="0.35">
      <c r="A163" s="2"/>
      <c r="B163" s="15" t="s">
        <v>201</v>
      </c>
      <c r="C163" s="202"/>
      <c r="D163" s="200"/>
      <c r="E163" s="200"/>
      <c r="F163" s="200"/>
      <c r="G163" s="200"/>
      <c r="H163" s="200"/>
      <c r="I163" s="200"/>
      <c r="J163" s="200"/>
      <c r="K163" s="201"/>
      <c r="L163" s="17"/>
      <c r="M163" s="2"/>
      <c r="N163" s="2"/>
      <c r="O163" s="2"/>
      <c r="P163" s="2"/>
      <c r="Q163" s="2"/>
      <c r="R163" s="2"/>
      <c r="S163" s="2"/>
      <c r="T163" s="2"/>
      <c r="U163" s="2"/>
      <c r="V163" s="2"/>
      <c r="W163" s="2"/>
      <c r="X163" s="2"/>
      <c r="Y163" s="2"/>
      <c r="Z163" s="2"/>
    </row>
    <row r="164" spans="1:26" ht="14.25" customHeight="1" x14ac:dyDescent="0.35">
      <c r="A164" s="2"/>
      <c r="B164" s="18" t="s">
        <v>202</v>
      </c>
      <c r="C164" s="19"/>
      <c r="D164" s="20"/>
      <c r="E164" s="20"/>
      <c r="F164" s="20"/>
      <c r="G164" s="22">
        <f t="shared" ref="G164:G171" si="30">SUM(D164:F164)</f>
        <v>0</v>
      </c>
      <c r="H164" s="23"/>
      <c r="I164" s="20"/>
      <c r="J164" s="20"/>
      <c r="K164" s="25"/>
      <c r="L164" s="26"/>
      <c r="M164" s="2"/>
      <c r="N164" s="2"/>
      <c r="O164" s="2"/>
      <c r="P164" s="2"/>
      <c r="Q164" s="2"/>
      <c r="R164" s="2"/>
      <c r="S164" s="2"/>
      <c r="T164" s="2"/>
      <c r="U164" s="2"/>
      <c r="V164" s="2"/>
      <c r="W164" s="2"/>
      <c r="X164" s="2"/>
      <c r="Y164" s="2"/>
      <c r="Z164" s="2"/>
    </row>
    <row r="165" spans="1:26" ht="14.25" customHeight="1" x14ac:dyDescent="0.35">
      <c r="A165" s="2"/>
      <c r="B165" s="18" t="s">
        <v>203</v>
      </c>
      <c r="C165" s="19"/>
      <c r="D165" s="20"/>
      <c r="E165" s="20"/>
      <c r="F165" s="20"/>
      <c r="G165" s="22">
        <f t="shared" si="30"/>
        <v>0</v>
      </c>
      <c r="H165" s="23"/>
      <c r="I165" s="20"/>
      <c r="J165" s="20"/>
      <c r="K165" s="25"/>
      <c r="L165" s="26"/>
      <c r="M165" s="2"/>
      <c r="N165" s="2"/>
      <c r="O165" s="2"/>
      <c r="P165" s="2"/>
      <c r="Q165" s="2"/>
      <c r="R165" s="2"/>
      <c r="S165" s="2"/>
      <c r="T165" s="2"/>
      <c r="U165" s="2"/>
      <c r="V165" s="2"/>
      <c r="W165" s="2"/>
      <c r="X165" s="2"/>
      <c r="Y165" s="2"/>
      <c r="Z165" s="2"/>
    </row>
    <row r="166" spans="1:26" ht="14.25" customHeight="1" x14ac:dyDescent="0.35">
      <c r="A166" s="2"/>
      <c r="B166" s="18" t="s">
        <v>204</v>
      </c>
      <c r="C166" s="19"/>
      <c r="D166" s="20"/>
      <c r="E166" s="20"/>
      <c r="F166" s="20"/>
      <c r="G166" s="22">
        <f t="shared" si="30"/>
        <v>0</v>
      </c>
      <c r="H166" s="23"/>
      <c r="I166" s="20"/>
      <c r="J166" s="20"/>
      <c r="K166" s="25"/>
      <c r="L166" s="26"/>
      <c r="M166" s="2"/>
      <c r="N166" s="2"/>
      <c r="O166" s="2"/>
      <c r="P166" s="2"/>
      <c r="Q166" s="2"/>
      <c r="R166" s="2"/>
      <c r="S166" s="2"/>
      <c r="T166" s="2"/>
      <c r="U166" s="2"/>
      <c r="V166" s="2"/>
      <c r="W166" s="2"/>
      <c r="X166" s="2"/>
      <c r="Y166" s="2"/>
      <c r="Z166" s="2"/>
    </row>
    <row r="167" spans="1:26" ht="14.25" customHeight="1" x14ac:dyDescent="0.35">
      <c r="A167" s="2"/>
      <c r="B167" s="18" t="s">
        <v>205</v>
      </c>
      <c r="C167" s="19"/>
      <c r="D167" s="20"/>
      <c r="E167" s="20"/>
      <c r="F167" s="20"/>
      <c r="G167" s="22">
        <f t="shared" si="30"/>
        <v>0</v>
      </c>
      <c r="H167" s="23"/>
      <c r="I167" s="20"/>
      <c r="J167" s="20"/>
      <c r="K167" s="25"/>
      <c r="L167" s="26"/>
      <c r="M167" s="2"/>
      <c r="N167" s="2"/>
      <c r="O167" s="2"/>
      <c r="P167" s="2"/>
      <c r="Q167" s="2"/>
      <c r="R167" s="2"/>
      <c r="S167" s="2"/>
      <c r="T167" s="2"/>
      <c r="U167" s="2"/>
      <c r="V167" s="2"/>
      <c r="W167" s="2"/>
      <c r="X167" s="2"/>
      <c r="Y167" s="2"/>
      <c r="Z167" s="2"/>
    </row>
    <row r="168" spans="1:26" ht="14.25" customHeight="1" x14ac:dyDescent="0.35">
      <c r="A168" s="2"/>
      <c r="B168" s="18" t="s">
        <v>206</v>
      </c>
      <c r="C168" s="19"/>
      <c r="D168" s="20"/>
      <c r="E168" s="20"/>
      <c r="F168" s="20"/>
      <c r="G168" s="22">
        <f t="shared" si="30"/>
        <v>0</v>
      </c>
      <c r="H168" s="23"/>
      <c r="I168" s="20"/>
      <c r="J168" s="20"/>
      <c r="K168" s="25"/>
      <c r="L168" s="26"/>
      <c r="M168" s="2"/>
      <c r="N168" s="2"/>
      <c r="O168" s="2"/>
      <c r="P168" s="2"/>
      <c r="Q168" s="2"/>
      <c r="R168" s="2"/>
      <c r="S168" s="2"/>
      <c r="T168" s="2"/>
      <c r="U168" s="2"/>
      <c r="V168" s="2"/>
      <c r="W168" s="2"/>
      <c r="X168" s="2"/>
      <c r="Y168" s="2"/>
      <c r="Z168" s="2"/>
    </row>
    <row r="169" spans="1:26" ht="14.25" customHeight="1" x14ac:dyDescent="0.35">
      <c r="A169" s="2"/>
      <c r="B169" s="18" t="s">
        <v>207</v>
      </c>
      <c r="C169" s="19"/>
      <c r="D169" s="20"/>
      <c r="E169" s="20"/>
      <c r="F169" s="20"/>
      <c r="G169" s="22">
        <f t="shared" si="30"/>
        <v>0</v>
      </c>
      <c r="H169" s="23"/>
      <c r="I169" s="20"/>
      <c r="J169" s="20"/>
      <c r="K169" s="25"/>
      <c r="L169" s="26"/>
      <c r="M169" s="2"/>
      <c r="N169" s="2"/>
      <c r="O169" s="2"/>
      <c r="P169" s="2"/>
      <c r="Q169" s="2"/>
      <c r="R169" s="2"/>
      <c r="S169" s="2"/>
      <c r="T169" s="2"/>
      <c r="U169" s="2"/>
      <c r="V169" s="2"/>
      <c r="W169" s="2"/>
      <c r="X169" s="2"/>
      <c r="Y169" s="2"/>
      <c r="Z169" s="2"/>
    </row>
    <row r="170" spans="1:26" ht="14.25" customHeight="1" x14ac:dyDescent="0.35">
      <c r="A170" s="2"/>
      <c r="B170" s="18" t="s">
        <v>208</v>
      </c>
      <c r="C170" s="27"/>
      <c r="D170" s="28"/>
      <c r="E170" s="28"/>
      <c r="F170" s="28"/>
      <c r="G170" s="22">
        <f t="shared" si="30"/>
        <v>0</v>
      </c>
      <c r="H170" s="29"/>
      <c r="I170" s="28"/>
      <c r="J170" s="20"/>
      <c r="K170" s="30"/>
      <c r="L170" s="26"/>
      <c r="M170" s="2"/>
      <c r="N170" s="2"/>
      <c r="O170" s="2"/>
      <c r="P170" s="2"/>
      <c r="Q170" s="2"/>
      <c r="R170" s="2"/>
      <c r="S170" s="2"/>
      <c r="T170" s="2"/>
      <c r="U170" s="2"/>
      <c r="V170" s="2"/>
      <c r="W170" s="2"/>
      <c r="X170" s="2"/>
      <c r="Y170" s="2"/>
      <c r="Z170" s="2"/>
    </row>
    <row r="171" spans="1:26" ht="14.25" customHeight="1" x14ac:dyDescent="0.35">
      <c r="A171" s="2"/>
      <c r="B171" s="18" t="s">
        <v>209</v>
      </c>
      <c r="C171" s="27"/>
      <c r="D171" s="28"/>
      <c r="E171" s="28"/>
      <c r="F171" s="28"/>
      <c r="G171" s="22">
        <f t="shared" si="30"/>
        <v>0</v>
      </c>
      <c r="H171" s="29"/>
      <c r="I171" s="28"/>
      <c r="J171" s="20"/>
      <c r="K171" s="30"/>
      <c r="L171" s="26"/>
      <c r="M171" s="2"/>
      <c r="N171" s="2"/>
      <c r="O171" s="2"/>
      <c r="P171" s="2"/>
      <c r="Q171" s="2"/>
      <c r="R171" s="2"/>
      <c r="S171" s="2"/>
      <c r="T171" s="2"/>
      <c r="U171" s="2"/>
      <c r="V171" s="2"/>
      <c r="W171" s="2"/>
      <c r="X171" s="2"/>
      <c r="Y171" s="2"/>
      <c r="Z171" s="2"/>
    </row>
    <row r="172" spans="1:26" ht="14.25" customHeight="1" x14ac:dyDescent="0.35">
      <c r="A172" s="2"/>
      <c r="B172" s="2"/>
      <c r="C172" s="31" t="s">
        <v>29</v>
      </c>
      <c r="D172" s="32">
        <f t="shared" ref="D172:G172" si="31">SUM(D164:D171)</f>
        <v>0</v>
      </c>
      <c r="E172" s="32">
        <f t="shared" si="31"/>
        <v>0</v>
      </c>
      <c r="F172" s="32">
        <f t="shared" si="31"/>
        <v>0</v>
      </c>
      <c r="G172" s="32">
        <f t="shared" si="31"/>
        <v>0</v>
      </c>
      <c r="H172" s="32">
        <f>(H164*G164)+(H165*G165)+(H166*G166)+(H167*G167)+(H168*G168)+(H169*G169)+(H170*G170)+(H171*G171)</f>
        <v>0</v>
      </c>
      <c r="I172" s="32">
        <f>SUM(I164:I171)</f>
        <v>0</v>
      </c>
      <c r="J172" s="33"/>
      <c r="K172" s="30"/>
      <c r="L172" s="34"/>
      <c r="M172" s="2"/>
      <c r="N172" s="2"/>
      <c r="O172" s="2"/>
      <c r="P172" s="2"/>
      <c r="Q172" s="2"/>
      <c r="R172" s="2"/>
      <c r="S172" s="2"/>
      <c r="T172" s="2"/>
      <c r="U172" s="2"/>
      <c r="V172" s="2"/>
      <c r="W172" s="2"/>
      <c r="X172" s="2"/>
      <c r="Y172" s="2"/>
      <c r="Z172" s="2"/>
    </row>
    <row r="173" spans="1:26" ht="15.75" customHeight="1" x14ac:dyDescent="0.35">
      <c r="A173" s="2"/>
      <c r="B173" s="45"/>
      <c r="C173" s="41"/>
      <c r="D173" s="46"/>
      <c r="E173" s="46"/>
      <c r="F173" s="46"/>
      <c r="G173" s="46"/>
      <c r="H173" s="46"/>
      <c r="I173" s="46"/>
      <c r="J173" s="47"/>
      <c r="K173" s="41"/>
      <c r="L173" s="48"/>
      <c r="M173" s="2"/>
      <c r="N173" s="2"/>
      <c r="O173" s="2"/>
      <c r="P173" s="2"/>
      <c r="Q173" s="2"/>
      <c r="R173" s="2"/>
      <c r="S173" s="2"/>
      <c r="T173" s="2"/>
      <c r="U173" s="2"/>
      <c r="V173" s="2"/>
      <c r="W173" s="2"/>
      <c r="X173" s="2"/>
      <c r="Y173" s="2"/>
      <c r="Z173" s="2"/>
    </row>
    <row r="174" spans="1:26" ht="15.75" customHeight="1" x14ac:dyDescent="0.35">
      <c r="A174" s="2"/>
      <c r="B174" s="45"/>
      <c r="C174" s="41"/>
      <c r="D174" s="46"/>
      <c r="E174" s="46"/>
      <c r="F174" s="46"/>
      <c r="G174" s="46"/>
      <c r="H174" s="46"/>
      <c r="I174" s="46"/>
      <c r="J174" s="47"/>
      <c r="K174" s="41"/>
      <c r="L174" s="48"/>
      <c r="M174" s="2"/>
      <c r="N174" s="2"/>
      <c r="O174" s="2"/>
      <c r="P174" s="2"/>
      <c r="Q174" s="2"/>
      <c r="R174" s="2"/>
      <c r="S174" s="2"/>
      <c r="T174" s="2"/>
      <c r="U174" s="2"/>
      <c r="V174" s="2"/>
      <c r="W174" s="2"/>
      <c r="X174" s="2"/>
      <c r="Y174" s="2"/>
      <c r="Z174" s="2"/>
    </row>
    <row r="175" spans="1:26" ht="63.75" customHeight="1" x14ac:dyDescent="0.35">
      <c r="A175" s="2"/>
      <c r="B175" s="31" t="s">
        <v>210</v>
      </c>
      <c r="C175" s="51"/>
      <c r="D175" s="52">
        <v>23130.84</v>
      </c>
      <c r="E175" s="52"/>
      <c r="F175" s="52"/>
      <c r="G175" s="53">
        <f t="shared" ref="G175:G178" si="32">SUM(D175:F175)</f>
        <v>23130.84</v>
      </c>
      <c r="H175" s="54">
        <v>0.8</v>
      </c>
      <c r="I175" s="52"/>
      <c r="J175" s="52"/>
      <c r="K175" s="25"/>
      <c r="L175" s="34"/>
      <c r="M175" s="2"/>
      <c r="N175" s="2"/>
      <c r="O175" s="2"/>
      <c r="P175" s="2"/>
      <c r="Q175" s="2"/>
      <c r="R175" s="2"/>
      <c r="S175" s="2"/>
      <c r="T175" s="2"/>
      <c r="U175" s="2"/>
      <c r="V175" s="2"/>
      <c r="W175" s="2"/>
      <c r="X175" s="2"/>
      <c r="Y175" s="2"/>
      <c r="Z175" s="2"/>
    </row>
    <row r="176" spans="1:26" ht="69.75" customHeight="1" x14ac:dyDescent="0.35">
      <c r="A176" s="2"/>
      <c r="B176" s="31" t="s">
        <v>211</v>
      </c>
      <c r="C176" s="51"/>
      <c r="D176" s="52">
        <v>10000</v>
      </c>
      <c r="E176" s="52"/>
      <c r="F176" s="52"/>
      <c r="G176" s="53">
        <f t="shared" si="32"/>
        <v>10000</v>
      </c>
      <c r="H176" s="54">
        <v>0.8</v>
      </c>
      <c r="I176" s="52"/>
      <c r="J176" s="52"/>
      <c r="K176" s="25"/>
      <c r="L176" s="34"/>
      <c r="M176" s="2"/>
      <c r="N176" s="2"/>
      <c r="O176" s="2"/>
      <c r="P176" s="2"/>
      <c r="Q176" s="2"/>
      <c r="R176" s="2"/>
      <c r="S176" s="2"/>
      <c r="T176" s="2"/>
      <c r="U176" s="2"/>
      <c r="V176" s="2"/>
      <c r="W176" s="2"/>
      <c r="X176" s="2"/>
      <c r="Y176" s="2"/>
      <c r="Z176" s="2"/>
    </row>
    <row r="177" spans="1:26" ht="57" customHeight="1" x14ac:dyDescent="0.35">
      <c r="A177" s="2"/>
      <c r="B177" s="31" t="s">
        <v>212</v>
      </c>
      <c r="C177" s="55"/>
      <c r="D177" s="52">
        <v>20000</v>
      </c>
      <c r="E177" s="52">
        <v>10000</v>
      </c>
      <c r="F177" s="56">
        <v>20000</v>
      </c>
      <c r="G177" s="53">
        <f t="shared" si="32"/>
        <v>50000</v>
      </c>
      <c r="H177" s="54">
        <v>0.8</v>
      </c>
      <c r="I177" s="57">
        <v>14198.28</v>
      </c>
      <c r="J177" s="52"/>
      <c r="K177" s="25"/>
      <c r="L177" s="34"/>
      <c r="M177" s="2"/>
      <c r="N177" s="2"/>
      <c r="O177" s="2"/>
      <c r="P177" s="2"/>
      <c r="Q177" s="2"/>
      <c r="R177" s="2"/>
      <c r="S177" s="2"/>
      <c r="T177" s="2"/>
      <c r="U177" s="2"/>
      <c r="V177" s="2"/>
      <c r="W177" s="2"/>
      <c r="X177" s="2"/>
      <c r="Y177" s="2"/>
      <c r="Z177" s="2"/>
    </row>
    <row r="178" spans="1:26" ht="65.25" customHeight="1" x14ac:dyDescent="0.35">
      <c r="A178" s="2"/>
      <c r="B178" s="58" t="s">
        <v>213</v>
      </c>
      <c r="C178" s="51"/>
      <c r="D178" s="52">
        <v>50000</v>
      </c>
      <c r="E178" s="52">
        <v>10000</v>
      </c>
      <c r="F178" s="56">
        <v>25000</v>
      </c>
      <c r="G178" s="53">
        <f t="shared" si="32"/>
        <v>85000</v>
      </c>
      <c r="H178" s="54">
        <v>0.8</v>
      </c>
      <c r="I178" s="52"/>
      <c r="J178" s="52"/>
      <c r="K178" s="25"/>
      <c r="L178" s="34"/>
      <c r="M178" s="2"/>
      <c r="N178" s="2"/>
      <c r="O178" s="2"/>
      <c r="P178" s="2"/>
      <c r="Q178" s="2"/>
      <c r="R178" s="2"/>
      <c r="S178" s="2"/>
      <c r="T178" s="2"/>
      <c r="U178" s="2"/>
      <c r="V178" s="2"/>
      <c r="W178" s="2"/>
      <c r="X178" s="2"/>
      <c r="Y178" s="2"/>
      <c r="Z178" s="2"/>
    </row>
    <row r="179" spans="1:26" ht="38.25" customHeight="1" x14ac:dyDescent="0.35">
      <c r="A179" s="2"/>
      <c r="B179" s="45"/>
      <c r="C179" s="59" t="s">
        <v>214</v>
      </c>
      <c r="D179" s="60">
        <f t="shared" ref="D179:G179" si="33">SUM(D175:D178)</f>
        <v>103130.84</v>
      </c>
      <c r="E179" s="60">
        <f t="shared" si="33"/>
        <v>20000</v>
      </c>
      <c r="F179" s="60">
        <f t="shared" si="33"/>
        <v>45000</v>
      </c>
      <c r="G179" s="60">
        <f t="shared" si="33"/>
        <v>168130.84</v>
      </c>
      <c r="H179" s="32">
        <f>(H175*G175)+(H176*G176)+(H177*G177)+(H178*G178)</f>
        <v>134504.67200000002</v>
      </c>
      <c r="I179" s="32">
        <f>SUM(I175:I178)</f>
        <v>14198.28</v>
      </c>
      <c r="J179" s="33"/>
      <c r="K179" s="51"/>
      <c r="L179" s="45"/>
      <c r="M179" s="2"/>
      <c r="N179" s="2"/>
      <c r="O179" s="2"/>
      <c r="P179" s="2"/>
      <c r="Q179" s="2"/>
      <c r="R179" s="2"/>
      <c r="S179" s="2"/>
      <c r="T179" s="2"/>
      <c r="U179" s="2"/>
      <c r="V179" s="2"/>
      <c r="W179" s="2"/>
      <c r="X179" s="2"/>
      <c r="Y179" s="2"/>
      <c r="Z179" s="2"/>
    </row>
    <row r="180" spans="1:26" ht="15.75" customHeight="1" x14ac:dyDescent="0.35">
      <c r="A180" s="2"/>
      <c r="B180" s="45"/>
      <c r="C180" s="41"/>
      <c r="D180" s="46"/>
      <c r="E180" s="46"/>
      <c r="F180" s="46"/>
      <c r="G180" s="46"/>
      <c r="H180" s="46"/>
      <c r="I180" s="46"/>
      <c r="J180" s="47"/>
      <c r="K180" s="41"/>
      <c r="L180" s="45"/>
      <c r="M180" s="2"/>
      <c r="N180" s="2"/>
      <c r="O180" s="2"/>
      <c r="P180" s="2"/>
      <c r="Q180" s="2"/>
      <c r="R180" s="2"/>
      <c r="S180" s="2"/>
      <c r="T180" s="2"/>
      <c r="U180" s="2"/>
      <c r="V180" s="2"/>
      <c r="W180" s="2"/>
      <c r="X180" s="2"/>
      <c r="Y180" s="2"/>
      <c r="Z180" s="2"/>
    </row>
    <row r="181" spans="1:26" ht="15.75" customHeight="1" x14ac:dyDescent="0.35">
      <c r="A181" s="2"/>
      <c r="B181" s="45"/>
      <c r="C181" s="41"/>
      <c r="D181" s="46"/>
      <c r="E181" s="46"/>
      <c r="F181" s="46"/>
      <c r="G181" s="46"/>
      <c r="H181" s="46"/>
      <c r="I181" s="46"/>
      <c r="J181" s="47"/>
      <c r="K181" s="41"/>
      <c r="L181" s="45"/>
      <c r="M181" s="2"/>
      <c r="N181" s="2"/>
      <c r="O181" s="2"/>
      <c r="P181" s="2"/>
      <c r="Q181" s="2"/>
      <c r="R181" s="2"/>
      <c r="S181" s="2"/>
      <c r="T181" s="2"/>
      <c r="U181" s="2"/>
      <c r="V181" s="2"/>
      <c r="W181" s="2"/>
      <c r="X181" s="2"/>
      <c r="Y181" s="2"/>
      <c r="Z181" s="2"/>
    </row>
    <row r="182" spans="1:26" ht="15.75" customHeight="1" x14ac:dyDescent="0.35">
      <c r="A182" s="2"/>
      <c r="B182" s="45"/>
      <c r="C182" s="41"/>
      <c r="D182" s="46"/>
      <c r="E182" s="46"/>
      <c r="F182" s="46"/>
      <c r="G182" s="46"/>
      <c r="H182" s="46"/>
      <c r="I182" s="46"/>
      <c r="J182" s="47"/>
      <c r="K182" s="41"/>
      <c r="L182" s="45"/>
      <c r="M182" s="2"/>
      <c r="N182" s="2"/>
      <c r="O182" s="2"/>
      <c r="P182" s="2"/>
      <c r="Q182" s="2"/>
      <c r="R182" s="2"/>
      <c r="S182" s="2"/>
      <c r="T182" s="2"/>
      <c r="U182" s="2"/>
      <c r="V182" s="2"/>
      <c r="W182" s="2"/>
      <c r="X182" s="2"/>
      <c r="Y182" s="2"/>
      <c r="Z182" s="2"/>
    </row>
    <row r="183" spans="1:26" ht="15.75" customHeight="1" x14ac:dyDescent="0.35">
      <c r="A183" s="2"/>
      <c r="B183" s="45"/>
      <c r="C183" s="41"/>
      <c r="D183" s="46"/>
      <c r="E183" s="46"/>
      <c r="F183" s="46"/>
      <c r="G183" s="46"/>
      <c r="H183" s="46"/>
      <c r="I183" s="46"/>
      <c r="J183" s="47"/>
      <c r="K183" s="41"/>
      <c r="L183" s="45"/>
      <c r="M183" s="2"/>
      <c r="N183" s="2"/>
      <c r="O183" s="2"/>
      <c r="P183" s="2"/>
      <c r="Q183" s="2"/>
      <c r="R183" s="2"/>
      <c r="S183" s="2"/>
      <c r="T183" s="2"/>
      <c r="U183" s="2"/>
      <c r="V183" s="2"/>
      <c r="W183" s="2"/>
      <c r="X183" s="2"/>
      <c r="Y183" s="2"/>
      <c r="Z183" s="2"/>
    </row>
    <row r="184" spans="1:26" ht="15.75" customHeight="1" x14ac:dyDescent="0.35">
      <c r="A184" s="2"/>
      <c r="B184" s="45"/>
      <c r="C184" s="41"/>
      <c r="D184" s="46"/>
      <c r="E184" s="46"/>
      <c r="F184" s="46"/>
      <c r="G184" s="46"/>
      <c r="H184" s="46"/>
      <c r="I184" s="46"/>
      <c r="J184" s="47"/>
      <c r="K184" s="41"/>
      <c r="L184" s="45"/>
      <c r="M184" s="2"/>
      <c r="N184" s="2"/>
      <c r="O184" s="2"/>
      <c r="P184" s="2"/>
      <c r="Q184" s="2"/>
      <c r="R184" s="2"/>
      <c r="S184" s="2"/>
      <c r="T184" s="2"/>
      <c r="U184" s="2"/>
      <c r="V184" s="2"/>
      <c r="W184" s="2"/>
      <c r="X184" s="2"/>
      <c r="Y184" s="2"/>
      <c r="Z184" s="2"/>
    </row>
    <row r="185" spans="1:26" ht="15.75" customHeight="1" x14ac:dyDescent="0.35">
      <c r="A185" s="2"/>
      <c r="B185" s="45"/>
      <c r="C185" s="41"/>
      <c r="D185" s="46"/>
      <c r="E185" s="46"/>
      <c r="F185" s="46"/>
      <c r="G185" s="46"/>
      <c r="H185" s="46"/>
      <c r="I185" s="46"/>
      <c r="J185" s="47"/>
      <c r="K185" s="41"/>
      <c r="L185" s="45"/>
      <c r="M185" s="2"/>
      <c r="N185" s="2"/>
      <c r="O185" s="2"/>
      <c r="P185" s="2"/>
      <c r="Q185" s="2"/>
      <c r="R185" s="2"/>
      <c r="S185" s="2"/>
      <c r="T185" s="2"/>
      <c r="U185" s="2"/>
      <c r="V185" s="2"/>
      <c r="W185" s="2"/>
      <c r="X185" s="2"/>
      <c r="Y185" s="2"/>
      <c r="Z185" s="2"/>
    </row>
    <row r="186" spans="1:26" ht="15.75" customHeight="1" x14ac:dyDescent="0.35">
      <c r="A186" s="2"/>
      <c r="B186" s="45"/>
      <c r="C186" s="41"/>
      <c r="D186" s="46"/>
      <c r="E186" s="46"/>
      <c r="F186" s="46"/>
      <c r="G186" s="46"/>
      <c r="H186" s="46"/>
      <c r="I186" s="46"/>
      <c r="J186" s="47"/>
      <c r="K186" s="41"/>
      <c r="L186" s="45"/>
      <c r="M186" s="2"/>
      <c r="N186" s="2"/>
      <c r="O186" s="2"/>
      <c r="P186" s="2"/>
      <c r="Q186" s="2"/>
      <c r="R186" s="2"/>
      <c r="S186" s="2"/>
      <c r="T186" s="2"/>
      <c r="U186" s="2"/>
      <c r="V186" s="2"/>
      <c r="W186" s="2"/>
      <c r="X186" s="2"/>
      <c r="Y186" s="2"/>
      <c r="Z186" s="2"/>
    </row>
    <row r="187" spans="1:26" ht="14.25" customHeight="1" x14ac:dyDescent="0.35">
      <c r="A187" s="2"/>
      <c r="B187" s="45"/>
      <c r="C187" s="190" t="s">
        <v>215</v>
      </c>
      <c r="D187" s="191"/>
      <c r="E187" s="191"/>
      <c r="F187" s="191"/>
      <c r="G187" s="192"/>
      <c r="H187" s="45"/>
      <c r="I187" s="61"/>
      <c r="J187" s="17"/>
      <c r="K187" s="45"/>
      <c r="L187" s="2"/>
      <c r="M187" s="2"/>
      <c r="N187" s="2"/>
      <c r="O187" s="2"/>
      <c r="P187" s="2"/>
      <c r="Q187" s="2"/>
      <c r="R187" s="2"/>
      <c r="S187" s="2"/>
      <c r="T187" s="2"/>
      <c r="U187" s="2"/>
      <c r="V187" s="2"/>
      <c r="W187" s="2"/>
      <c r="X187" s="2"/>
      <c r="Y187" s="2"/>
      <c r="Z187" s="2"/>
    </row>
    <row r="188" spans="1:26" ht="54.75" customHeight="1" x14ac:dyDescent="0.35">
      <c r="A188" s="2"/>
      <c r="B188" s="45"/>
      <c r="C188" s="62"/>
      <c r="D188" s="32" t="str">
        <f t="shared" ref="D188:F188" si="34">D5</f>
        <v>Organisation recipiendiaire 1 (budget en USD) UNFPA</v>
      </c>
      <c r="E188" s="32" t="str">
        <f t="shared" si="34"/>
        <v>Organisation recipiendiaire 2 (budget en USD) HCDH</v>
      </c>
      <c r="F188" s="32" t="str">
        <f t="shared" si="34"/>
        <v>Organisation recipiendiaire 3 (budget en  FAO</v>
      </c>
      <c r="G188" s="63" t="s">
        <v>9</v>
      </c>
      <c r="H188" s="41"/>
      <c r="I188" s="46"/>
      <c r="J188" s="47"/>
      <c r="K188" s="45"/>
      <c r="L188" s="2"/>
      <c r="M188" s="2"/>
      <c r="N188" s="2"/>
      <c r="O188" s="2"/>
      <c r="P188" s="2"/>
      <c r="Q188" s="2"/>
      <c r="R188" s="2"/>
      <c r="S188" s="2"/>
      <c r="T188" s="2"/>
      <c r="U188" s="2"/>
      <c r="V188" s="2"/>
      <c r="W188" s="2"/>
      <c r="X188" s="2"/>
      <c r="Y188" s="2"/>
      <c r="Z188" s="2"/>
    </row>
    <row r="189" spans="1:26" ht="41.25" customHeight="1" x14ac:dyDescent="0.35">
      <c r="A189" s="2"/>
      <c r="B189" s="41"/>
      <c r="C189" s="64" t="s">
        <v>216</v>
      </c>
      <c r="D189" s="53">
        <f t="shared" ref="D189:F189" si="35">SUM(D16,D26,D36,D46,D58,D68,D78,D88,D100,D110,D120,D130,D142,D152,D162,D172,D175,D176,D177,D178)</f>
        <v>598130.84000000008</v>
      </c>
      <c r="E189" s="53">
        <f t="shared" si="35"/>
        <v>467289.72</v>
      </c>
      <c r="F189" s="53">
        <f t="shared" si="35"/>
        <v>336448.6</v>
      </c>
      <c r="G189" s="65">
        <f>SUM(D189:F189)</f>
        <v>1401869.1600000001</v>
      </c>
      <c r="H189" s="41"/>
      <c r="I189" s="46"/>
      <c r="J189" s="47"/>
      <c r="K189" s="41"/>
      <c r="L189" s="2"/>
      <c r="M189" s="2"/>
      <c r="N189" s="2"/>
      <c r="O189" s="2"/>
      <c r="P189" s="2"/>
      <c r="Q189" s="2"/>
      <c r="R189" s="2"/>
      <c r="S189" s="2"/>
      <c r="T189" s="2"/>
      <c r="U189" s="2"/>
      <c r="V189" s="2"/>
      <c r="W189" s="2"/>
      <c r="X189" s="2"/>
      <c r="Y189" s="2"/>
      <c r="Z189" s="2"/>
    </row>
    <row r="190" spans="1:26" ht="51.75" customHeight="1" x14ac:dyDescent="0.35">
      <c r="A190" s="2"/>
      <c r="B190" s="66"/>
      <c r="C190" s="64" t="s">
        <v>217</v>
      </c>
      <c r="D190" s="53">
        <f t="shared" ref="D190:G190" si="36">D189*0.07</f>
        <v>41869.158800000012</v>
      </c>
      <c r="E190" s="53">
        <f t="shared" si="36"/>
        <v>32710.2804</v>
      </c>
      <c r="F190" s="53">
        <f t="shared" si="36"/>
        <v>23551.402000000002</v>
      </c>
      <c r="G190" s="65">
        <f t="shared" si="36"/>
        <v>98130.841200000024</v>
      </c>
      <c r="H190" s="66"/>
      <c r="I190" s="47"/>
      <c r="J190" s="47"/>
      <c r="K190" s="66"/>
      <c r="L190" s="2"/>
      <c r="M190" s="2"/>
      <c r="N190" s="2"/>
      <c r="O190" s="2"/>
      <c r="P190" s="2"/>
      <c r="Q190" s="2"/>
      <c r="R190" s="2"/>
      <c r="S190" s="2"/>
      <c r="T190" s="2"/>
      <c r="U190" s="2"/>
      <c r="V190" s="2"/>
      <c r="W190" s="2"/>
      <c r="X190" s="2"/>
      <c r="Y190" s="2"/>
      <c r="Z190" s="2"/>
    </row>
    <row r="191" spans="1:26" ht="51.75" customHeight="1" x14ac:dyDescent="0.35">
      <c r="A191" s="2"/>
      <c r="B191" s="66"/>
      <c r="C191" s="67" t="s">
        <v>9</v>
      </c>
      <c r="D191" s="68">
        <f t="shared" ref="D191:G191" si="37">SUM(D189:D190)</f>
        <v>639999.99880000006</v>
      </c>
      <c r="E191" s="68">
        <f t="shared" si="37"/>
        <v>500000.00039999996</v>
      </c>
      <c r="F191" s="68">
        <f t="shared" si="37"/>
        <v>360000.00199999998</v>
      </c>
      <c r="G191" s="69">
        <f t="shared" si="37"/>
        <v>1500000.0012000003</v>
      </c>
      <c r="H191" s="66"/>
      <c r="I191" s="47"/>
      <c r="J191" s="47"/>
      <c r="K191" s="66"/>
      <c r="L191" s="2"/>
      <c r="M191" s="2"/>
      <c r="N191" s="2"/>
      <c r="O191" s="2"/>
      <c r="P191" s="2"/>
      <c r="Q191" s="2"/>
      <c r="R191" s="2"/>
      <c r="S191" s="2"/>
      <c r="T191" s="2"/>
      <c r="U191" s="2"/>
      <c r="V191" s="2"/>
      <c r="W191" s="2"/>
      <c r="X191" s="2"/>
      <c r="Y191" s="2"/>
      <c r="Z191" s="2"/>
    </row>
    <row r="192" spans="1:26" ht="42" customHeight="1" x14ac:dyDescent="0.35">
      <c r="A192" s="2"/>
      <c r="B192" s="66"/>
      <c r="C192" s="2"/>
      <c r="D192" s="2"/>
      <c r="E192" s="2"/>
      <c r="F192" s="2"/>
      <c r="G192" s="2"/>
      <c r="H192" s="2"/>
      <c r="I192" s="3"/>
      <c r="J192" s="3"/>
      <c r="K192" s="48"/>
      <c r="L192" s="66"/>
      <c r="M192" s="2"/>
      <c r="N192" s="2"/>
      <c r="O192" s="2"/>
      <c r="P192" s="2"/>
      <c r="Q192" s="2"/>
      <c r="R192" s="2"/>
      <c r="S192" s="2"/>
      <c r="T192" s="2"/>
      <c r="U192" s="2"/>
      <c r="V192" s="2"/>
      <c r="W192" s="2"/>
      <c r="X192" s="2"/>
      <c r="Y192" s="2"/>
      <c r="Z192" s="2"/>
    </row>
    <row r="193" spans="1:26" ht="29.25" customHeight="1" x14ac:dyDescent="0.35">
      <c r="A193" s="10"/>
      <c r="B193" s="41"/>
      <c r="C193" s="45"/>
      <c r="D193" s="61"/>
      <c r="E193" s="61"/>
      <c r="F193" s="61"/>
      <c r="G193" s="61"/>
      <c r="H193" s="61"/>
      <c r="I193" s="61"/>
      <c r="J193" s="17"/>
      <c r="K193" s="45"/>
      <c r="L193" s="41"/>
      <c r="M193" s="10"/>
      <c r="N193" s="10"/>
      <c r="O193" s="10"/>
      <c r="P193" s="10"/>
      <c r="Q193" s="10"/>
      <c r="R193" s="10"/>
      <c r="S193" s="10"/>
      <c r="T193" s="10"/>
      <c r="U193" s="10"/>
      <c r="V193" s="10"/>
      <c r="W193" s="10"/>
      <c r="X193" s="10"/>
      <c r="Y193" s="10"/>
      <c r="Z193" s="10"/>
    </row>
    <row r="194" spans="1:26" ht="23.25" customHeight="1" x14ac:dyDescent="0.35">
      <c r="A194" s="2"/>
      <c r="B194" s="66"/>
      <c r="C194" s="193" t="s">
        <v>218</v>
      </c>
      <c r="D194" s="191"/>
      <c r="E194" s="191"/>
      <c r="F194" s="191"/>
      <c r="G194" s="191"/>
      <c r="H194" s="192"/>
      <c r="I194" s="70"/>
      <c r="J194" s="34"/>
      <c r="K194" s="66"/>
      <c r="L194" s="2"/>
      <c r="M194" s="2"/>
      <c r="N194" s="2"/>
      <c r="O194" s="2"/>
      <c r="P194" s="2"/>
      <c r="Q194" s="2"/>
      <c r="R194" s="2"/>
      <c r="S194" s="2"/>
      <c r="T194" s="2"/>
      <c r="U194" s="2"/>
      <c r="V194" s="2"/>
      <c r="W194" s="2"/>
      <c r="X194" s="2"/>
      <c r="Y194" s="2"/>
      <c r="Z194" s="2"/>
    </row>
    <row r="195" spans="1:26" ht="51.75" customHeight="1" x14ac:dyDescent="0.35">
      <c r="A195" s="2"/>
      <c r="B195" s="66"/>
      <c r="C195" s="71"/>
      <c r="D195" s="32" t="str">
        <f t="shared" ref="D195:F195" si="38">D5</f>
        <v>Organisation recipiendiaire 1 (budget en USD) UNFPA</v>
      </c>
      <c r="E195" s="32" t="str">
        <f t="shared" si="38"/>
        <v>Organisation recipiendiaire 2 (budget en USD) HCDH</v>
      </c>
      <c r="F195" s="32" t="str">
        <f t="shared" si="38"/>
        <v>Organisation recipiendiaire 3 (budget en  FAO</v>
      </c>
      <c r="G195" s="72" t="s">
        <v>9</v>
      </c>
      <c r="H195" s="73" t="s">
        <v>219</v>
      </c>
      <c r="I195" s="70"/>
      <c r="J195" s="34"/>
      <c r="K195" s="66"/>
      <c r="L195" s="2"/>
      <c r="M195" s="2"/>
      <c r="N195" s="2"/>
      <c r="O195" s="2"/>
      <c r="P195" s="2"/>
      <c r="Q195" s="2"/>
      <c r="R195" s="2"/>
      <c r="S195" s="2"/>
      <c r="T195" s="2"/>
      <c r="U195" s="2"/>
      <c r="V195" s="2"/>
      <c r="W195" s="2"/>
      <c r="X195" s="2"/>
      <c r="Y195" s="2"/>
      <c r="Z195" s="2"/>
    </row>
    <row r="196" spans="1:26" ht="55.5" customHeight="1" x14ac:dyDescent="0.35">
      <c r="A196" s="2"/>
      <c r="B196" s="66"/>
      <c r="C196" s="74" t="s">
        <v>220</v>
      </c>
      <c r="D196" s="75">
        <f t="shared" ref="D196:D198" si="39">$D$191*H196</f>
        <v>447999.99916000001</v>
      </c>
      <c r="E196" s="76">
        <f t="shared" ref="E196:E198" si="40">$E$191*H196</f>
        <v>350000.00027999998</v>
      </c>
      <c r="F196" s="76">
        <f t="shared" ref="F196:F198" si="41">$F$191*H196</f>
        <v>252000.00139999998</v>
      </c>
      <c r="G196" s="76">
        <f t="shared" ref="G196:G198" si="42">SUM(D196:F196)</f>
        <v>1050000.0008399999</v>
      </c>
      <c r="H196" s="77">
        <v>0.7</v>
      </c>
      <c r="I196" s="61"/>
      <c r="J196" s="17"/>
      <c r="K196" s="66"/>
      <c r="L196" s="2"/>
      <c r="M196" s="2"/>
      <c r="N196" s="2"/>
      <c r="O196" s="2"/>
      <c r="P196" s="2"/>
      <c r="Q196" s="2"/>
      <c r="R196" s="2"/>
      <c r="S196" s="2"/>
      <c r="T196" s="2"/>
      <c r="U196" s="2"/>
      <c r="V196" s="2"/>
      <c r="W196" s="2"/>
      <c r="X196" s="2"/>
      <c r="Y196" s="2"/>
      <c r="Z196" s="2"/>
    </row>
    <row r="197" spans="1:26" ht="57.75" customHeight="1" x14ac:dyDescent="0.35">
      <c r="A197" s="2"/>
      <c r="B197" s="194"/>
      <c r="C197" s="79" t="s">
        <v>221</v>
      </c>
      <c r="D197" s="75">
        <f t="shared" si="39"/>
        <v>191999.99964000002</v>
      </c>
      <c r="E197" s="76">
        <f t="shared" si="40"/>
        <v>150000.00011999998</v>
      </c>
      <c r="F197" s="76">
        <f t="shared" si="41"/>
        <v>108000.00059999998</v>
      </c>
      <c r="G197" s="80">
        <f t="shared" si="42"/>
        <v>450000.00036000001</v>
      </c>
      <c r="H197" s="81">
        <v>0.3</v>
      </c>
      <c r="I197" s="61"/>
      <c r="J197" s="17"/>
      <c r="K197" s="2"/>
      <c r="L197" s="2"/>
      <c r="M197" s="2"/>
      <c r="N197" s="2"/>
      <c r="O197" s="2"/>
      <c r="P197" s="2"/>
      <c r="Q197" s="2"/>
      <c r="R197" s="2"/>
      <c r="S197" s="2"/>
      <c r="T197" s="2"/>
      <c r="U197" s="2"/>
      <c r="V197" s="2"/>
      <c r="W197" s="2"/>
      <c r="X197" s="2"/>
      <c r="Y197" s="2"/>
      <c r="Z197" s="2"/>
    </row>
    <row r="198" spans="1:26" ht="57.75" customHeight="1" x14ac:dyDescent="0.35">
      <c r="A198" s="2"/>
      <c r="B198" s="189"/>
      <c r="C198" s="79" t="s">
        <v>222</v>
      </c>
      <c r="D198" s="75">
        <f t="shared" si="39"/>
        <v>0</v>
      </c>
      <c r="E198" s="76">
        <f t="shared" si="40"/>
        <v>0</v>
      </c>
      <c r="F198" s="76">
        <f t="shared" si="41"/>
        <v>0</v>
      </c>
      <c r="G198" s="80">
        <f t="shared" si="42"/>
        <v>0</v>
      </c>
      <c r="H198" s="82">
        <v>0</v>
      </c>
      <c r="I198" s="83"/>
      <c r="J198" s="84"/>
      <c r="K198" s="2"/>
      <c r="L198" s="2"/>
      <c r="M198" s="2"/>
      <c r="N198" s="2"/>
      <c r="O198" s="2"/>
      <c r="P198" s="2"/>
      <c r="Q198" s="2"/>
      <c r="R198" s="2"/>
      <c r="S198" s="2"/>
      <c r="T198" s="2"/>
      <c r="U198" s="2"/>
      <c r="V198" s="2"/>
      <c r="W198" s="2"/>
      <c r="X198" s="2"/>
      <c r="Y198" s="2"/>
      <c r="Z198" s="2"/>
    </row>
    <row r="199" spans="1:26" ht="38.25" customHeight="1" x14ac:dyDescent="0.35">
      <c r="A199" s="2"/>
      <c r="B199" s="189"/>
      <c r="C199" s="67" t="s">
        <v>9</v>
      </c>
      <c r="D199" s="68">
        <f t="shared" ref="D199:H199" si="43">SUM(D196:D198)</f>
        <v>639999.99880000006</v>
      </c>
      <c r="E199" s="68">
        <f t="shared" si="43"/>
        <v>500000.00039999996</v>
      </c>
      <c r="F199" s="68">
        <f t="shared" si="43"/>
        <v>360000.00199999998</v>
      </c>
      <c r="G199" s="68">
        <f t="shared" si="43"/>
        <v>1500000.0011999998</v>
      </c>
      <c r="H199" s="85">
        <f t="shared" si="43"/>
        <v>1</v>
      </c>
      <c r="I199" s="61"/>
      <c r="J199" s="17"/>
      <c r="K199" s="2"/>
      <c r="L199" s="2"/>
      <c r="M199" s="2"/>
      <c r="N199" s="2"/>
      <c r="O199" s="2"/>
      <c r="P199" s="2"/>
      <c r="Q199" s="2"/>
      <c r="R199" s="2"/>
      <c r="S199" s="2"/>
      <c r="T199" s="2"/>
      <c r="U199" s="2"/>
      <c r="V199" s="2"/>
      <c r="W199" s="2"/>
      <c r="X199" s="2"/>
      <c r="Y199" s="2"/>
      <c r="Z199" s="2"/>
    </row>
    <row r="200" spans="1:26" ht="21.75" customHeight="1" x14ac:dyDescent="0.35">
      <c r="A200" s="2"/>
      <c r="B200" s="189"/>
      <c r="C200" s="48"/>
      <c r="D200" s="17"/>
      <c r="E200" s="17"/>
      <c r="F200" s="17"/>
      <c r="G200" s="17"/>
      <c r="H200" s="17"/>
      <c r="I200" s="17"/>
      <c r="J200" s="17"/>
      <c r="K200" s="2"/>
      <c r="L200" s="2"/>
      <c r="M200" s="2"/>
      <c r="N200" s="2"/>
      <c r="O200" s="2"/>
      <c r="P200" s="2"/>
      <c r="Q200" s="2"/>
      <c r="R200" s="2"/>
      <c r="S200" s="2"/>
      <c r="T200" s="2"/>
      <c r="U200" s="2"/>
      <c r="V200" s="2"/>
      <c r="W200" s="2"/>
      <c r="X200" s="2"/>
      <c r="Y200" s="2"/>
      <c r="Z200" s="2"/>
    </row>
    <row r="201" spans="1:26" ht="49.5" customHeight="1" x14ac:dyDescent="0.35">
      <c r="A201" s="2"/>
      <c r="B201" s="189"/>
      <c r="C201" s="86" t="s">
        <v>223</v>
      </c>
      <c r="D201" s="87">
        <f>SUM(H16,H26,H36,H46,H58,H68,H78,H88,H100,H110,H120,H130,H142,H152,H162,H172,H179)*1.07</f>
        <v>1248257.0009600001</v>
      </c>
      <c r="E201" s="61"/>
      <c r="F201" s="61"/>
      <c r="G201" s="61"/>
      <c r="H201" s="88" t="s">
        <v>224</v>
      </c>
      <c r="I201" s="89">
        <f>SUM(I179,I172,I162,I152,I142,I130,I120,I110,I100,I88,I78,I68,I58,I46,I36,I26,I16)</f>
        <v>522057</v>
      </c>
      <c r="J201" s="90"/>
      <c r="K201" s="2"/>
      <c r="L201" s="2"/>
      <c r="M201" s="2"/>
      <c r="N201" s="2"/>
      <c r="O201" s="2"/>
      <c r="P201" s="2"/>
      <c r="Q201" s="2"/>
      <c r="R201" s="2"/>
      <c r="S201" s="2"/>
      <c r="T201" s="2"/>
      <c r="U201" s="2"/>
      <c r="V201" s="2"/>
      <c r="W201" s="2"/>
      <c r="X201" s="2"/>
      <c r="Y201" s="2"/>
      <c r="Z201" s="2"/>
    </row>
    <row r="202" spans="1:26" ht="28.5" customHeight="1" x14ac:dyDescent="0.35">
      <c r="A202" s="2"/>
      <c r="B202" s="189"/>
      <c r="C202" s="91" t="s">
        <v>225</v>
      </c>
      <c r="D202" s="92">
        <f>D201/G191</f>
        <v>0.83217133330759618</v>
      </c>
      <c r="E202" s="93"/>
      <c r="F202" s="93"/>
      <c r="G202" s="93"/>
      <c r="H202" s="94" t="s">
        <v>226</v>
      </c>
      <c r="I202" s="95">
        <f>I201/G189</f>
        <v>0.37240065970207942</v>
      </c>
      <c r="J202" s="96"/>
      <c r="K202" s="2"/>
      <c r="L202" s="2"/>
      <c r="M202" s="2"/>
      <c r="N202" s="2"/>
      <c r="O202" s="2"/>
      <c r="P202" s="2"/>
      <c r="Q202" s="2"/>
      <c r="R202" s="2"/>
      <c r="S202" s="2"/>
      <c r="T202" s="2"/>
      <c r="U202" s="2"/>
      <c r="V202" s="2"/>
      <c r="W202" s="2"/>
      <c r="X202" s="2"/>
      <c r="Y202" s="2"/>
      <c r="Z202" s="2"/>
    </row>
    <row r="203" spans="1:26" ht="28.5" customHeight="1" x14ac:dyDescent="0.35">
      <c r="A203" s="2"/>
      <c r="B203" s="189"/>
      <c r="C203" s="195"/>
      <c r="D203" s="196"/>
      <c r="E203" s="97"/>
      <c r="F203" s="97"/>
      <c r="G203" s="97"/>
      <c r="H203" s="2"/>
      <c r="I203" s="3"/>
      <c r="J203" s="3"/>
      <c r="K203" s="2"/>
      <c r="L203" s="2"/>
      <c r="M203" s="2"/>
      <c r="N203" s="2"/>
      <c r="O203" s="2"/>
      <c r="P203" s="2"/>
      <c r="Q203" s="2"/>
      <c r="R203" s="2"/>
      <c r="S203" s="2"/>
      <c r="T203" s="2"/>
      <c r="U203" s="2"/>
      <c r="V203" s="2"/>
      <c r="W203" s="2"/>
      <c r="X203" s="2"/>
      <c r="Y203" s="2"/>
      <c r="Z203" s="2"/>
    </row>
    <row r="204" spans="1:26" ht="28.5" customHeight="1" x14ac:dyDescent="0.35">
      <c r="A204" s="2"/>
      <c r="B204" s="189"/>
      <c r="C204" s="91" t="s">
        <v>227</v>
      </c>
      <c r="D204" s="98">
        <f>SUM(D177:F178)*1.07</f>
        <v>144450</v>
      </c>
      <c r="E204" s="99"/>
      <c r="F204" s="99"/>
      <c r="G204" s="99"/>
      <c r="H204" s="2"/>
      <c r="I204" s="3"/>
      <c r="J204" s="3"/>
      <c r="K204" s="2"/>
      <c r="L204" s="2"/>
      <c r="M204" s="2"/>
      <c r="N204" s="2"/>
      <c r="O204" s="2"/>
      <c r="P204" s="2"/>
      <c r="Q204" s="2"/>
      <c r="R204" s="2"/>
      <c r="S204" s="2"/>
      <c r="T204" s="2"/>
      <c r="U204" s="2"/>
      <c r="V204" s="2"/>
      <c r="W204" s="2"/>
      <c r="X204" s="2"/>
      <c r="Y204" s="2"/>
      <c r="Z204" s="2"/>
    </row>
    <row r="205" spans="1:26" ht="23.25" customHeight="1" x14ac:dyDescent="0.35">
      <c r="A205" s="2"/>
      <c r="B205" s="189"/>
      <c r="C205" s="91" t="s">
        <v>228</v>
      </c>
      <c r="D205" s="92">
        <f>D204/G191</f>
        <v>9.6299999922959983E-2</v>
      </c>
      <c r="E205" s="99"/>
      <c r="F205" s="99"/>
      <c r="G205" s="99"/>
      <c r="H205" s="2"/>
      <c r="I205" s="3"/>
      <c r="J205" s="3"/>
      <c r="K205" s="2"/>
      <c r="L205" s="2"/>
      <c r="M205" s="2"/>
      <c r="N205" s="2"/>
      <c r="O205" s="2"/>
      <c r="P205" s="2"/>
      <c r="Q205" s="2"/>
      <c r="R205" s="2"/>
      <c r="S205" s="2"/>
      <c r="T205" s="2"/>
      <c r="U205" s="2"/>
      <c r="V205" s="2"/>
      <c r="W205" s="2"/>
      <c r="X205" s="2"/>
      <c r="Y205" s="2"/>
      <c r="Z205" s="2"/>
    </row>
    <row r="206" spans="1:26" ht="66.75" customHeight="1" x14ac:dyDescent="0.35">
      <c r="A206" s="2"/>
      <c r="B206" s="189"/>
      <c r="C206" s="197" t="s">
        <v>229</v>
      </c>
      <c r="D206" s="198"/>
      <c r="E206" s="100"/>
      <c r="F206" s="100"/>
      <c r="G206" s="100"/>
      <c r="H206" s="2"/>
      <c r="I206" s="3"/>
      <c r="J206" s="3"/>
      <c r="K206" s="2"/>
      <c r="L206" s="2"/>
      <c r="M206" s="2"/>
      <c r="N206" s="2"/>
      <c r="O206" s="2"/>
      <c r="P206" s="2"/>
      <c r="Q206" s="2"/>
      <c r="R206" s="2"/>
      <c r="S206" s="2"/>
      <c r="T206" s="2"/>
      <c r="U206" s="2"/>
      <c r="V206" s="2"/>
      <c r="W206" s="2"/>
      <c r="X206" s="2"/>
      <c r="Y206" s="2"/>
      <c r="Z206" s="2"/>
    </row>
    <row r="207" spans="1:26" ht="55.5" customHeight="1" x14ac:dyDescent="0.35">
      <c r="A207" s="2"/>
      <c r="B207" s="189"/>
      <c r="C207" s="2"/>
      <c r="D207" s="2"/>
      <c r="E207" s="2"/>
      <c r="F207" s="2"/>
      <c r="G207" s="2"/>
      <c r="H207" s="2"/>
      <c r="I207" s="3"/>
      <c r="J207" s="3"/>
      <c r="K207" s="2"/>
      <c r="L207" s="10"/>
      <c r="M207" s="2"/>
      <c r="N207" s="2"/>
      <c r="O207" s="2"/>
      <c r="P207" s="2"/>
      <c r="Q207" s="2"/>
      <c r="R207" s="2"/>
      <c r="S207" s="2"/>
      <c r="T207" s="2"/>
      <c r="U207" s="2"/>
      <c r="V207" s="2"/>
      <c r="W207" s="2"/>
      <c r="X207" s="2"/>
      <c r="Y207" s="2"/>
      <c r="Z207" s="2"/>
    </row>
    <row r="208" spans="1:26" ht="42.75" customHeight="1" x14ac:dyDescent="0.35">
      <c r="A208" s="2"/>
      <c r="B208" s="189"/>
      <c r="C208" s="2"/>
      <c r="D208" s="2"/>
      <c r="E208" s="2"/>
      <c r="F208" s="2"/>
      <c r="G208" s="2"/>
      <c r="H208" s="2"/>
      <c r="I208" s="3"/>
      <c r="J208" s="3"/>
      <c r="K208" s="2"/>
      <c r="L208" s="2"/>
      <c r="M208" s="2"/>
      <c r="N208" s="2"/>
      <c r="O208" s="2"/>
      <c r="P208" s="2"/>
      <c r="Q208" s="2"/>
      <c r="R208" s="2"/>
      <c r="S208" s="2"/>
      <c r="T208" s="2"/>
      <c r="U208" s="2"/>
      <c r="V208" s="2"/>
      <c r="W208" s="2"/>
      <c r="X208" s="2"/>
      <c r="Y208" s="2"/>
      <c r="Z208" s="2"/>
    </row>
    <row r="209" spans="1:26" ht="21.75" customHeight="1" x14ac:dyDescent="0.35">
      <c r="A209" s="2"/>
      <c r="B209" s="189"/>
      <c r="C209" s="2"/>
      <c r="D209" s="2"/>
      <c r="E209" s="2"/>
      <c r="F209" s="2"/>
      <c r="G209" s="2"/>
      <c r="H209" s="2"/>
      <c r="I209" s="3"/>
      <c r="J209" s="3"/>
      <c r="K209" s="2"/>
      <c r="L209" s="2"/>
      <c r="M209" s="2"/>
      <c r="N209" s="2"/>
      <c r="O209" s="2"/>
      <c r="P209" s="2"/>
      <c r="Q209" s="2"/>
      <c r="R209" s="2"/>
      <c r="S209" s="2"/>
      <c r="T209" s="2"/>
      <c r="U209" s="2"/>
      <c r="V209" s="2"/>
      <c r="W209" s="2"/>
      <c r="X209" s="2"/>
      <c r="Y209" s="2"/>
      <c r="Z209" s="2"/>
    </row>
    <row r="210" spans="1:26" ht="21.75" customHeight="1" x14ac:dyDescent="0.35">
      <c r="A210" s="2"/>
      <c r="B210" s="189"/>
      <c r="C210" s="2"/>
      <c r="D210" s="2"/>
      <c r="E210" s="2"/>
      <c r="F210" s="2"/>
      <c r="G210" s="2"/>
      <c r="H210" s="2"/>
      <c r="I210" s="3"/>
      <c r="J210" s="3"/>
      <c r="K210" s="2"/>
      <c r="L210" s="2"/>
      <c r="M210" s="2"/>
      <c r="N210" s="2"/>
      <c r="O210" s="2"/>
      <c r="P210" s="2"/>
      <c r="Q210" s="2"/>
      <c r="R210" s="2"/>
      <c r="S210" s="2"/>
      <c r="T210" s="2"/>
      <c r="U210" s="2"/>
      <c r="V210" s="2"/>
      <c r="W210" s="2"/>
      <c r="X210" s="2"/>
      <c r="Y210" s="2"/>
      <c r="Z210" s="2"/>
    </row>
    <row r="211" spans="1:26" ht="23.25" customHeight="1" x14ac:dyDescent="0.35">
      <c r="A211" s="2"/>
      <c r="B211" s="189"/>
      <c r="C211" s="2"/>
      <c r="D211" s="2"/>
      <c r="E211" s="2"/>
      <c r="F211" s="2"/>
      <c r="G211" s="2"/>
      <c r="H211" s="2"/>
      <c r="I211" s="3"/>
      <c r="J211" s="3"/>
      <c r="K211" s="2"/>
      <c r="L211" s="2"/>
      <c r="M211" s="2"/>
      <c r="N211" s="2"/>
      <c r="O211" s="2"/>
      <c r="P211" s="2"/>
      <c r="Q211" s="2"/>
      <c r="R211" s="2"/>
      <c r="S211" s="2"/>
      <c r="T211" s="2"/>
      <c r="U211" s="2"/>
      <c r="V211" s="2"/>
      <c r="W211" s="2"/>
      <c r="X211" s="2"/>
      <c r="Y211" s="2"/>
      <c r="Z211" s="2"/>
    </row>
    <row r="212" spans="1:26" ht="23.25" customHeight="1" x14ac:dyDescent="0.35">
      <c r="A212" s="2"/>
      <c r="B212" s="2"/>
      <c r="C212" s="2"/>
      <c r="D212" s="2"/>
      <c r="E212" s="2"/>
      <c r="F212" s="2"/>
      <c r="G212" s="2"/>
      <c r="H212" s="2"/>
      <c r="I212" s="3"/>
      <c r="J212" s="3"/>
      <c r="K212" s="2"/>
      <c r="L212" s="2"/>
      <c r="M212" s="2"/>
      <c r="N212" s="2"/>
      <c r="O212" s="2"/>
      <c r="P212" s="2"/>
      <c r="Q212" s="2"/>
      <c r="R212" s="2"/>
      <c r="S212" s="2"/>
      <c r="T212" s="2"/>
      <c r="U212" s="2"/>
      <c r="V212" s="2"/>
      <c r="W212" s="2"/>
      <c r="X212" s="2"/>
      <c r="Y212" s="2"/>
      <c r="Z212" s="2"/>
    </row>
    <row r="213" spans="1:26" ht="21.75" customHeight="1" x14ac:dyDescent="0.35">
      <c r="A213" s="2"/>
      <c r="B213" s="2"/>
      <c r="C213" s="2"/>
      <c r="D213" s="2"/>
      <c r="E213" s="2"/>
      <c r="F213" s="2"/>
      <c r="G213" s="2"/>
      <c r="H213" s="2"/>
      <c r="I213" s="3"/>
      <c r="J213" s="3"/>
      <c r="K213" s="2"/>
      <c r="L213" s="2"/>
      <c r="M213" s="2"/>
      <c r="N213" s="2"/>
      <c r="O213" s="2"/>
      <c r="P213" s="2"/>
      <c r="Q213" s="2"/>
      <c r="R213" s="2"/>
      <c r="S213" s="2"/>
      <c r="T213" s="2"/>
      <c r="U213" s="2"/>
      <c r="V213" s="2"/>
      <c r="W213" s="2"/>
      <c r="X213" s="2"/>
      <c r="Y213" s="2"/>
      <c r="Z213" s="2"/>
    </row>
    <row r="214" spans="1:26" ht="16.5" customHeight="1" x14ac:dyDescent="0.35">
      <c r="A214" s="2"/>
      <c r="B214" s="2"/>
      <c r="C214" s="2"/>
      <c r="D214" s="2"/>
      <c r="E214" s="2"/>
      <c r="F214" s="2"/>
      <c r="G214" s="2"/>
      <c r="H214" s="2"/>
      <c r="I214" s="3"/>
      <c r="J214" s="3"/>
      <c r="K214" s="2"/>
      <c r="L214" s="2"/>
      <c r="M214" s="2"/>
      <c r="N214" s="2"/>
      <c r="O214" s="2"/>
      <c r="P214" s="2"/>
      <c r="Q214" s="2"/>
      <c r="R214" s="2"/>
      <c r="S214" s="2"/>
      <c r="T214" s="2"/>
      <c r="U214" s="2"/>
      <c r="V214" s="2"/>
      <c r="W214" s="2"/>
      <c r="X214" s="2"/>
      <c r="Y214" s="2"/>
      <c r="Z214" s="2"/>
    </row>
    <row r="215" spans="1:26" ht="29.25" customHeight="1" x14ac:dyDescent="0.35">
      <c r="A215" s="2"/>
      <c r="B215" s="2"/>
      <c r="C215" s="2"/>
      <c r="D215" s="2"/>
      <c r="E215" s="2"/>
      <c r="F215" s="2"/>
      <c r="G215" s="2"/>
      <c r="H215" s="2"/>
      <c r="I215" s="3"/>
      <c r="J215" s="3"/>
      <c r="K215" s="2"/>
      <c r="L215" s="2"/>
      <c r="M215" s="2"/>
      <c r="N215" s="2"/>
      <c r="O215" s="2"/>
      <c r="P215" s="2"/>
      <c r="Q215" s="2"/>
      <c r="R215" s="2"/>
      <c r="S215" s="2"/>
      <c r="T215" s="2"/>
      <c r="U215" s="2"/>
      <c r="V215" s="2"/>
      <c r="W215" s="2"/>
      <c r="X215" s="2"/>
      <c r="Y215" s="2"/>
      <c r="Z215" s="2"/>
    </row>
    <row r="216" spans="1:26" ht="24.75" customHeight="1" x14ac:dyDescent="0.35">
      <c r="A216" s="2"/>
      <c r="B216" s="2"/>
      <c r="C216" s="2"/>
      <c r="D216" s="2"/>
      <c r="E216" s="2"/>
      <c r="F216" s="2"/>
      <c r="G216" s="2"/>
      <c r="H216" s="2"/>
      <c r="I216" s="3"/>
      <c r="J216" s="3"/>
      <c r="K216" s="2"/>
      <c r="L216" s="2"/>
      <c r="M216" s="2"/>
      <c r="N216" s="2"/>
      <c r="O216" s="2"/>
      <c r="P216" s="2"/>
      <c r="Q216" s="2"/>
      <c r="R216" s="2"/>
      <c r="S216" s="2"/>
      <c r="T216" s="2"/>
      <c r="U216" s="2"/>
      <c r="V216" s="2"/>
      <c r="W216" s="2"/>
      <c r="X216" s="2"/>
      <c r="Y216" s="2"/>
      <c r="Z216" s="2"/>
    </row>
    <row r="217" spans="1:26" ht="33" customHeight="1" x14ac:dyDescent="0.35">
      <c r="A217" s="2"/>
      <c r="B217" s="2"/>
      <c r="C217" s="2"/>
      <c r="D217" s="2"/>
      <c r="E217" s="2"/>
      <c r="F217" s="2"/>
      <c r="G217" s="2"/>
      <c r="H217" s="2"/>
      <c r="I217" s="3"/>
      <c r="J217" s="3"/>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3"/>
      <c r="J218" s="3"/>
      <c r="K218" s="2"/>
      <c r="L218" s="2"/>
      <c r="M218" s="2"/>
      <c r="N218" s="2"/>
      <c r="O218" s="2"/>
      <c r="P218" s="2"/>
      <c r="Q218" s="2"/>
      <c r="R218" s="2"/>
      <c r="S218" s="2"/>
      <c r="T218" s="2"/>
      <c r="U218" s="2"/>
      <c r="V218" s="2"/>
      <c r="W218" s="2"/>
      <c r="X218" s="2"/>
      <c r="Y218" s="2"/>
      <c r="Z218" s="2"/>
    </row>
    <row r="219" spans="1:26" ht="15" customHeight="1" x14ac:dyDescent="0.35">
      <c r="A219" s="2"/>
      <c r="B219" s="2"/>
      <c r="C219" s="2"/>
      <c r="D219" s="2"/>
      <c r="E219" s="2"/>
      <c r="F219" s="2"/>
      <c r="G219" s="2"/>
      <c r="H219" s="2"/>
      <c r="I219" s="3"/>
      <c r="J219" s="3"/>
      <c r="K219" s="2"/>
      <c r="L219" s="2"/>
      <c r="M219" s="2"/>
      <c r="N219" s="2"/>
      <c r="O219" s="2"/>
      <c r="P219" s="2"/>
      <c r="Q219" s="2"/>
      <c r="R219" s="2"/>
      <c r="S219" s="2"/>
      <c r="T219" s="2"/>
      <c r="U219" s="2"/>
      <c r="V219" s="2"/>
      <c r="W219" s="2"/>
      <c r="X219" s="2"/>
      <c r="Y219" s="2"/>
      <c r="Z219" s="2"/>
    </row>
    <row r="220" spans="1:26" ht="25.5" customHeight="1" x14ac:dyDescent="0.35">
      <c r="A220" s="2"/>
      <c r="B220" s="2"/>
      <c r="C220" s="2"/>
      <c r="D220" s="2"/>
      <c r="E220" s="2"/>
      <c r="F220" s="2"/>
      <c r="G220" s="2"/>
      <c r="H220" s="2"/>
      <c r="I220" s="3"/>
      <c r="J220" s="3"/>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3"/>
      <c r="J221" s="3"/>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3"/>
      <c r="J222" s="3"/>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3"/>
      <c r="J223" s="3"/>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3"/>
      <c r="J224" s="3"/>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3"/>
      <c r="J225" s="3"/>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3"/>
      <c r="J226" s="3"/>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3"/>
      <c r="J227" s="3"/>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3"/>
      <c r="J228" s="3"/>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3"/>
      <c r="J229" s="3"/>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3"/>
      <c r="J230" s="3"/>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3"/>
      <c r="J231" s="3"/>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3"/>
      <c r="J232" s="3"/>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3"/>
      <c r="J233" s="3"/>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3"/>
      <c r="J234" s="3"/>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3"/>
      <c r="J235" s="3"/>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3"/>
      <c r="J236" s="3"/>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3"/>
      <c r="J237" s="3"/>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3"/>
      <c r="J238" s="3"/>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3"/>
      <c r="J239" s="3"/>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3"/>
      <c r="J240" s="3"/>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3"/>
      <c r="J241" s="3"/>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3"/>
      <c r="J242" s="3"/>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3"/>
      <c r="J243" s="3"/>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3"/>
      <c r="J244" s="3"/>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3"/>
      <c r="J245" s="3"/>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3"/>
      <c r="J246" s="3"/>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3"/>
      <c r="J247" s="3"/>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3"/>
      <c r="J248" s="3"/>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3"/>
      <c r="J249" s="3"/>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3"/>
      <c r="J250" s="3"/>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3"/>
      <c r="J251" s="3"/>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3"/>
      <c r="J252" s="3"/>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3"/>
      <c r="J253" s="3"/>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3"/>
      <c r="J254" s="3"/>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3"/>
      <c r="J255" s="3"/>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3"/>
      <c r="J256" s="3"/>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3"/>
      <c r="J257" s="3"/>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3"/>
      <c r="J258" s="3"/>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3"/>
      <c r="J259" s="3"/>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3"/>
      <c r="J260" s="3"/>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3"/>
      <c r="J261" s="3"/>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3"/>
      <c r="J262" s="3"/>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3"/>
      <c r="J263" s="3"/>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3"/>
      <c r="J264" s="3"/>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3"/>
      <c r="J265" s="3"/>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3"/>
      <c r="J266" s="3"/>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3"/>
      <c r="J267" s="3"/>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3"/>
      <c r="J268" s="3"/>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3"/>
      <c r="J269" s="3"/>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3"/>
      <c r="J270" s="3"/>
      <c r="K270" s="2"/>
      <c r="L270" s="2"/>
      <c r="M270" s="2"/>
      <c r="N270" s="2"/>
      <c r="O270" s="2"/>
      <c r="P270" s="2"/>
      <c r="Q270" s="2"/>
      <c r="R270" s="2"/>
      <c r="S270" s="2"/>
      <c r="T270" s="2"/>
      <c r="U270" s="2"/>
      <c r="V270" s="2"/>
      <c r="W270" s="2"/>
      <c r="X270" s="2"/>
      <c r="Y270" s="2"/>
      <c r="Z270" s="2"/>
    </row>
    <row r="271" spans="1:26" ht="14.25" customHeight="1" x14ac:dyDescent="0.35">
      <c r="A271" s="2" t="s">
        <v>230</v>
      </c>
      <c r="B271" s="2"/>
      <c r="C271" s="2"/>
      <c r="D271" s="2"/>
      <c r="E271" s="2"/>
      <c r="F271" s="2"/>
      <c r="G271" s="2"/>
      <c r="H271" s="2"/>
      <c r="I271" s="3"/>
      <c r="J271" s="3"/>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3"/>
      <c r="J272" s="3"/>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3"/>
      <c r="J273" s="3"/>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3"/>
      <c r="J274" s="3"/>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3"/>
      <c r="J275" s="3"/>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3"/>
      <c r="J276" s="3"/>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3"/>
      <c r="J277" s="3"/>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3"/>
      <c r="J278" s="3"/>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3"/>
      <c r="J279" s="3"/>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3"/>
      <c r="J280" s="3"/>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3"/>
      <c r="J281" s="3"/>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3"/>
      <c r="J282" s="3"/>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3"/>
      <c r="J283" s="3"/>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3"/>
      <c r="J284" s="3"/>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3"/>
      <c r="J285" s="3"/>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3"/>
      <c r="J286" s="3"/>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3"/>
      <c r="J287" s="3"/>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3"/>
      <c r="J288" s="3"/>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3"/>
      <c r="J289" s="3"/>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3"/>
      <c r="J290" s="3"/>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3"/>
      <c r="J291" s="3"/>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3"/>
      <c r="J292" s="3"/>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3"/>
      <c r="J293" s="3"/>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3"/>
      <c r="J294" s="3"/>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3"/>
      <c r="J295" s="3"/>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3"/>
      <c r="J296" s="3"/>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3"/>
      <c r="J297" s="3"/>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3"/>
      <c r="J298" s="3"/>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3"/>
      <c r="J299" s="3"/>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3"/>
      <c r="J300" s="3"/>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3"/>
      <c r="J301" s="3"/>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3"/>
      <c r="J302" s="3"/>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3"/>
      <c r="J303" s="3"/>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3"/>
      <c r="J304" s="3"/>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3"/>
      <c r="J305" s="3"/>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3"/>
      <c r="J306" s="3"/>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3"/>
      <c r="J307" s="3"/>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3"/>
      <c r="J308" s="3"/>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3"/>
      <c r="J309" s="3"/>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3"/>
      <c r="J310" s="3"/>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3"/>
      <c r="J311" s="3"/>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3"/>
      <c r="J312" s="3"/>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3"/>
      <c r="J313" s="3"/>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3"/>
      <c r="J314" s="3"/>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3"/>
      <c r="J315" s="3"/>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3"/>
      <c r="J316" s="3"/>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3"/>
      <c r="J317" s="3"/>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3"/>
      <c r="J318" s="3"/>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3"/>
      <c r="J319" s="3"/>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3"/>
      <c r="J320" s="3"/>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3"/>
      <c r="J321" s="3"/>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3"/>
      <c r="J322" s="3"/>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3"/>
      <c r="J323" s="3"/>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3"/>
      <c r="J324" s="3"/>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3"/>
      <c r="J325" s="3"/>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3"/>
      <c r="J326" s="3"/>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3"/>
      <c r="J327" s="3"/>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3"/>
      <c r="J328" s="3"/>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3"/>
      <c r="J329" s="3"/>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3"/>
      <c r="J330" s="3"/>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3"/>
      <c r="J331" s="3"/>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3"/>
      <c r="J332" s="3"/>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3"/>
      <c r="J333" s="3"/>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3"/>
      <c r="J334" s="3"/>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3"/>
      <c r="J335" s="3"/>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3"/>
      <c r="J336" s="3"/>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3"/>
      <c r="J337" s="3"/>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3"/>
      <c r="J338" s="3"/>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3"/>
      <c r="J339" s="3"/>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3"/>
      <c r="J340" s="3"/>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3"/>
      <c r="J341" s="3"/>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3"/>
      <c r="J342" s="3"/>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3"/>
      <c r="J343" s="3"/>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3"/>
      <c r="J344" s="3"/>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3"/>
      <c r="J345" s="3"/>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3"/>
      <c r="J346" s="3"/>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3"/>
      <c r="J347" s="3"/>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3"/>
      <c r="J348" s="3"/>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3"/>
      <c r="J349" s="3"/>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3"/>
      <c r="J350" s="3"/>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3"/>
      <c r="J351" s="3"/>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3"/>
      <c r="J352" s="3"/>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3"/>
      <c r="J353" s="3"/>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3"/>
      <c r="J354" s="3"/>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3"/>
      <c r="J355" s="3"/>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3"/>
      <c r="J356" s="3"/>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3"/>
      <c r="J357" s="3"/>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3"/>
      <c r="J358" s="3"/>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3"/>
      <c r="J359" s="3"/>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3"/>
      <c r="J360" s="3"/>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3"/>
      <c r="J361" s="3"/>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3"/>
      <c r="J362" s="3"/>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3"/>
      <c r="J363" s="3"/>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3"/>
      <c r="J364" s="3"/>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3"/>
      <c r="J365" s="3"/>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3"/>
      <c r="J366" s="3"/>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3"/>
      <c r="J367" s="3"/>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3"/>
      <c r="J368" s="3"/>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3"/>
      <c r="J369" s="3"/>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3"/>
      <c r="J370" s="3"/>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3"/>
      <c r="J371" s="3"/>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3"/>
      <c r="J372" s="3"/>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3"/>
      <c r="J373" s="3"/>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3"/>
      <c r="J374" s="3"/>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3"/>
      <c r="J375" s="3"/>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3"/>
      <c r="J376" s="3"/>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3"/>
      <c r="J377" s="3"/>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3"/>
      <c r="J378" s="3"/>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3"/>
      <c r="J379" s="3"/>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3"/>
      <c r="J380" s="3"/>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3"/>
      <c r="J381" s="3"/>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3"/>
      <c r="J382" s="3"/>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3"/>
      <c r="J383" s="3"/>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3"/>
      <c r="J384" s="3"/>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3"/>
      <c r="J385" s="3"/>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3"/>
      <c r="J386" s="3"/>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3"/>
      <c r="J387" s="3"/>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3"/>
      <c r="J388" s="3"/>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3"/>
      <c r="J389" s="3"/>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3"/>
      <c r="J390" s="3"/>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3"/>
      <c r="J391" s="3"/>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3"/>
      <c r="J392" s="3"/>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3"/>
      <c r="J393" s="3"/>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3"/>
      <c r="J394" s="3"/>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3"/>
      <c r="J395" s="3"/>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3"/>
      <c r="J396" s="3"/>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3"/>
      <c r="J397" s="3"/>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3"/>
      <c r="J398" s="3"/>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3"/>
      <c r="J399" s="3"/>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3"/>
      <c r="J400" s="3"/>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3"/>
      <c r="J401" s="3"/>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3"/>
      <c r="J402" s="3"/>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3"/>
      <c r="J403" s="3"/>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3"/>
      <c r="J404" s="3"/>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3"/>
      <c r="J405" s="3"/>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3"/>
      <c r="J406" s="3"/>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3"/>
      <c r="J407" s="3"/>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3"/>
      <c r="J408" s="3"/>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3"/>
      <c r="J409" s="3"/>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3"/>
      <c r="J410" s="3"/>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3"/>
      <c r="J411" s="3"/>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3"/>
      <c r="J412" s="3"/>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3"/>
      <c r="J413" s="3"/>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3"/>
      <c r="J414" s="3"/>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3"/>
      <c r="J415" s="3"/>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3"/>
      <c r="J416" s="3"/>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3"/>
      <c r="J417" s="3"/>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3"/>
      <c r="J418" s="3"/>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3"/>
      <c r="J419" s="3"/>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3"/>
      <c r="J420" s="3"/>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3"/>
      <c r="J421" s="3"/>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3"/>
      <c r="J422" s="3"/>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3"/>
      <c r="J423" s="3"/>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3"/>
      <c r="J424" s="3"/>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3"/>
      <c r="J425" s="3"/>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3"/>
      <c r="J426" s="3"/>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3"/>
      <c r="J427" s="3"/>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3"/>
      <c r="J428" s="3"/>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3"/>
      <c r="J429" s="3"/>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3"/>
      <c r="J430" s="3"/>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3"/>
      <c r="J431" s="3"/>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3"/>
      <c r="J432" s="3"/>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3"/>
      <c r="J433" s="3"/>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3"/>
      <c r="J434" s="3"/>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3"/>
      <c r="J435" s="3"/>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3"/>
      <c r="J436" s="3"/>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3"/>
      <c r="J437" s="3"/>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3"/>
      <c r="J438" s="3"/>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3"/>
      <c r="J439" s="3"/>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3"/>
      <c r="J440" s="3"/>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3"/>
      <c r="J441" s="3"/>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3"/>
      <c r="J442" s="3"/>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3"/>
      <c r="J443" s="3"/>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3"/>
      <c r="J444" s="3"/>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3"/>
      <c r="J445" s="3"/>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3"/>
      <c r="J446" s="3"/>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3"/>
      <c r="J447" s="3"/>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3"/>
      <c r="J448" s="3"/>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3"/>
      <c r="J449" s="3"/>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3"/>
      <c r="J450" s="3"/>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3"/>
      <c r="J451" s="3"/>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3"/>
      <c r="J452" s="3"/>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3"/>
      <c r="J453" s="3"/>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3"/>
      <c r="J454" s="3"/>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3"/>
      <c r="J455" s="3"/>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3"/>
      <c r="J456" s="3"/>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3"/>
      <c r="J457" s="3"/>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3"/>
      <c r="J458" s="3"/>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3"/>
      <c r="J459" s="3"/>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3"/>
      <c r="J460" s="3"/>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3"/>
      <c r="J461" s="3"/>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3"/>
      <c r="J462" s="3"/>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3"/>
      <c r="J463" s="3"/>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3"/>
      <c r="J464" s="3"/>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3"/>
      <c r="J465" s="3"/>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3"/>
      <c r="J466" s="3"/>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3"/>
      <c r="J467" s="3"/>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3"/>
      <c r="J468" s="3"/>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3"/>
      <c r="J469" s="3"/>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3"/>
      <c r="J470" s="3"/>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3"/>
      <c r="J471" s="3"/>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3"/>
      <c r="J472" s="3"/>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3"/>
      <c r="J473" s="3"/>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3"/>
      <c r="J474" s="3"/>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3"/>
      <c r="J475" s="3"/>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3"/>
      <c r="J476" s="3"/>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3"/>
      <c r="J477" s="3"/>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3"/>
      <c r="J478" s="3"/>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3"/>
      <c r="J479" s="3"/>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3"/>
      <c r="J480" s="3"/>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3"/>
      <c r="J481" s="3"/>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3"/>
      <c r="J482" s="3"/>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3"/>
      <c r="J483" s="3"/>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3"/>
      <c r="J484" s="3"/>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3"/>
      <c r="J485" s="3"/>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3"/>
      <c r="J486" s="3"/>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3"/>
      <c r="J487" s="3"/>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3"/>
      <c r="J488" s="3"/>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3"/>
      <c r="J489" s="3"/>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3"/>
      <c r="J490" s="3"/>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3"/>
      <c r="J491" s="3"/>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3"/>
      <c r="J492" s="3"/>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3"/>
      <c r="J493" s="3"/>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3"/>
      <c r="J494" s="3"/>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3"/>
      <c r="J495" s="3"/>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3"/>
      <c r="J496" s="3"/>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3"/>
      <c r="J497" s="3"/>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3"/>
      <c r="J498" s="3"/>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3"/>
      <c r="J499" s="3"/>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3"/>
      <c r="J500" s="3"/>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3"/>
      <c r="J501" s="3"/>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3"/>
      <c r="J502" s="3"/>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3"/>
      <c r="J503" s="3"/>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3"/>
      <c r="J504" s="3"/>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3"/>
      <c r="J505" s="3"/>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3"/>
      <c r="J506" s="3"/>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3"/>
      <c r="J507" s="3"/>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3"/>
      <c r="J508" s="3"/>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3"/>
      <c r="J509" s="3"/>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3"/>
      <c r="J510" s="3"/>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3"/>
      <c r="J511" s="3"/>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3"/>
      <c r="J512" s="3"/>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3"/>
      <c r="J513" s="3"/>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3"/>
      <c r="J514" s="3"/>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3"/>
      <c r="J515" s="3"/>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3"/>
      <c r="J516" s="3"/>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3"/>
      <c r="J517" s="3"/>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3"/>
      <c r="J518" s="3"/>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3"/>
      <c r="J519" s="3"/>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3"/>
      <c r="J520" s="3"/>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3"/>
      <c r="J521" s="3"/>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3"/>
      <c r="J522" s="3"/>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3"/>
      <c r="J523" s="3"/>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3"/>
      <c r="J524" s="3"/>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3"/>
      <c r="J525" s="3"/>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3"/>
      <c r="J526" s="3"/>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3"/>
      <c r="J527" s="3"/>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3"/>
      <c r="J528" s="3"/>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3"/>
      <c r="J529" s="3"/>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3"/>
      <c r="J530" s="3"/>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3"/>
      <c r="J531" s="3"/>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3"/>
      <c r="J532" s="3"/>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3"/>
      <c r="J533" s="3"/>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3"/>
      <c r="J534" s="3"/>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3"/>
      <c r="J535" s="3"/>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3"/>
      <c r="J536" s="3"/>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3"/>
      <c r="J537" s="3"/>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3"/>
      <c r="J538" s="3"/>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3"/>
      <c r="J539" s="3"/>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3"/>
      <c r="J540" s="3"/>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3"/>
      <c r="J541" s="3"/>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3"/>
      <c r="J542" s="3"/>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3"/>
      <c r="J543" s="3"/>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3"/>
      <c r="J544" s="3"/>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3"/>
      <c r="J545" s="3"/>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3"/>
      <c r="J546" s="3"/>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3"/>
      <c r="J547" s="3"/>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3"/>
      <c r="J548" s="3"/>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3"/>
      <c r="J549" s="3"/>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3"/>
      <c r="J550" s="3"/>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3"/>
      <c r="J551" s="3"/>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3"/>
      <c r="J552" s="3"/>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3"/>
      <c r="J553" s="3"/>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3"/>
      <c r="J554" s="3"/>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3"/>
      <c r="J555" s="3"/>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3"/>
      <c r="J556" s="3"/>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3"/>
      <c r="J557" s="3"/>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3"/>
      <c r="J558" s="3"/>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3"/>
      <c r="J559" s="3"/>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3"/>
      <c r="J560" s="3"/>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3"/>
      <c r="J561" s="3"/>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3"/>
      <c r="J562" s="3"/>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3"/>
      <c r="J563" s="3"/>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3"/>
      <c r="J564" s="3"/>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3"/>
      <c r="J565" s="3"/>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3"/>
      <c r="J566" s="3"/>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3"/>
      <c r="J567" s="3"/>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3"/>
      <c r="J568" s="3"/>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3"/>
      <c r="J569" s="3"/>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3"/>
      <c r="J570" s="3"/>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3"/>
      <c r="J571" s="3"/>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3"/>
      <c r="J572" s="3"/>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3"/>
      <c r="J573" s="3"/>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3"/>
      <c r="J574" s="3"/>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3"/>
      <c r="J575" s="3"/>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3"/>
      <c r="J576" s="3"/>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3"/>
      <c r="J577" s="3"/>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3"/>
      <c r="J578" s="3"/>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3"/>
      <c r="J579" s="3"/>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3"/>
      <c r="J580" s="3"/>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3"/>
      <c r="J581" s="3"/>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3"/>
      <c r="J582" s="3"/>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3"/>
      <c r="J583" s="3"/>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3"/>
      <c r="J584" s="3"/>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3"/>
      <c r="J585" s="3"/>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3"/>
      <c r="J586" s="3"/>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3"/>
      <c r="J587" s="3"/>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3"/>
      <c r="J588" s="3"/>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3"/>
      <c r="J589" s="3"/>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3"/>
      <c r="J590" s="3"/>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3"/>
      <c r="J591" s="3"/>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3"/>
      <c r="J592" s="3"/>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3"/>
      <c r="J593" s="3"/>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3"/>
      <c r="J594" s="3"/>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3"/>
      <c r="J595" s="3"/>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3"/>
      <c r="J596" s="3"/>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3"/>
      <c r="J597" s="3"/>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3"/>
      <c r="J598" s="3"/>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3"/>
      <c r="J599" s="3"/>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3"/>
      <c r="J600" s="3"/>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3"/>
      <c r="J601" s="3"/>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3"/>
      <c r="J602" s="3"/>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3"/>
      <c r="J603" s="3"/>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3"/>
      <c r="J604" s="3"/>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3"/>
      <c r="J605" s="3"/>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3"/>
      <c r="J606" s="3"/>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3"/>
      <c r="J607" s="3"/>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3"/>
      <c r="J608" s="3"/>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3"/>
      <c r="J609" s="3"/>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3"/>
      <c r="J610" s="3"/>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3"/>
      <c r="J611" s="3"/>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3"/>
      <c r="J612" s="3"/>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3"/>
      <c r="J613" s="3"/>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3"/>
      <c r="J614" s="3"/>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3"/>
      <c r="J615" s="3"/>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3"/>
      <c r="J616" s="3"/>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3"/>
      <c r="J617" s="3"/>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3"/>
      <c r="J618" s="3"/>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3"/>
      <c r="J619" s="3"/>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3"/>
      <c r="J620" s="3"/>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3"/>
      <c r="J621" s="3"/>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3"/>
      <c r="J622" s="3"/>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3"/>
      <c r="J623" s="3"/>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3"/>
      <c r="J624" s="3"/>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3"/>
      <c r="J625" s="3"/>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3"/>
      <c r="J626" s="3"/>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3"/>
      <c r="J627" s="3"/>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3"/>
      <c r="J628" s="3"/>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3"/>
      <c r="J629" s="3"/>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3"/>
      <c r="J630" s="3"/>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3"/>
      <c r="J631" s="3"/>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3"/>
      <c r="J632" s="3"/>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3"/>
      <c r="J633" s="3"/>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3"/>
      <c r="J634" s="3"/>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3"/>
      <c r="J635" s="3"/>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3"/>
      <c r="J636" s="3"/>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3"/>
      <c r="J637" s="3"/>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3"/>
      <c r="J638" s="3"/>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3"/>
      <c r="J639" s="3"/>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3"/>
      <c r="J640" s="3"/>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3"/>
      <c r="J641" s="3"/>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3"/>
      <c r="J642" s="3"/>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3"/>
      <c r="J643" s="3"/>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3"/>
      <c r="J644" s="3"/>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3"/>
      <c r="J645" s="3"/>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3"/>
      <c r="J646" s="3"/>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3"/>
      <c r="J647" s="3"/>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3"/>
      <c r="J648" s="3"/>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3"/>
      <c r="J649" s="3"/>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3"/>
      <c r="J650" s="3"/>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3"/>
      <c r="J651" s="3"/>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3"/>
      <c r="J652" s="3"/>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3"/>
      <c r="J653" s="3"/>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3"/>
      <c r="J654" s="3"/>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3"/>
      <c r="J655" s="3"/>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3"/>
      <c r="J656" s="3"/>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3"/>
      <c r="J657" s="3"/>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3"/>
      <c r="J658" s="3"/>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3"/>
      <c r="J659" s="3"/>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3"/>
      <c r="J660" s="3"/>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3"/>
      <c r="J661" s="3"/>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3"/>
      <c r="J662" s="3"/>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3"/>
      <c r="J663" s="3"/>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3"/>
      <c r="J664" s="3"/>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3"/>
      <c r="J665" s="3"/>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3"/>
      <c r="J666" s="3"/>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3"/>
      <c r="J667" s="3"/>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3"/>
      <c r="J668" s="3"/>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3"/>
      <c r="J669" s="3"/>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3"/>
      <c r="J670" s="3"/>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3"/>
      <c r="J671" s="3"/>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3"/>
      <c r="J672" s="3"/>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3"/>
      <c r="J673" s="3"/>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3"/>
      <c r="J674" s="3"/>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3"/>
      <c r="J675" s="3"/>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3"/>
      <c r="J676" s="3"/>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3"/>
      <c r="J677" s="3"/>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3"/>
      <c r="J678" s="3"/>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3"/>
      <c r="J679" s="3"/>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3"/>
      <c r="J680" s="3"/>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3"/>
      <c r="J681" s="3"/>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3"/>
      <c r="J682" s="3"/>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3"/>
      <c r="J683" s="3"/>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3"/>
      <c r="J684" s="3"/>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3"/>
      <c r="J685" s="3"/>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3"/>
      <c r="J686" s="3"/>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3"/>
      <c r="J687" s="3"/>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3"/>
      <c r="J688" s="3"/>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3"/>
      <c r="J689" s="3"/>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3"/>
      <c r="J690" s="3"/>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3"/>
      <c r="J691" s="3"/>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3"/>
      <c r="J692" s="3"/>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3"/>
      <c r="J693" s="3"/>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3"/>
      <c r="J694" s="3"/>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3"/>
      <c r="J695" s="3"/>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3"/>
      <c r="J696" s="3"/>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3"/>
      <c r="J697" s="3"/>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3"/>
      <c r="J698" s="3"/>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3"/>
      <c r="J699" s="3"/>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3"/>
      <c r="J700" s="3"/>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3"/>
      <c r="J701" s="3"/>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3"/>
      <c r="J702" s="3"/>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3"/>
      <c r="J703" s="3"/>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3"/>
      <c r="J704" s="3"/>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3"/>
      <c r="J705" s="3"/>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3"/>
      <c r="J706" s="3"/>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3"/>
      <c r="J707" s="3"/>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3"/>
      <c r="J708" s="3"/>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3"/>
      <c r="J709" s="3"/>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3"/>
      <c r="J710" s="3"/>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3"/>
      <c r="J711" s="3"/>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3"/>
      <c r="J712" s="3"/>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3"/>
      <c r="J713" s="3"/>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3"/>
      <c r="J714" s="3"/>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3"/>
      <c r="J715" s="3"/>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3"/>
      <c r="J716" s="3"/>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3"/>
      <c r="J717" s="3"/>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3"/>
      <c r="J718" s="3"/>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3"/>
      <c r="J719" s="3"/>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3"/>
      <c r="J720" s="3"/>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3"/>
      <c r="J721" s="3"/>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3"/>
      <c r="J722" s="3"/>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3"/>
      <c r="J723" s="3"/>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3"/>
      <c r="J724" s="3"/>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3"/>
      <c r="J725" s="3"/>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3"/>
      <c r="J726" s="3"/>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3"/>
      <c r="J727" s="3"/>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3"/>
      <c r="J728" s="3"/>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3"/>
      <c r="J729" s="3"/>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3"/>
      <c r="J730" s="3"/>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3"/>
      <c r="J731" s="3"/>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3"/>
      <c r="J732" s="3"/>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3"/>
      <c r="J733" s="3"/>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3"/>
      <c r="J734" s="3"/>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3"/>
      <c r="J735" s="3"/>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3"/>
      <c r="J736" s="3"/>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3"/>
      <c r="J737" s="3"/>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3"/>
      <c r="J738" s="3"/>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3"/>
      <c r="J739" s="3"/>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3"/>
      <c r="J740" s="3"/>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3"/>
      <c r="J741" s="3"/>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3"/>
      <c r="J742" s="3"/>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3"/>
      <c r="J743" s="3"/>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3"/>
      <c r="J744" s="3"/>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3"/>
      <c r="J745" s="3"/>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3"/>
      <c r="J746" s="3"/>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3"/>
      <c r="J747" s="3"/>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3"/>
      <c r="J748" s="3"/>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3"/>
      <c r="J749" s="3"/>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3"/>
      <c r="J750" s="3"/>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3"/>
      <c r="J751" s="3"/>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3"/>
      <c r="J752" s="3"/>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3"/>
      <c r="J753" s="3"/>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3"/>
      <c r="J754" s="3"/>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3"/>
      <c r="J755" s="3"/>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3"/>
      <c r="J756" s="3"/>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3"/>
      <c r="J757" s="3"/>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3"/>
      <c r="J758" s="3"/>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3"/>
      <c r="J759" s="3"/>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3"/>
      <c r="J760" s="3"/>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3"/>
      <c r="J761" s="3"/>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3"/>
      <c r="J762" s="3"/>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3"/>
      <c r="J763" s="3"/>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3"/>
      <c r="J764" s="3"/>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3"/>
      <c r="J765" s="3"/>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3"/>
      <c r="J766" s="3"/>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3"/>
      <c r="J767" s="3"/>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3"/>
      <c r="J768" s="3"/>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3"/>
      <c r="J769" s="3"/>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3"/>
      <c r="J770" s="3"/>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3"/>
      <c r="J771" s="3"/>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3"/>
      <c r="J772" s="3"/>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3"/>
      <c r="J773" s="3"/>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3"/>
      <c r="J774" s="3"/>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3"/>
      <c r="J775" s="3"/>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3"/>
      <c r="J776" s="3"/>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3"/>
      <c r="J777" s="3"/>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3"/>
      <c r="J778" s="3"/>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3"/>
      <c r="J779" s="3"/>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3"/>
      <c r="J780" s="3"/>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3"/>
      <c r="J781" s="3"/>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3"/>
      <c r="J782" s="3"/>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3"/>
      <c r="J783" s="3"/>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3"/>
      <c r="J784" s="3"/>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3"/>
      <c r="J785" s="3"/>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3"/>
      <c r="J786" s="3"/>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3"/>
      <c r="J787" s="3"/>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3"/>
      <c r="J788" s="3"/>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3"/>
      <c r="J789" s="3"/>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3"/>
      <c r="J790" s="3"/>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3"/>
      <c r="J791" s="3"/>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3"/>
      <c r="J792" s="3"/>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3"/>
      <c r="J793" s="3"/>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3"/>
      <c r="J794" s="3"/>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3"/>
      <c r="J795" s="3"/>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3"/>
      <c r="J796" s="3"/>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3"/>
      <c r="J797" s="3"/>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3"/>
      <c r="J798" s="3"/>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3"/>
      <c r="J799" s="3"/>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3"/>
      <c r="J800" s="3"/>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3"/>
      <c r="J801" s="3"/>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3"/>
      <c r="J802" s="3"/>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3"/>
      <c r="J803" s="3"/>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3"/>
      <c r="J804" s="3"/>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3"/>
      <c r="J805" s="3"/>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3"/>
      <c r="J806" s="3"/>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3"/>
      <c r="J807" s="3"/>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3"/>
      <c r="J808" s="3"/>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3"/>
      <c r="J809" s="3"/>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3"/>
      <c r="J810" s="3"/>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3"/>
      <c r="J811" s="3"/>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3"/>
      <c r="J812" s="3"/>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3"/>
      <c r="J813" s="3"/>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3"/>
      <c r="J814" s="3"/>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3"/>
      <c r="J815" s="3"/>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3"/>
      <c r="J816" s="3"/>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3"/>
      <c r="J817" s="3"/>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3"/>
      <c r="J818" s="3"/>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3"/>
      <c r="J819" s="3"/>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3"/>
      <c r="J820" s="3"/>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3"/>
      <c r="J821" s="3"/>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3"/>
      <c r="J822" s="3"/>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3"/>
      <c r="J823" s="3"/>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3"/>
      <c r="J824" s="3"/>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3"/>
      <c r="J825" s="3"/>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3"/>
      <c r="J826" s="3"/>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3"/>
      <c r="J827" s="3"/>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3"/>
      <c r="J828" s="3"/>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3"/>
      <c r="J829" s="3"/>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3"/>
      <c r="J830" s="3"/>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3"/>
      <c r="J831" s="3"/>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3"/>
      <c r="J832" s="3"/>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3"/>
      <c r="J833" s="3"/>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3"/>
      <c r="J834" s="3"/>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3"/>
      <c r="J835" s="3"/>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3"/>
      <c r="J836" s="3"/>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3"/>
      <c r="J837" s="3"/>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3"/>
      <c r="J838" s="3"/>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3"/>
      <c r="J839" s="3"/>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3"/>
      <c r="J840" s="3"/>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3"/>
      <c r="J841" s="3"/>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3"/>
      <c r="J842" s="3"/>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3"/>
      <c r="J843" s="3"/>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3"/>
      <c r="J844" s="3"/>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3"/>
      <c r="J845" s="3"/>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3"/>
      <c r="J846" s="3"/>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3"/>
      <c r="J847" s="3"/>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3"/>
      <c r="J848" s="3"/>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3"/>
      <c r="J849" s="3"/>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3"/>
      <c r="J850" s="3"/>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3"/>
      <c r="J851" s="3"/>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3"/>
      <c r="J852" s="3"/>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3"/>
      <c r="J853" s="3"/>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3"/>
      <c r="J854" s="3"/>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3"/>
      <c r="J855" s="3"/>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3"/>
      <c r="J856" s="3"/>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3"/>
      <c r="J857" s="3"/>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3"/>
      <c r="J858" s="3"/>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3"/>
      <c r="J859" s="3"/>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3"/>
      <c r="J860" s="3"/>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3"/>
      <c r="J861" s="3"/>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3"/>
      <c r="J862" s="3"/>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3"/>
      <c r="J863" s="3"/>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3"/>
      <c r="J864" s="3"/>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3"/>
      <c r="J865" s="3"/>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3"/>
      <c r="J866" s="3"/>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3"/>
      <c r="J867" s="3"/>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3"/>
      <c r="J868" s="3"/>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3"/>
      <c r="J869" s="3"/>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3"/>
      <c r="J870" s="3"/>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3"/>
      <c r="J871" s="3"/>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3"/>
      <c r="J872" s="3"/>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3"/>
      <c r="J873" s="3"/>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3"/>
      <c r="J874" s="3"/>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3"/>
      <c r="J875" s="3"/>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3"/>
      <c r="J876" s="3"/>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3"/>
      <c r="J877" s="3"/>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3"/>
      <c r="J878" s="3"/>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3"/>
      <c r="J879" s="3"/>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3"/>
      <c r="J880" s="3"/>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3"/>
      <c r="J881" s="3"/>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3"/>
      <c r="J882" s="3"/>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3"/>
      <c r="J883" s="3"/>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3"/>
      <c r="J884" s="3"/>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3"/>
      <c r="J885" s="3"/>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3"/>
      <c r="J886" s="3"/>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3"/>
      <c r="J887" s="3"/>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3"/>
      <c r="J888" s="3"/>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3"/>
      <c r="J889" s="3"/>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3"/>
      <c r="J890" s="3"/>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3"/>
      <c r="J891" s="3"/>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3"/>
      <c r="J892" s="3"/>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3"/>
      <c r="J893" s="3"/>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3"/>
      <c r="J894" s="3"/>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3"/>
      <c r="J895" s="3"/>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3"/>
      <c r="J896" s="3"/>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3"/>
      <c r="J897" s="3"/>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3"/>
      <c r="J898" s="3"/>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3"/>
      <c r="J899" s="3"/>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3"/>
      <c r="J900" s="3"/>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3"/>
      <c r="J901" s="3"/>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3"/>
      <c r="J902" s="3"/>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3"/>
      <c r="J903" s="3"/>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3"/>
      <c r="J904" s="3"/>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3"/>
      <c r="J905" s="3"/>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3"/>
      <c r="J906" s="3"/>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3"/>
      <c r="J907" s="3"/>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3"/>
      <c r="J908" s="3"/>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3"/>
      <c r="J909" s="3"/>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3"/>
      <c r="J910" s="3"/>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3"/>
      <c r="J911" s="3"/>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3"/>
      <c r="J912" s="3"/>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3"/>
      <c r="J913" s="3"/>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3"/>
      <c r="J914" s="3"/>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3"/>
      <c r="J915" s="3"/>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3"/>
      <c r="J916" s="3"/>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3"/>
      <c r="J917" s="3"/>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3"/>
      <c r="J918" s="3"/>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3"/>
      <c r="J919" s="3"/>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3"/>
      <c r="J920" s="3"/>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3"/>
      <c r="J921" s="3"/>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3"/>
      <c r="J922" s="3"/>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3"/>
      <c r="J923" s="3"/>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3"/>
      <c r="J924" s="3"/>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3"/>
      <c r="J925" s="3"/>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3"/>
      <c r="J926" s="3"/>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3"/>
      <c r="J927" s="3"/>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3"/>
      <c r="J928" s="3"/>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3"/>
      <c r="J929" s="3"/>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3"/>
      <c r="J930" s="3"/>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3"/>
      <c r="J931" s="3"/>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3"/>
      <c r="J932" s="3"/>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3"/>
      <c r="J933" s="3"/>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3"/>
      <c r="J934" s="3"/>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3"/>
      <c r="J935" s="3"/>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3"/>
      <c r="J936" s="3"/>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3"/>
      <c r="J937" s="3"/>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3"/>
      <c r="J938" s="3"/>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3"/>
      <c r="J939" s="3"/>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3"/>
      <c r="J940" s="3"/>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3"/>
      <c r="J941" s="3"/>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3"/>
      <c r="J942" s="3"/>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3"/>
      <c r="J943" s="3"/>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3"/>
      <c r="J944" s="3"/>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3"/>
      <c r="J945" s="3"/>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3"/>
      <c r="J946" s="3"/>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3"/>
      <c r="J947" s="3"/>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3"/>
      <c r="J948" s="3"/>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3"/>
      <c r="J949" s="3"/>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3"/>
      <c r="J950" s="3"/>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3"/>
      <c r="J951" s="3"/>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3"/>
      <c r="J952" s="3"/>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3"/>
      <c r="J953" s="3"/>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3"/>
      <c r="J954" s="3"/>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3"/>
      <c r="J955" s="3"/>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3"/>
      <c r="J956" s="3"/>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3"/>
      <c r="J957" s="3"/>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3"/>
      <c r="J958" s="3"/>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3"/>
      <c r="J959" s="3"/>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3"/>
      <c r="J960" s="3"/>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3"/>
      <c r="J961" s="3"/>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3"/>
      <c r="J962" s="3"/>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3"/>
      <c r="J963" s="3"/>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3"/>
      <c r="J964" s="3"/>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3"/>
      <c r="J965" s="3"/>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3"/>
      <c r="J966" s="3"/>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3"/>
      <c r="J967" s="3"/>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3"/>
      <c r="J968" s="3"/>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3"/>
      <c r="J969" s="3"/>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3"/>
      <c r="J970" s="3"/>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3"/>
      <c r="J971" s="3"/>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3"/>
      <c r="J972" s="3"/>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3"/>
      <c r="J973" s="3"/>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3"/>
      <c r="J974" s="3"/>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3"/>
      <c r="J975" s="3"/>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3"/>
      <c r="J976" s="3"/>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3"/>
      <c r="J977" s="3"/>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3"/>
      <c r="J978" s="3"/>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3"/>
      <c r="J979" s="3"/>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3"/>
      <c r="J980" s="3"/>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3"/>
      <c r="J981" s="3"/>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3"/>
      <c r="J982" s="3"/>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3"/>
      <c r="J983" s="3"/>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3"/>
      <c r="J984" s="3"/>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3"/>
      <c r="J985" s="3"/>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3"/>
      <c r="J986" s="3"/>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3"/>
      <c r="J987" s="3"/>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3"/>
      <c r="J988" s="3"/>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3"/>
      <c r="J989" s="3"/>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3"/>
      <c r="J990" s="3"/>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3"/>
      <c r="J991" s="3"/>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3"/>
      <c r="J992" s="3"/>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3"/>
      <c r="J993" s="3"/>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3"/>
      <c r="J994" s="3"/>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3"/>
      <c r="J995" s="3"/>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3"/>
      <c r="J996" s="3"/>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3"/>
      <c r="J997" s="3"/>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3"/>
      <c r="J998" s="3"/>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3"/>
      <c r="J999" s="3"/>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3"/>
      <c r="J1000" s="3"/>
      <c r="K1000" s="2"/>
      <c r="L1000" s="2"/>
      <c r="M1000" s="2"/>
      <c r="N1000" s="2"/>
      <c r="O1000" s="2"/>
      <c r="P1000" s="2"/>
      <c r="Q1000" s="2"/>
      <c r="R1000" s="2"/>
      <c r="S1000" s="2"/>
      <c r="T1000" s="2"/>
      <c r="U1000" s="2"/>
      <c r="V1000" s="2"/>
      <c r="W1000" s="2"/>
      <c r="X1000" s="2"/>
      <c r="Y1000" s="2"/>
      <c r="Z1000" s="2"/>
    </row>
  </sheetData>
  <mergeCells count="27">
    <mergeCell ref="B2:E2"/>
    <mergeCell ref="B3:H3"/>
    <mergeCell ref="C6:K6"/>
    <mergeCell ref="C7:K7"/>
    <mergeCell ref="C17:K17"/>
    <mergeCell ref="C27:K27"/>
    <mergeCell ref="C37:K37"/>
    <mergeCell ref="C48:K48"/>
    <mergeCell ref="C49:K49"/>
    <mergeCell ref="C59:K59"/>
    <mergeCell ref="C69:K69"/>
    <mergeCell ref="C79:K79"/>
    <mergeCell ref="C90:K90"/>
    <mergeCell ref="C91:K91"/>
    <mergeCell ref="C163:K163"/>
    <mergeCell ref="C101:K101"/>
    <mergeCell ref="C111:K111"/>
    <mergeCell ref="C121:K121"/>
    <mergeCell ref="C132:K132"/>
    <mergeCell ref="C133:K133"/>
    <mergeCell ref="C143:K143"/>
    <mergeCell ref="C153:K153"/>
    <mergeCell ref="C187:G187"/>
    <mergeCell ref="C194:H194"/>
    <mergeCell ref="B197:B211"/>
    <mergeCell ref="C203:D203"/>
    <mergeCell ref="C206:D206"/>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orientation="landscape"/>
  <rowBreaks count="1" manualBreakCount="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showGridLines="0" workbookViewId="0">
      <pane ySplit="4" topLeftCell="A5" activePane="bottomLeft" state="frozen"/>
      <selection pane="bottomLeft" activeCell="B6" sqref="B6"/>
    </sheetView>
  </sheetViews>
  <sheetFormatPr defaultColWidth="12.6640625" defaultRowHeight="15" customHeight="1" x14ac:dyDescent="0.3"/>
  <cols>
    <col min="1" max="1" width="3.9140625" customWidth="1"/>
    <col min="2" max="2" width="2.9140625" customWidth="1"/>
    <col min="3" max="3" width="45" customWidth="1"/>
    <col min="4" max="4" width="30" customWidth="1"/>
    <col min="5" max="5" width="30.6640625" customWidth="1"/>
    <col min="6" max="6" width="29.75" customWidth="1"/>
    <col min="7" max="7" width="22.5" customWidth="1"/>
    <col min="8" max="8" width="18.75" customWidth="1"/>
    <col min="9" max="9" width="14.75" customWidth="1"/>
    <col min="10" max="10" width="17" customWidth="1"/>
    <col min="11" max="11" width="16.6640625" customWidth="1"/>
    <col min="12" max="12" width="22.75" customWidth="1"/>
    <col min="13" max="13" width="18.5" customWidth="1"/>
    <col min="14" max="14" width="6.1640625" customWidth="1"/>
    <col min="15" max="26" width="8" customWidth="1"/>
  </cols>
  <sheetData>
    <row r="1" spans="1:26" ht="33.75" customHeight="1" x14ac:dyDescent="1">
      <c r="A1" s="101"/>
      <c r="B1" s="101"/>
      <c r="C1" s="188" t="s">
        <v>2</v>
      </c>
      <c r="D1" s="189"/>
      <c r="E1" s="189"/>
      <c r="F1" s="189"/>
      <c r="G1" s="4"/>
      <c r="H1" s="5"/>
      <c r="I1" s="5"/>
      <c r="J1" s="101"/>
      <c r="K1" s="101"/>
      <c r="L1" s="61"/>
      <c r="M1" s="66"/>
      <c r="N1" s="101"/>
      <c r="O1" s="101"/>
      <c r="P1" s="101"/>
      <c r="Q1" s="101"/>
      <c r="R1" s="101"/>
      <c r="S1" s="101"/>
      <c r="T1" s="101"/>
      <c r="U1" s="101"/>
      <c r="V1" s="101"/>
      <c r="W1" s="101"/>
      <c r="X1" s="101"/>
      <c r="Y1" s="101"/>
      <c r="Z1" s="101"/>
    </row>
    <row r="2" spans="1:26" ht="25.5" customHeight="1" x14ac:dyDescent="0.45">
      <c r="A2" s="101"/>
      <c r="B2" s="101"/>
      <c r="C2" s="212" t="s">
        <v>231</v>
      </c>
      <c r="D2" s="213"/>
      <c r="E2" s="213"/>
      <c r="F2" s="213"/>
      <c r="G2" s="101"/>
      <c r="H2" s="101"/>
      <c r="I2" s="101"/>
      <c r="J2" s="101"/>
      <c r="K2" s="101"/>
      <c r="L2" s="61"/>
      <c r="M2" s="66"/>
      <c r="N2" s="101"/>
      <c r="O2" s="101"/>
      <c r="P2" s="101"/>
      <c r="Q2" s="101"/>
      <c r="R2" s="101"/>
      <c r="S2" s="101"/>
      <c r="T2" s="101"/>
      <c r="U2" s="101"/>
      <c r="V2" s="101"/>
      <c r="W2" s="101"/>
      <c r="X2" s="101"/>
      <c r="Y2" s="101"/>
      <c r="Z2" s="101"/>
    </row>
    <row r="3" spans="1:26" ht="9.75" customHeight="1" x14ac:dyDescent="0.35">
      <c r="A3" s="101"/>
      <c r="B3" s="101"/>
      <c r="C3" s="102"/>
      <c r="D3" s="102"/>
      <c r="E3" s="102"/>
      <c r="F3" s="102"/>
      <c r="G3" s="101"/>
      <c r="H3" s="101"/>
      <c r="I3" s="101"/>
      <c r="J3" s="101"/>
      <c r="K3" s="101"/>
      <c r="L3" s="61"/>
      <c r="M3" s="66"/>
      <c r="N3" s="101"/>
      <c r="O3" s="101"/>
      <c r="P3" s="101"/>
      <c r="Q3" s="101"/>
      <c r="R3" s="101"/>
      <c r="S3" s="101"/>
      <c r="T3" s="101"/>
      <c r="U3" s="101"/>
      <c r="V3" s="101"/>
      <c r="W3" s="101"/>
      <c r="X3" s="101"/>
      <c r="Y3" s="101"/>
      <c r="Z3" s="101"/>
    </row>
    <row r="4" spans="1:26" ht="33.75" customHeight="1" x14ac:dyDescent="0.35">
      <c r="A4" s="101"/>
      <c r="B4" s="101"/>
      <c r="C4" s="102"/>
      <c r="D4" s="32" t="str">
        <f>'1) Tableau budgétaire 1'!D5</f>
        <v>Organisation recipiendiaire 1 (budget en USD) UNFPA</v>
      </c>
      <c r="E4" s="32" t="str">
        <f>'1) Tableau budgétaire 1'!E5</f>
        <v>Organisation recipiendiaire 2 (budget en USD) HCDH</v>
      </c>
      <c r="F4" s="32" t="str">
        <f>'1) Tableau budgétaire 1'!F5</f>
        <v>Organisation recipiendiaire 3 (budget en  FAO</v>
      </c>
      <c r="G4" s="72" t="s">
        <v>9</v>
      </c>
      <c r="H4" s="101"/>
      <c r="I4" s="101"/>
      <c r="J4" s="101"/>
      <c r="K4" s="101"/>
      <c r="L4" s="61"/>
      <c r="M4" s="66"/>
      <c r="N4" s="101"/>
      <c r="O4" s="101"/>
      <c r="P4" s="101"/>
      <c r="Q4" s="101"/>
      <c r="R4" s="101"/>
      <c r="S4" s="101"/>
      <c r="T4" s="101"/>
      <c r="U4" s="101"/>
      <c r="V4" s="101"/>
      <c r="W4" s="101"/>
      <c r="X4" s="101"/>
      <c r="Y4" s="101"/>
      <c r="Z4" s="101"/>
    </row>
    <row r="5" spans="1:26" ht="24" customHeight="1" x14ac:dyDescent="0.35">
      <c r="A5" s="101"/>
      <c r="B5" s="205" t="s">
        <v>232</v>
      </c>
      <c r="C5" s="200"/>
      <c r="D5" s="200"/>
      <c r="E5" s="200"/>
      <c r="F5" s="200"/>
      <c r="G5" s="201"/>
      <c r="H5" s="101"/>
      <c r="I5" s="101"/>
      <c r="J5" s="101"/>
      <c r="K5" s="101"/>
      <c r="L5" s="61"/>
      <c r="M5" s="66"/>
      <c r="N5" s="101"/>
      <c r="O5" s="101"/>
      <c r="P5" s="101"/>
      <c r="Q5" s="101"/>
      <c r="R5" s="101"/>
      <c r="S5" s="101"/>
      <c r="T5" s="101"/>
      <c r="U5" s="101"/>
      <c r="V5" s="101"/>
      <c r="W5" s="101"/>
      <c r="X5" s="101"/>
      <c r="Y5" s="101"/>
      <c r="Z5" s="101"/>
    </row>
    <row r="6" spans="1:26" ht="22.5" customHeight="1" x14ac:dyDescent="0.35">
      <c r="A6" s="101"/>
      <c r="B6" s="101"/>
      <c r="C6" s="205" t="s">
        <v>233</v>
      </c>
      <c r="D6" s="200"/>
      <c r="E6" s="200"/>
      <c r="F6" s="200"/>
      <c r="G6" s="201"/>
      <c r="H6" s="101"/>
      <c r="I6" s="101"/>
      <c r="J6" s="101"/>
      <c r="K6" s="101"/>
      <c r="L6" s="61"/>
      <c r="M6" s="66"/>
      <c r="N6" s="101"/>
      <c r="O6" s="101"/>
      <c r="P6" s="101"/>
      <c r="Q6" s="101"/>
      <c r="R6" s="101"/>
      <c r="S6" s="101"/>
      <c r="T6" s="101"/>
      <c r="U6" s="101"/>
      <c r="V6" s="101"/>
      <c r="W6" s="101"/>
      <c r="X6" s="101"/>
      <c r="Y6" s="101"/>
      <c r="Z6" s="101"/>
    </row>
    <row r="7" spans="1:26" ht="24.75" customHeight="1" x14ac:dyDescent="0.35">
      <c r="A7" s="101"/>
      <c r="B7" s="101"/>
      <c r="C7" s="103" t="s">
        <v>234</v>
      </c>
      <c r="D7" s="104">
        <f>'1) Tableau budgétaire 1'!D16</f>
        <v>40000</v>
      </c>
      <c r="E7" s="104">
        <f>'1) Tableau budgétaire 1'!E16</f>
        <v>65000</v>
      </c>
      <c r="F7" s="104">
        <f>'1) Tableau budgétaire 1'!F16</f>
        <v>46448.6</v>
      </c>
      <c r="G7" s="105">
        <f t="shared" ref="G7:G15" si="0">SUM(D7:F7)</f>
        <v>151448.6</v>
      </c>
      <c r="H7" s="101"/>
      <c r="I7" s="101"/>
      <c r="J7" s="101"/>
      <c r="K7" s="101"/>
      <c r="L7" s="61"/>
      <c r="M7" s="66"/>
      <c r="N7" s="101"/>
      <c r="O7" s="101"/>
      <c r="P7" s="101"/>
      <c r="Q7" s="101"/>
      <c r="R7" s="101"/>
      <c r="S7" s="101"/>
      <c r="T7" s="101"/>
      <c r="U7" s="101"/>
      <c r="V7" s="101"/>
      <c r="W7" s="101"/>
      <c r="X7" s="101"/>
      <c r="Y7" s="101"/>
      <c r="Z7" s="101"/>
    </row>
    <row r="8" spans="1:26" ht="21.75" customHeight="1" x14ac:dyDescent="0.35">
      <c r="A8" s="101"/>
      <c r="B8" s="101"/>
      <c r="C8" s="106" t="s">
        <v>235</v>
      </c>
      <c r="D8" s="107">
        <f>$D$7*3.5%</f>
        <v>1400.0000000000002</v>
      </c>
      <c r="E8" s="108">
        <v>15566</v>
      </c>
      <c r="F8" s="109">
        <v>1625.7</v>
      </c>
      <c r="G8" s="110">
        <f t="shared" si="0"/>
        <v>18591.7</v>
      </c>
      <c r="H8" s="101"/>
      <c r="I8" s="101"/>
      <c r="J8" s="101"/>
      <c r="K8" s="101"/>
      <c r="L8" s="101"/>
      <c r="M8" s="101"/>
      <c r="N8" s="101"/>
      <c r="O8" s="101"/>
      <c r="P8" s="101"/>
      <c r="Q8" s="101"/>
      <c r="R8" s="101"/>
      <c r="S8" s="101"/>
      <c r="T8" s="101"/>
      <c r="U8" s="101"/>
      <c r="V8" s="101"/>
      <c r="W8" s="101"/>
      <c r="X8" s="101"/>
      <c r="Y8" s="101"/>
      <c r="Z8" s="101"/>
    </row>
    <row r="9" spans="1:26" ht="15.5" x14ac:dyDescent="0.35">
      <c r="A9" s="101"/>
      <c r="B9" s="101"/>
      <c r="C9" s="111" t="s">
        <v>236</v>
      </c>
      <c r="D9" s="107">
        <f>$D$7*14%</f>
        <v>5600.0000000000009</v>
      </c>
      <c r="E9" s="28">
        <v>10000</v>
      </c>
      <c r="F9" s="112">
        <v>6502.8</v>
      </c>
      <c r="G9" s="113">
        <f t="shared" si="0"/>
        <v>22102.799999999999</v>
      </c>
      <c r="H9" s="101"/>
      <c r="I9" s="101"/>
      <c r="J9" s="101"/>
      <c r="K9" s="101"/>
      <c r="L9" s="101"/>
      <c r="M9" s="101"/>
      <c r="N9" s="101"/>
      <c r="O9" s="101"/>
      <c r="P9" s="101"/>
      <c r="Q9" s="101"/>
      <c r="R9" s="101"/>
      <c r="S9" s="101"/>
      <c r="T9" s="101"/>
      <c r="U9" s="101"/>
      <c r="V9" s="101"/>
      <c r="W9" s="101"/>
      <c r="X9" s="101"/>
      <c r="Y9" s="101"/>
      <c r="Z9" s="101"/>
    </row>
    <row r="10" spans="1:26" ht="15.75" customHeight="1" x14ac:dyDescent="0.35">
      <c r="A10" s="101"/>
      <c r="B10" s="101"/>
      <c r="C10" s="111" t="s">
        <v>237</v>
      </c>
      <c r="D10" s="107">
        <f>$D$7*15%</f>
        <v>6000</v>
      </c>
      <c r="E10" s="114"/>
      <c r="F10" s="112">
        <v>6967.29</v>
      </c>
      <c r="G10" s="113">
        <f t="shared" si="0"/>
        <v>12967.29</v>
      </c>
      <c r="H10" s="101"/>
      <c r="I10" s="101"/>
      <c r="J10" s="101"/>
      <c r="K10" s="101"/>
      <c r="L10" s="101"/>
      <c r="M10" s="101"/>
      <c r="N10" s="101"/>
      <c r="O10" s="101"/>
      <c r="P10" s="101"/>
      <c r="Q10" s="101"/>
      <c r="R10" s="101"/>
      <c r="S10" s="101"/>
      <c r="T10" s="101"/>
      <c r="U10" s="101"/>
      <c r="V10" s="101"/>
      <c r="W10" s="101"/>
      <c r="X10" s="101"/>
      <c r="Y10" s="101"/>
      <c r="Z10" s="101"/>
    </row>
    <row r="11" spans="1:26" ht="15.5" x14ac:dyDescent="0.35">
      <c r="A11" s="101"/>
      <c r="B11" s="101"/>
      <c r="C11" s="111" t="s">
        <v>238</v>
      </c>
      <c r="D11" s="107">
        <f>$D$7*14%</f>
        <v>5600.0000000000009</v>
      </c>
      <c r="E11" s="114">
        <v>10000</v>
      </c>
      <c r="F11" s="112">
        <v>6502.8</v>
      </c>
      <c r="G11" s="113">
        <f t="shared" si="0"/>
        <v>22102.799999999999</v>
      </c>
      <c r="H11" s="101"/>
      <c r="I11" s="101"/>
      <c r="J11" s="101"/>
      <c r="K11" s="101"/>
      <c r="L11" s="101"/>
      <c r="M11" s="101"/>
      <c r="N11" s="101"/>
      <c r="O11" s="101"/>
      <c r="P11" s="101"/>
      <c r="Q11" s="101"/>
      <c r="R11" s="101"/>
      <c r="S11" s="101"/>
      <c r="T11" s="101"/>
      <c r="U11" s="101"/>
      <c r="V11" s="101"/>
      <c r="W11" s="101"/>
      <c r="X11" s="101"/>
      <c r="Y11" s="101"/>
      <c r="Z11" s="101"/>
    </row>
    <row r="12" spans="1:26" ht="15.5" x14ac:dyDescent="0.35">
      <c r="A12" s="101"/>
      <c r="B12" s="101"/>
      <c r="C12" s="111" t="s">
        <v>239</v>
      </c>
      <c r="D12" s="107">
        <f>$D$7*10%</f>
        <v>4000</v>
      </c>
      <c r="E12" s="114">
        <v>14434</v>
      </c>
      <c r="F12" s="112">
        <v>13237.86</v>
      </c>
      <c r="G12" s="113">
        <f t="shared" si="0"/>
        <v>31671.86</v>
      </c>
      <c r="H12" s="101"/>
      <c r="I12" s="101"/>
      <c r="J12" s="101"/>
      <c r="K12" s="101"/>
      <c r="L12" s="101"/>
      <c r="M12" s="101"/>
      <c r="N12" s="101"/>
      <c r="O12" s="101"/>
      <c r="P12" s="101"/>
      <c r="Q12" s="101"/>
      <c r="R12" s="101"/>
      <c r="S12" s="101"/>
      <c r="T12" s="101"/>
      <c r="U12" s="101"/>
      <c r="V12" s="101"/>
      <c r="W12" s="101"/>
      <c r="X12" s="101"/>
      <c r="Y12" s="101"/>
      <c r="Z12" s="101"/>
    </row>
    <row r="13" spans="1:26" ht="21.75" customHeight="1" x14ac:dyDescent="0.35">
      <c r="A13" s="101"/>
      <c r="B13" s="101"/>
      <c r="C13" s="111" t="s">
        <v>240</v>
      </c>
      <c r="D13" s="107">
        <f>$D$7*28.5%</f>
        <v>11399.999999999998</v>
      </c>
      <c r="E13" s="114">
        <v>10000</v>
      </c>
      <c r="F13" s="112">
        <v>4644.8599999999997</v>
      </c>
      <c r="G13" s="113">
        <f t="shared" si="0"/>
        <v>26044.86</v>
      </c>
      <c r="H13" s="101"/>
      <c r="I13" s="101"/>
      <c r="J13" s="101"/>
      <c r="K13" s="101"/>
      <c r="L13" s="101"/>
      <c r="M13" s="101"/>
      <c r="N13" s="101"/>
      <c r="O13" s="101"/>
      <c r="P13" s="101"/>
      <c r="Q13" s="101"/>
      <c r="R13" s="101"/>
      <c r="S13" s="101"/>
      <c r="T13" s="101"/>
      <c r="U13" s="101"/>
      <c r="V13" s="101"/>
      <c r="W13" s="101"/>
      <c r="X13" s="101"/>
      <c r="Y13" s="101"/>
      <c r="Z13" s="101"/>
    </row>
    <row r="14" spans="1:26" ht="36.75" customHeight="1" x14ac:dyDescent="0.35">
      <c r="A14" s="101"/>
      <c r="B14" s="101"/>
      <c r="C14" s="111" t="s">
        <v>241</v>
      </c>
      <c r="D14" s="107">
        <f>$D$7*15%</f>
        <v>6000</v>
      </c>
      <c r="E14" s="114">
        <v>5000</v>
      </c>
      <c r="F14" s="112">
        <v>6967.29</v>
      </c>
      <c r="G14" s="113">
        <f t="shared" si="0"/>
        <v>17967.29</v>
      </c>
      <c r="H14" s="101"/>
      <c r="I14" s="101"/>
      <c r="J14" s="101"/>
      <c r="K14" s="101"/>
      <c r="L14" s="101"/>
      <c r="M14" s="101"/>
      <c r="N14" s="101"/>
      <c r="O14" s="101"/>
      <c r="P14" s="101"/>
      <c r="Q14" s="101"/>
      <c r="R14" s="101"/>
      <c r="S14" s="101"/>
      <c r="T14" s="101"/>
      <c r="U14" s="101"/>
      <c r="V14" s="101"/>
      <c r="W14" s="101"/>
      <c r="X14" s="101"/>
      <c r="Y14" s="101"/>
      <c r="Z14" s="101"/>
    </row>
    <row r="15" spans="1:26" ht="15.75" customHeight="1" x14ac:dyDescent="0.35">
      <c r="A15" s="101"/>
      <c r="B15" s="101"/>
      <c r="C15" s="115" t="s">
        <v>242</v>
      </c>
      <c r="D15" s="115">
        <f t="shared" ref="D15:F15" si="1">SUM(D8:D14)</f>
        <v>40000</v>
      </c>
      <c r="E15" s="115">
        <f t="shared" si="1"/>
        <v>65000</v>
      </c>
      <c r="F15" s="115">
        <f t="shared" si="1"/>
        <v>46448.6</v>
      </c>
      <c r="G15" s="116">
        <f t="shared" si="0"/>
        <v>151448.6</v>
      </c>
      <c r="H15" s="101"/>
      <c r="I15" s="101"/>
      <c r="J15" s="101"/>
      <c r="K15" s="101"/>
      <c r="L15" s="101"/>
      <c r="M15" s="101"/>
      <c r="N15" s="101"/>
      <c r="O15" s="101"/>
      <c r="P15" s="101"/>
      <c r="Q15" s="101"/>
      <c r="R15" s="101"/>
      <c r="S15" s="101"/>
      <c r="T15" s="101"/>
      <c r="U15" s="101"/>
      <c r="V15" s="101"/>
      <c r="W15" s="101"/>
      <c r="X15" s="101"/>
      <c r="Y15" s="101"/>
      <c r="Z15" s="101"/>
    </row>
    <row r="16" spans="1:26" ht="15.5" x14ac:dyDescent="0.35">
      <c r="A16" s="117"/>
      <c r="B16" s="117"/>
      <c r="C16" s="118"/>
      <c r="D16" s="119"/>
      <c r="E16" s="119"/>
      <c r="F16" s="119"/>
      <c r="G16" s="119"/>
      <c r="H16" s="117"/>
      <c r="I16" s="117"/>
      <c r="J16" s="117"/>
      <c r="K16" s="117"/>
      <c r="L16" s="117"/>
      <c r="M16" s="117"/>
      <c r="N16" s="117"/>
      <c r="O16" s="117"/>
      <c r="P16" s="117"/>
      <c r="Q16" s="117"/>
      <c r="R16" s="117"/>
      <c r="S16" s="117"/>
      <c r="T16" s="117"/>
      <c r="U16" s="117"/>
      <c r="V16" s="117"/>
      <c r="W16" s="117"/>
      <c r="X16" s="117"/>
      <c r="Y16" s="117"/>
      <c r="Z16" s="117"/>
    </row>
    <row r="17" spans="1:26" ht="15.5" x14ac:dyDescent="0.35">
      <c r="A17" s="101"/>
      <c r="B17" s="101"/>
      <c r="C17" s="205" t="s">
        <v>243</v>
      </c>
      <c r="D17" s="200"/>
      <c r="E17" s="200"/>
      <c r="F17" s="200"/>
      <c r="G17" s="201"/>
      <c r="H17" s="101"/>
      <c r="I17" s="101"/>
      <c r="J17" s="101"/>
      <c r="K17" s="101"/>
      <c r="L17" s="101"/>
      <c r="M17" s="101"/>
      <c r="N17" s="101"/>
      <c r="O17" s="101"/>
      <c r="P17" s="101"/>
      <c r="Q17" s="101"/>
      <c r="R17" s="101"/>
      <c r="S17" s="101"/>
      <c r="T17" s="101"/>
      <c r="U17" s="101"/>
      <c r="V17" s="101"/>
      <c r="W17" s="101"/>
      <c r="X17" s="101"/>
      <c r="Y17" s="101"/>
      <c r="Z17" s="101"/>
    </row>
    <row r="18" spans="1:26" ht="27" customHeight="1" x14ac:dyDescent="0.35">
      <c r="A18" s="101"/>
      <c r="B18" s="101"/>
      <c r="C18" s="103" t="s">
        <v>244</v>
      </c>
      <c r="D18" s="104">
        <f>'1) Tableau budgétaire 1'!D26</f>
        <v>0</v>
      </c>
      <c r="E18" s="104">
        <f>'1) Tableau budgétaire 1'!E26</f>
        <v>75000</v>
      </c>
      <c r="F18" s="104">
        <f>'1) Tableau budgétaire 1'!F26</f>
        <v>0</v>
      </c>
      <c r="G18" s="105">
        <f t="shared" ref="G18:G26" si="2">SUM(D18:F18)</f>
        <v>75000</v>
      </c>
      <c r="H18" s="101"/>
      <c r="I18" s="101"/>
      <c r="J18" s="101"/>
      <c r="K18" s="101"/>
      <c r="L18" s="101"/>
      <c r="M18" s="101"/>
      <c r="N18" s="101"/>
      <c r="O18" s="101"/>
      <c r="P18" s="101"/>
      <c r="Q18" s="101"/>
      <c r="R18" s="101"/>
      <c r="S18" s="101"/>
      <c r="T18" s="101"/>
      <c r="U18" s="101"/>
      <c r="V18" s="101"/>
      <c r="W18" s="101"/>
      <c r="X18" s="101"/>
      <c r="Y18" s="101"/>
      <c r="Z18" s="101"/>
    </row>
    <row r="19" spans="1:26" ht="15.5" x14ac:dyDescent="0.35">
      <c r="A19" s="101"/>
      <c r="B19" s="101"/>
      <c r="C19" s="106" t="s">
        <v>235</v>
      </c>
      <c r="D19" s="107">
        <f>$D$18*3.5%</f>
        <v>0</v>
      </c>
      <c r="E19" s="108">
        <v>15000</v>
      </c>
      <c r="F19" s="108"/>
      <c r="G19" s="110">
        <f t="shared" si="2"/>
        <v>15000</v>
      </c>
      <c r="H19" s="101"/>
      <c r="I19" s="101"/>
      <c r="J19" s="101"/>
      <c r="K19" s="101"/>
      <c r="L19" s="101"/>
      <c r="M19" s="101"/>
      <c r="N19" s="101"/>
      <c r="O19" s="101"/>
      <c r="P19" s="101"/>
      <c r="Q19" s="101"/>
      <c r="R19" s="101"/>
      <c r="S19" s="101"/>
      <c r="T19" s="101"/>
      <c r="U19" s="101"/>
      <c r="V19" s="101"/>
      <c r="W19" s="101"/>
      <c r="X19" s="101"/>
      <c r="Y19" s="101"/>
      <c r="Z19" s="101"/>
    </row>
    <row r="20" spans="1:26" ht="15.5" x14ac:dyDescent="0.35">
      <c r="A20" s="101"/>
      <c r="B20" s="101"/>
      <c r="C20" s="111" t="s">
        <v>236</v>
      </c>
      <c r="D20" s="107">
        <f>$D$18*14%</f>
        <v>0</v>
      </c>
      <c r="E20" s="28">
        <v>15000</v>
      </c>
      <c r="F20" s="28"/>
      <c r="G20" s="113">
        <f t="shared" si="2"/>
        <v>15000</v>
      </c>
      <c r="H20" s="101"/>
      <c r="I20" s="101"/>
      <c r="J20" s="101"/>
      <c r="K20" s="101"/>
      <c r="L20" s="101"/>
      <c r="M20" s="101"/>
      <c r="N20" s="101"/>
      <c r="O20" s="101"/>
      <c r="P20" s="101"/>
      <c r="Q20" s="101"/>
      <c r="R20" s="101"/>
      <c r="S20" s="101"/>
      <c r="T20" s="101"/>
      <c r="U20" s="101"/>
      <c r="V20" s="101"/>
      <c r="W20" s="101"/>
      <c r="X20" s="101"/>
      <c r="Y20" s="101"/>
      <c r="Z20" s="101"/>
    </row>
    <row r="21" spans="1:26" ht="31" x14ac:dyDescent="0.35">
      <c r="A21" s="101"/>
      <c r="B21" s="101"/>
      <c r="C21" s="111" t="s">
        <v>237</v>
      </c>
      <c r="D21" s="107">
        <f>$D$18*15%</f>
        <v>0</v>
      </c>
      <c r="E21" s="114">
        <v>10000</v>
      </c>
      <c r="F21" s="114"/>
      <c r="G21" s="113">
        <f t="shared" si="2"/>
        <v>10000</v>
      </c>
      <c r="H21" s="101"/>
      <c r="I21" s="101"/>
      <c r="J21" s="101"/>
      <c r="K21" s="101"/>
      <c r="L21" s="101"/>
      <c r="M21" s="101"/>
      <c r="N21" s="101"/>
      <c r="O21" s="101"/>
      <c r="P21" s="101"/>
      <c r="Q21" s="101"/>
      <c r="R21" s="101"/>
      <c r="S21" s="101"/>
      <c r="T21" s="101"/>
      <c r="U21" s="101"/>
      <c r="V21" s="101"/>
      <c r="W21" s="101"/>
      <c r="X21" s="101"/>
      <c r="Y21" s="101"/>
      <c r="Z21" s="101"/>
    </row>
    <row r="22" spans="1:26" ht="15.5" x14ac:dyDescent="0.35">
      <c r="A22" s="101"/>
      <c r="B22" s="101"/>
      <c r="C22" s="111" t="s">
        <v>238</v>
      </c>
      <c r="D22" s="107">
        <f>$D$18*14%</f>
        <v>0</v>
      </c>
      <c r="E22" s="114">
        <v>15000</v>
      </c>
      <c r="F22" s="114"/>
      <c r="G22" s="113">
        <f t="shared" si="2"/>
        <v>15000</v>
      </c>
      <c r="H22" s="101"/>
      <c r="I22" s="101"/>
      <c r="J22" s="101"/>
      <c r="K22" s="101"/>
      <c r="L22" s="101"/>
      <c r="M22" s="101"/>
      <c r="N22" s="101"/>
      <c r="O22" s="101"/>
      <c r="P22" s="101"/>
      <c r="Q22" s="101"/>
      <c r="R22" s="101"/>
      <c r="S22" s="101"/>
      <c r="T22" s="101"/>
      <c r="U22" s="101"/>
      <c r="V22" s="101"/>
      <c r="W22" s="101"/>
      <c r="X22" s="101"/>
      <c r="Y22" s="101"/>
      <c r="Z22" s="101"/>
    </row>
    <row r="23" spans="1:26" ht="15.5" x14ac:dyDescent="0.35">
      <c r="A23" s="101"/>
      <c r="B23" s="101"/>
      <c r="C23" s="111" t="s">
        <v>239</v>
      </c>
      <c r="D23" s="107">
        <f>$D$18*10%</f>
        <v>0</v>
      </c>
      <c r="E23" s="114">
        <v>15000</v>
      </c>
      <c r="F23" s="114"/>
      <c r="G23" s="113">
        <f t="shared" si="2"/>
        <v>15000</v>
      </c>
      <c r="H23" s="101"/>
      <c r="I23" s="101"/>
      <c r="J23" s="101"/>
      <c r="K23" s="101"/>
      <c r="L23" s="101"/>
      <c r="M23" s="101"/>
      <c r="N23" s="101"/>
      <c r="O23" s="101"/>
      <c r="P23" s="101"/>
      <c r="Q23" s="101"/>
      <c r="R23" s="101"/>
      <c r="S23" s="101"/>
      <c r="T23" s="101"/>
      <c r="U23" s="101"/>
      <c r="V23" s="101"/>
      <c r="W23" s="101"/>
      <c r="X23" s="101"/>
      <c r="Y23" s="101"/>
      <c r="Z23" s="101"/>
    </row>
    <row r="24" spans="1:26" ht="15.5" x14ac:dyDescent="0.35">
      <c r="A24" s="101"/>
      <c r="B24" s="101"/>
      <c r="C24" s="111" t="s">
        <v>240</v>
      </c>
      <c r="D24" s="107">
        <f>$D$18*28.5%</f>
        <v>0</v>
      </c>
      <c r="E24" s="114"/>
      <c r="F24" s="114"/>
      <c r="G24" s="113">
        <f t="shared" si="2"/>
        <v>0</v>
      </c>
      <c r="H24" s="101"/>
      <c r="I24" s="101"/>
      <c r="J24" s="101"/>
      <c r="K24" s="101"/>
      <c r="L24" s="101"/>
      <c r="M24" s="101"/>
      <c r="N24" s="101"/>
      <c r="O24" s="101"/>
      <c r="P24" s="101"/>
      <c r="Q24" s="101"/>
      <c r="R24" s="101"/>
      <c r="S24" s="101"/>
      <c r="T24" s="101"/>
      <c r="U24" s="101"/>
      <c r="V24" s="101"/>
      <c r="W24" s="101"/>
      <c r="X24" s="101"/>
      <c r="Y24" s="101"/>
      <c r="Z24" s="101"/>
    </row>
    <row r="25" spans="1:26" ht="31" x14ac:dyDescent="0.35">
      <c r="A25" s="101"/>
      <c r="B25" s="101"/>
      <c r="C25" s="111" t="s">
        <v>241</v>
      </c>
      <c r="D25" s="107">
        <f>$D$18*15%</f>
        <v>0</v>
      </c>
      <c r="E25" s="114">
        <v>5000</v>
      </c>
      <c r="F25" s="114"/>
      <c r="G25" s="113">
        <f t="shared" si="2"/>
        <v>5000</v>
      </c>
      <c r="H25" s="101"/>
      <c r="I25" s="101"/>
      <c r="J25" s="101"/>
      <c r="K25" s="101"/>
      <c r="L25" s="101"/>
      <c r="M25" s="101"/>
      <c r="N25" s="101"/>
      <c r="O25" s="101"/>
      <c r="P25" s="101"/>
      <c r="Q25" s="101"/>
      <c r="R25" s="101"/>
      <c r="S25" s="101"/>
      <c r="T25" s="101"/>
      <c r="U25" s="101"/>
      <c r="V25" s="101"/>
      <c r="W25" s="101"/>
      <c r="X25" s="101"/>
      <c r="Y25" s="101"/>
      <c r="Z25" s="101"/>
    </row>
    <row r="26" spans="1:26" ht="15.5" x14ac:dyDescent="0.35">
      <c r="A26" s="101"/>
      <c r="B26" s="101"/>
      <c r="C26" s="115" t="s">
        <v>242</v>
      </c>
      <c r="D26" s="115">
        <f t="shared" ref="D26:F26" si="3">SUM(D19:D25)</f>
        <v>0</v>
      </c>
      <c r="E26" s="115">
        <f t="shared" si="3"/>
        <v>75000</v>
      </c>
      <c r="F26" s="115">
        <f t="shared" si="3"/>
        <v>0</v>
      </c>
      <c r="G26" s="113">
        <f t="shared" si="2"/>
        <v>75000</v>
      </c>
      <c r="H26" s="101"/>
      <c r="I26" s="101"/>
      <c r="J26" s="101"/>
      <c r="K26" s="101"/>
      <c r="L26" s="101"/>
      <c r="M26" s="101"/>
      <c r="N26" s="101"/>
      <c r="O26" s="101"/>
      <c r="P26" s="101"/>
      <c r="Q26" s="101"/>
      <c r="R26" s="101"/>
      <c r="S26" s="101"/>
      <c r="T26" s="101"/>
      <c r="U26" s="101"/>
      <c r="V26" s="101"/>
      <c r="W26" s="101"/>
      <c r="X26" s="101"/>
      <c r="Y26" s="101"/>
      <c r="Z26" s="101"/>
    </row>
    <row r="27" spans="1:26" ht="15.5" x14ac:dyDescent="0.35">
      <c r="A27" s="117"/>
      <c r="B27" s="117"/>
      <c r="C27" s="118"/>
      <c r="D27" s="119"/>
      <c r="E27" s="119"/>
      <c r="F27" s="119"/>
      <c r="G27" s="120"/>
      <c r="H27" s="117"/>
      <c r="I27" s="117"/>
      <c r="J27" s="117"/>
      <c r="K27" s="117"/>
      <c r="L27" s="117"/>
      <c r="M27" s="117"/>
      <c r="N27" s="117"/>
      <c r="O27" s="117"/>
      <c r="P27" s="117"/>
      <c r="Q27" s="117"/>
      <c r="R27" s="117"/>
      <c r="S27" s="117"/>
      <c r="T27" s="117"/>
      <c r="U27" s="117"/>
      <c r="V27" s="117"/>
      <c r="W27" s="117"/>
      <c r="X27" s="117"/>
      <c r="Y27" s="117"/>
      <c r="Z27" s="117"/>
    </row>
    <row r="28" spans="1:26" ht="15.5" x14ac:dyDescent="0.35">
      <c r="A28" s="101"/>
      <c r="B28" s="101"/>
      <c r="C28" s="205" t="s">
        <v>245</v>
      </c>
      <c r="D28" s="200"/>
      <c r="E28" s="200"/>
      <c r="F28" s="200"/>
      <c r="G28" s="201"/>
      <c r="H28" s="101"/>
      <c r="I28" s="101"/>
      <c r="J28" s="101"/>
      <c r="K28" s="101"/>
      <c r="L28" s="101"/>
      <c r="M28" s="101"/>
      <c r="N28" s="101"/>
      <c r="O28" s="101"/>
      <c r="P28" s="101"/>
      <c r="Q28" s="101"/>
      <c r="R28" s="101"/>
      <c r="S28" s="101"/>
      <c r="T28" s="101"/>
      <c r="U28" s="101"/>
      <c r="V28" s="101"/>
      <c r="W28" s="101"/>
      <c r="X28" s="101"/>
      <c r="Y28" s="101"/>
      <c r="Z28" s="101"/>
    </row>
    <row r="29" spans="1:26" ht="21.75" customHeight="1" x14ac:dyDescent="0.35">
      <c r="A29" s="101"/>
      <c r="B29" s="101"/>
      <c r="C29" s="103" t="s">
        <v>246</v>
      </c>
      <c r="D29" s="104">
        <f>'1) Tableau budgétaire 1'!D36</f>
        <v>150000</v>
      </c>
      <c r="E29" s="104">
        <f>'1) Tableau budgétaire 1'!E36</f>
        <v>105000</v>
      </c>
      <c r="F29" s="104">
        <f>'1) Tableau budgétaire 1'!F36</f>
        <v>25000</v>
      </c>
      <c r="G29" s="105">
        <f t="shared" ref="G29:G37" si="4">SUM(D29:F29)</f>
        <v>280000</v>
      </c>
      <c r="H29" s="101"/>
      <c r="I29" s="101"/>
      <c r="J29" s="101"/>
      <c r="K29" s="101"/>
      <c r="L29" s="101"/>
      <c r="M29" s="101"/>
      <c r="N29" s="101"/>
      <c r="O29" s="101"/>
      <c r="P29" s="101"/>
      <c r="Q29" s="101"/>
      <c r="R29" s="101"/>
      <c r="S29" s="101"/>
      <c r="T29" s="101"/>
      <c r="U29" s="101"/>
      <c r="V29" s="101"/>
      <c r="W29" s="101"/>
      <c r="X29" s="101"/>
      <c r="Y29" s="101"/>
      <c r="Z29" s="101"/>
    </row>
    <row r="30" spans="1:26" ht="15.5" x14ac:dyDescent="0.35">
      <c r="A30" s="101"/>
      <c r="B30" s="101"/>
      <c r="C30" s="106" t="s">
        <v>235</v>
      </c>
      <c r="D30" s="107">
        <f>$D$29*3.5%</f>
        <v>5250.0000000000009</v>
      </c>
      <c r="E30" s="108">
        <v>25000</v>
      </c>
      <c r="F30" s="121">
        <v>1500</v>
      </c>
      <c r="G30" s="110">
        <f t="shared" si="4"/>
        <v>31750</v>
      </c>
      <c r="H30" s="101"/>
      <c r="I30" s="101"/>
      <c r="J30" s="101"/>
      <c r="K30" s="101"/>
      <c r="L30" s="101"/>
      <c r="M30" s="101"/>
      <c r="N30" s="101"/>
      <c r="O30" s="101"/>
      <c r="P30" s="101"/>
      <c r="Q30" s="101"/>
      <c r="R30" s="101"/>
      <c r="S30" s="101"/>
      <c r="T30" s="101"/>
      <c r="U30" s="101"/>
      <c r="V30" s="101"/>
      <c r="W30" s="101"/>
      <c r="X30" s="101"/>
      <c r="Y30" s="101"/>
      <c r="Z30" s="101"/>
    </row>
    <row r="31" spans="1:26" ht="15.75" customHeight="1" x14ac:dyDescent="0.35">
      <c r="A31" s="117"/>
      <c r="B31" s="117"/>
      <c r="C31" s="111" t="s">
        <v>236</v>
      </c>
      <c r="D31" s="107">
        <f>$D$29*14%</f>
        <v>21000.000000000004</v>
      </c>
      <c r="E31" s="28">
        <v>15000</v>
      </c>
      <c r="F31" s="121">
        <v>2000</v>
      </c>
      <c r="G31" s="113">
        <f t="shared" si="4"/>
        <v>38000</v>
      </c>
      <c r="H31" s="117"/>
      <c r="I31" s="117"/>
      <c r="J31" s="117"/>
      <c r="K31" s="117"/>
      <c r="L31" s="117"/>
      <c r="M31" s="117"/>
      <c r="N31" s="117"/>
      <c r="O31" s="117"/>
      <c r="P31" s="117"/>
      <c r="Q31" s="117"/>
      <c r="R31" s="117"/>
      <c r="S31" s="117"/>
      <c r="T31" s="117"/>
      <c r="U31" s="117"/>
      <c r="V31" s="117"/>
      <c r="W31" s="117"/>
      <c r="X31" s="117"/>
      <c r="Y31" s="117"/>
      <c r="Z31" s="117"/>
    </row>
    <row r="32" spans="1:26" ht="31" x14ac:dyDescent="0.35">
      <c r="A32" s="117"/>
      <c r="B32" s="117"/>
      <c r="C32" s="111" t="s">
        <v>237</v>
      </c>
      <c r="D32" s="107">
        <f>$D$29*15%</f>
        <v>22500</v>
      </c>
      <c r="E32" s="114">
        <v>10000</v>
      </c>
      <c r="F32" s="112">
        <v>7500</v>
      </c>
      <c r="G32" s="113">
        <f t="shared" si="4"/>
        <v>40000</v>
      </c>
      <c r="H32" s="117"/>
      <c r="I32" s="117"/>
      <c r="J32" s="117"/>
      <c r="K32" s="117"/>
      <c r="L32" s="117"/>
      <c r="M32" s="117"/>
      <c r="N32" s="117"/>
      <c r="O32" s="117"/>
      <c r="P32" s="117"/>
      <c r="Q32" s="117"/>
      <c r="R32" s="117"/>
      <c r="S32" s="117"/>
      <c r="T32" s="117"/>
      <c r="U32" s="117"/>
      <c r="V32" s="117"/>
      <c r="W32" s="117"/>
      <c r="X32" s="117"/>
      <c r="Y32" s="117"/>
      <c r="Z32" s="117"/>
    </row>
    <row r="33" spans="1:26" ht="15.5" x14ac:dyDescent="0.35">
      <c r="A33" s="117"/>
      <c r="B33" s="117"/>
      <c r="C33" s="111" t="s">
        <v>238</v>
      </c>
      <c r="D33" s="107">
        <f>$D$29*14%</f>
        <v>21000.000000000004</v>
      </c>
      <c r="E33" s="114">
        <v>20000</v>
      </c>
      <c r="F33" s="112">
        <v>7000</v>
      </c>
      <c r="G33" s="113">
        <f t="shared" si="4"/>
        <v>48000</v>
      </c>
      <c r="H33" s="117"/>
      <c r="I33" s="117"/>
      <c r="J33" s="117"/>
      <c r="K33" s="117"/>
      <c r="L33" s="117"/>
      <c r="M33" s="117"/>
      <c r="N33" s="117"/>
      <c r="O33" s="117"/>
      <c r="P33" s="117"/>
      <c r="Q33" s="117"/>
      <c r="R33" s="117"/>
      <c r="S33" s="117"/>
      <c r="T33" s="117"/>
      <c r="U33" s="117"/>
      <c r="V33" s="117"/>
      <c r="W33" s="117"/>
      <c r="X33" s="117"/>
      <c r="Y33" s="117"/>
      <c r="Z33" s="117"/>
    </row>
    <row r="34" spans="1:26" ht="15.5" x14ac:dyDescent="0.35">
      <c r="A34" s="101"/>
      <c r="B34" s="101"/>
      <c r="C34" s="111" t="s">
        <v>239</v>
      </c>
      <c r="D34" s="107">
        <f>$D$29*10%</f>
        <v>15000</v>
      </c>
      <c r="E34" s="114">
        <v>20000</v>
      </c>
      <c r="F34" s="112">
        <v>5000</v>
      </c>
      <c r="G34" s="113">
        <f t="shared" si="4"/>
        <v>40000</v>
      </c>
      <c r="H34" s="101"/>
      <c r="I34" s="101"/>
      <c r="J34" s="101"/>
      <c r="K34" s="101"/>
      <c r="L34" s="101"/>
      <c r="M34" s="101"/>
      <c r="N34" s="101"/>
      <c r="O34" s="101"/>
      <c r="P34" s="101"/>
      <c r="Q34" s="101"/>
      <c r="R34" s="101"/>
      <c r="S34" s="101"/>
      <c r="T34" s="101"/>
      <c r="U34" s="101"/>
      <c r="V34" s="101"/>
      <c r="W34" s="101"/>
      <c r="X34" s="101"/>
      <c r="Y34" s="101"/>
      <c r="Z34" s="101"/>
    </row>
    <row r="35" spans="1:26" ht="15.5" x14ac:dyDescent="0.35">
      <c r="A35" s="101"/>
      <c r="B35" s="101"/>
      <c r="C35" s="111" t="s">
        <v>240</v>
      </c>
      <c r="D35" s="107">
        <f>$D$29*28.5%</f>
        <v>42749.999999999993</v>
      </c>
      <c r="E35" s="114">
        <v>10000</v>
      </c>
      <c r="F35" s="112"/>
      <c r="G35" s="113">
        <f t="shared" si="4"/>
        <v>52749.999999999993</v>
      </c>
      <c r="H35" s="101"/>
      <c r="I35" s="101"/>
      <c r="J35" s="101"/>
      <c r="K35" s="101"/>
      <c r="L35" s="101"/>
      <c r="M35" s="101"/>
      <c r="N35" s="101"/>
      <c r="O35" s="101"/>
      <c r="P35" s="101"/>
      <c r="Q35" s="101"/>
      <c r="R35" s="101"/>
      <c r="S35" s="101"/>
      <c r="T35" s="101"/>
      <c r="U35" s="101"/>
      <c r="V35" s="101"/>
      <c r="W35" s="101"/>
      <c r="X35" s="101"/>
      <c r="Y35" s="101"/>
      <c r="Z35" s="101"/>
    </row>
    <row r="36" spans="1:26" ht="31" x14ac:dyDescent="0.35">
      <c r="A36" s="101"/>
      <c r="B36" s="101"/>
      <c r="C36" s="111" t="s">
        <v>241</v>
      </c>
      <c r="D36" s="107">
        <f>$D$29*15%</f>
        <v>22500</v>
      </c>
      <c r="E36" s="114">
        <v>5000</v>
      </c>
      <c r="F36" s="112">
        <v>2000</v>
      </c>
      <c r="G36" s="113">
        <f t="shared" si="4"/>
        <v>29500</v>
      </c>
      <c r="H36" s="101"/>
      <c r="I36" s="101"/>
      <c r="J36" s="101"/>
      <c r="K36" s="101"/>
      <c r="L36" s="101"/>
      <c r="M36" s="101"/>
      <c r="N36" s="101"/>
      <c r="O36" s="101"/>
      <c r="P36" s="101"/>
      <c r="Q36" s="101"/>
      <c r="R36" s="101"/>
      <c r="S36" s="101"/>
      <c r="T36" s="101"/>
      <c r="U36" s="101"/>
      <c r="V36" s="101"/>
      <c r="W36" s="101"/>
      <c r="X36" s="101"/>
      <c r="Y36" s="101"/>
      <c r="Z36" s="101"/>
    </row>
    <row r="37" spans="1:26" ht="15.5" x14ac:dyDescent="0.35">
      <c r="A37" s="101"/>
      <c r="B37" s="101"/>
      <c r="C37" s="122" t="s">
        <v>242</v>
      </c>
      <c r="D37" s="122">
        <f t="shared" ref="D37:F37" si="5">SUM(D30:D36)</f>
        <v>150000</v>
      </c>
      <c r="E37" s="122">
        <f t="shared" si="5"/>
        <v>105000</v>
      </c>
      <c r="F37" s="122">
        <f t="shared" si="5"/>
        <v>25000</v>
      </c>
      <c r="G37" s="123">
        <f t="shared" si="4"/>
        <v>280000</v>
      </c>
      <c r="H37" s="101"/>
      <c r="I37" s="101"/>
      <c r="J37" s="101"/>
      <c r="K37" s="101"/>
      <c r="L37" s="101"/>
      <c r="M37" s="101"/>
      <c r="N37" s="101"/>
      <c r="O37" s="101"/>
      <c r="P37" s="101"/>
      <c r="Q37" s="101"/>
      <c r="R37" s="101"/>
      <c r="S37" s="101"/>
      <c r="T37" s="101"/>
      <c r="U37" s="101"/>
      <c r="V37" s="101"/>
      <c r="W37" s="101"/>
      <c r="X37" s="101"/>
      <c r="Y37" s="101"/>
      <c r="Z37" s="101"/>
    </row>
    <row r="38" spans="1:26" ht="15.5" x14ac:dyDescent="0.35">
      <c r="A38" s="101"/>
      <c r="B38" s="101"/>
      <c r="C38" s="124"/>
      <c r="D38" s="125"/>
      <c r="E38" s="125"/>
      <c r="F38" s="125"/>
      <c r="G38" s="126"/>
      <c r="H38" s="101"/>
      <c r="I38" s="101"/>
      <c r="J38" s="101"/>
      <c r="K38" s="101"/>
      <c r="L38" s="101"/>
      <c r="M38" s="101"/>
      <c r="N38" s="101"/>
      <c r="O38" s="101"/>
      <c r="P38" s="101"/>
      <c r="Q38" s="101"/>
      <c r="R38" s="101"/>
      <c r="S38" s="101"/>
      <c r="T38" s="101"/>
      <c r="U38" s="101"/>
      <c r="V38" s="101"/>
      <c r="W38" s="101"/>
      <c r="X38" s="101"/>
      <c r="Y38" s="101"/>
      <c r="Z38" s="101"/>
    </row>
    <row r="39" spans="1:26" ht="15.5" x14ac:dyDescent="0.35">
      <c r="A39" s="117"/>
      <c r="B39" s="117"/>
      <c r="C39" s="209" t="s">
        <v>247</v>
      </c>
      <c r="D39" s="210"/>
      <c r="E39" s="210"/>
      <c r="F39" s="210"/>
      <c r="G39" s="211"/>
      <c r="H39" s="117"/>
      <c r="I39" s="117"/>
      <c r="J39" s="117"/>
      <c r="K39" s="117"/>
      <c r="L39" s="117"/>
      <c r="M39" s="117"/>
      <c r="N39" s="117"/>
      <c r="O39" s="117"/>
      <c r="P39" s="117"/>
      <c r="Q39" s="117"/>
      <c r="R39" s="117"/>
      <c r="S39" s="117"/>
      <c r="T39" s="117"/>
      <c r="U39" s="117"/>
      <c r="V39" s="117"/>
      <c r="W39" s="117"/>
      <c r="X39" s="117"/>
      <c r="Y39" s="117"/>
      <c r="Z39" s="117"/>
    </row>
    <row r="40" spans="1:26" ht="20.25" customHeight="1" x14ac:dyDescent="0.35">
      <c r="A40" s="101"/>
      <c r="B40" s="101"/>
      <c r="C40" s="103" t="s">
        <v>248</v>
      </c>
      <c r="D40" s="104">
        <f>'1) Tableau budgétaire 1'!D46</f>
        <v>15000</v>
      </c>
      <c r="E40" s="104">
        <f>'1) Tableau budgétaire 1'!E46</f>
        <v>99289.72</v>
      </c>
      <c r="F40" s="104">
        <f>'1) Tableau budgétaire 1'!F46</f>
        <v>20000</v>
      </c>
      <c r="G40" s="105">
        <f t="shared" ref="G40:G48" si="6">SUM(D40:F40)</f>
        <v>134289.72</v>
      </c>
      <c r="H40" s="101"/>
      <c r="I40" s="101"/>
      <c r="J40" s="101"/>
      <c r="K40" s="101"/>
      <c r="L40" s="101"/>
      <c r="M40" s="101"/>
      <c r="N40" s="101"/>
      <c r="O40" s="101"/>
      <c r="P40" s="101"/>
      <c r="Q40" s="101"/>
      <c r="R40" s="101"/>
      <c r="S40" s="101"/>
      <c r="T40" s="101"/>
      <c r="U40" s="101"/>
      <c r="V40" s="101"/>
      <c r="W40" s="101"/>
      <c r="X40" s="101"/>
      <c r="Y40" s="101"/>
      <c r="Z40" s="101"/>
    </row>
    <row r="41" spans="1:26" ht="15.5" x14ac:dyDescent="0.35">
      <c r="A41" s="101"/>
      <c r="B41" s="101"/>
      <c r="C41" s="106" t="s">
        <v>235</v>
      </c>
      <c r="D41" s="107">
        <f>$D$40*3.5%</f>
        <v>525</v>
      </c>
      <c r="E41" s="108">
        <v>4842</v>
      </c>
      <c r="F41" s="121">
        <v>1000</v>
      </c>
      <c r="G41" s="110">
        <f t="shared" si="6"/>
        <v>6367</v>
      </c>
      <c r="H41" s="101"/>
      <c r="I41" s="101"/>
      <c r="J41" s="101"/>
      <c r="K41" s="101"/>
      <c r="L41" s="101"/>
      <c r="M41" s="101"/>
      <c r="N41" s="101"/>
      <c r="O41" s="101"/>
      <c r="P41" s="101"/>
      <c r="Q41" s="101"/>
      <c r="R41" s="101"/>
      <c r="S41" s="101"/>
      <c r="T41" s="101"/>
      <c r="U41" s="101"/>
      <c r="V41" s="101"/>
      <c r="W41" s="101"/>
      <c r="X41" s="101"/>
      <c r="Y41" s="101"/>
      <c r="Z41" s="101"/>
    </row>
    <row r="42" spans="1:26" ht="15.75" customHeight="1" x14ac:dyDescent="0.35">
      <c r="A42" s="101"/>
      <c r="B42" s="101"/>
      <c r="C42" s="111" t="s">
        <v>236</v>
      </c>
      <c r="D42" s="107">
        <f>$D$40*14%</f>
        <v>2100</v>
      </c>
      <c r="E42" s="28">
        <v>15000</v>
      </c>
      <c r="F42" s="121">
        <v>3000</v>
      </c>
      <c r="G42" s="113">
        <f t="shared" si="6"/>
        <v>20100</v>
      </c>
      <c r="H42" s="101"/>
      <c r="I42" s="101"/>
      <c r="J42" s="101"/>
      <c r="K42" s="101"/>
      <c r="L42" s="101"/>
      <c r="M42" s="101"/>
      <c r="N42" s="101"/>
      <c r="O42" s="101"/>
      <c r="P42" s="101"/>
      <c r="Q42" s="101"/>
      <c r="R42" s="101"/>
      <c r="S42" s="101"/>
      <c r="T42" s="101"/>
      <c r="U42" s="101"/>
      <c r="V42" s="101"/>
      <c r="W42" s="101"/>
      <c r="X42" s="101"/>
      <c r="Y42" s="101"/>
      <c r="Z42" s="101"/>
    </row>
    <row r="43" spans="1:26" ht="32.25" customHeight="1" x14ac:dyDescent="0.35">
      <c r="A43" s="101"/>
      <c r="B43" s="101"/>
      <c r="C43" s="111" t="s">
        <v>237</v>
      </c>
      <c r="D43" s="107">
        <f>$D$40*15%</f>
        <v>2250</v>
      </c>
      <c r="E43" s="114">
        <v>12000</v>
      </c>
      <c r="F43" s="112">
        <v>4500</v>
      </c>
      <c r="G43" s="113">
        <f t="shared" si="6"/>
        <v>18750</v>
      </c>
      <c r="H43" s="101"/>
      <c r="I43" s="101"/>
      <c r="J43" s="101"/>
      <c r="K43" s="101"/>
      <c r="L43" s="101"/>
      <c r="M43" s="101"/>
      <c r="N43" s="101"/>
      <c r="O43" s="101"/>
      <c r="P43" s="101"/>
      <c r="Q43" s="101"/>
      <c r="R43" s="101"/>
      <c r="S43" s="101"/>
      <c r="T43" s="101"/>
      <c r="U43" s="101"/>
      <c r="V43" s="101"/>
      <c r="W43" s="101"/>
      <c r="X43" s="101"/>
      <c r="Y43" s="101"/>
      <c r="Z43" s="101"/>
    </row>
    <row r="44" spans="1:26" ht="15.5" x14ac:dyDescent="0.35">
      <c r="A44" s="117"/>
      <c r="B44" s="117"/>
      <c r="C44" s="111" t="s">
        <v>238</v>
      </c>
      <c r="D44" s="107">
        <f>$D$40*14%</f>
        <v>2100</v>
      </c>
      <c r="E44" s="114">
        <v>40000</v>
      </c>
      <c r="F44" s="112" t="s">
        <v>249</v>
      </c>
      <c r="G44" s="113">
        <f t="shared" si="6"/>
        <v>42100</v>
      </c>
      <c r="H44" s="117"/>
      <c r="I44" s="117"/>
      <c r="J44" s="117"/>
      <c r="K44" s="117"/>
      <c r="L44" s="117"/>
      <c r="M44" s="117"/>
      <c r="N44" s="117"/>
      <c r="O44" s="117"/>
      <c r="P44" s="117"/>
      <c r="Q44" s="117"/>
      <c r="R44" s="117"/>
      <c r="S44" s="117"/>
      <c r="T44" s="117"/>
      <c r="U44" s="117"/>
      <c r="V44" s="117"/>
      <c r="W44" s="117"/>
      <c r="X44" s="117"/>
      <c r="Y44" s="117"/>
      <c r="Z44" s="117"/>
    </row>
    <row r="45" spans="1:26" ht="15.5" x14ac:dyDescent="0.35">
      <c r="A45" s="101"/>
      <c r="B45" s="101"/>
      <c r="C45" s="111" t="s">
        <v>239</v>
      </c>
      <c r="D45" s="107">
        <f>$D$40*10%</f>
        <v>1500</v>
      </c>
      <c r="E45" s="114">
        <v>10000</v>
      </c>
      <c r="F45" s="112">
        <v>3000</v>
      </c>
      <c r="G45" s="113">
        <f t="shared" si="6"/>
        <v>14500</v>
      </c>
      <c r="H45" s="101"/>
      <c r="I45" s="101"/>
      <c r="J45" s="101"/>
      <c r="K45" s="101"/>
      <c r="L45" s="101"/>
      <c r="M45" s="101"/>
      <c r="N45" s="101"/>
      <c r="O45" s="101"/>
      <c r="P45" s="101"/>
      <c r="Q45" s="101"/>
      <c r="R45" s="101"/>
      <c r="S45" s="101"/>
      <c r="T45" s="101"/>
      <c r="U45" s="101"/>
      <c r="V45" s="101"/>
      <c r="W45" s="101"/>
      <c r="X45" s="101"/>
      <c r="Y45" s="101"/>
      <c r="Z45" s="101"/>
    </row>
    <row r="46" spans="1:26" ht="15.5" x14ac:dyDescent="0.35">
      <c r="A46" s="101"/>
      <c r="B46" s="101"/>
      <c r="C46" s="111" t="s">
        <v>240</v>
      </c>
      <c r="D46" s="107">
        <f>$D$40*28.5%</f>
        <v>4275</v>
      </c>
      <c r="E46" s="114">
        <v>10000</v>
      </c>
      <c r="F46" s="112">
        <v>8500</v>
      </c>
      <c r="G46" s="113">
        <f t="shared" si="6"/>
        <v>22775</v>
      </c>
      <c r="H46" s="101"/>
      <c r="I46" s="101"/>
      <c r="J46" s="101"/>
      <c r="K46" s="101"/>
      <c r="L46" s="101"/>
      <c r="M46" s="101"/>
      <c r="N46" s="101"/>
      <c r="O46" s="101"/>
      <c r="P46" s="101"/>
      <c r="Q46" s="101"/>
      <c r="R46" s="101"/>
      <c r="S46" s="101"/>
      <c r="T46" s="101"/>
      <c r="U46" s="101"/>
      <c r="V46" s="101"/>
      <c r="W46" s="101"/>
      <c r="X46" s="101"/>
      <c r="Y46" s="101"/>
      <c r="Z46" s="101"/>
    </row>
    <row r="47" spans="1:26" ht="31" x14ac:dyDescent="0.35">
      <c r="A47" s="101"/>
      <c r="B47" s="101"/>
      <c r="C47" s="111" t="s">
        <v>241</v>
      </c>
      <c r="D47" s="107">
        <f>$D$40*15%</f>
        <v>2250</v>
      </c>
      <c r="E47" s="114">
        <v>7447.72</v>
      </c>
      <c r="F47" s="112" t="s">
        <v>249</v>
      </c>
      <c r="G47" s="113">
        <f t="shared" si="6"/>
        <v>9697.7200000000012</v>
      </c>
      <c r="H47" s="101"/>
      <c r="I47" s="101"/>
      <c r="J47" s="101"/>
      <c r="K47" s="101"/>
      <c r="L47" s="101"/>
      <c r="M47" s="101"/>
      <c r="N47" s="101"/>
      <c r="O47" s="101"/>
      <c r="P47" s="101"/>
      <c r="Q47" s="101"/>
      <c r="R47" s="101"/>
      <c r="S47" s="101"/>
      <c r="T47" s="101"/>
      <c r="U47" s="101"/>
      <c r="V47" s="101"/>
      <c r="W47" s="101"/>
      <c r="X47" s="101"/>
      <c r="Y47" s="101"/>
      <c r="Z47" s="101"/>
    </row>
    <row r="48" spans="1:26" ht="21" customHeight="1" x14ac:dyDescent="0.35">
      <c r="A48" s="101"/>
      <c r="B48" s="101"/>
      <c r="C48" s="115" t="s">
        <v>242</v>
      </c>
      <c r="D48" s="115">
        <f t="shared" ref="D48:F48" si="7">SUM(D41:D47)</f>
        <v>15000</v>
      </c>
      <c r="E48" s="115">
        <f t="shared" si="7"/>
        <v>99289.72</v>
      </c>
      <c r="F48" s="115">
        <f t="shared" si="7"/>
        <v>20000</v>
      </c>
      <c r="G48" s="113">
        <f t="shared" si="6"/>
        <v>134289.72</v>
      </c>
      <c r="H48" s="101"/>
      <c r="I48" s="101"/>
      <c r="J48" s="101"/>
      <c r="K48" s="101"/>
      <c r="L48" s="101"/>
      <c r="M48" s="101"/>
      <c r="N48" s="101"/>
      <c r="O48" s="101"/>
      <c r="P48" s="101"/>
      <c r="Q48" s="101"/>
      <c r="R48" s="101"/>
      <c r="S48" s="101"/>
      <c r="T48" s="101"/>
      <c r="U48" s="101"/>
      <c r="V48" s="101"/>
      <c r="W48" s="101"/>
      <c r="X48" s="101"/>
      <c r="Y48" s="101"/>
      <c r="Z48" s="101"/>
    </row>
    <row r="49" spans="1:26" ht="22.5" customHeight="1" x14ac:dyDescent="0.35">
      <c r="A49" s="117"/>
      <c r="B49" s="117"/>
      <c r="C49" s="119"/>
      <c r="D49" s="119"/>
      <c r="E49" s="119"/>
      <c r="F49" s="119"/>
      <c r="G49" s="120"/>
      <c r="H49" s="117"/>
      <c r="I49" s="117"/>
      <c r="J49" s="117"/>
      <c r="K49" s="117"/>
      <c r="L49" s="117"/>
      <c r="M49" s="117"/>
      <c r="N49" s="117"/>
      <c r="O49" s="117"/>
      <c r="P49" s="117"/>
      <c r="Q49" s="117"/>
      <c r="R49" s="117"/>
      <c r="S49" s="117"/>
      <c r="T49" s="117"/>
      <c r="U49" s="117"/>
      <c r="V49" s="117"/>
      <c r="W49" s="117"/>
      <c r="X49" s="117"/>
      <c r="Y49" s="117"/>
      <c r="Z49" s="117"/>
    </row>
    <row r="50" spans="1:26" ht="15.5" x14ac:dyDescent="0.35">
      <c r="A50" s="101"/>
      <c r="B50" s="205" t="s">
        <v>250</v>
      </c>
      <c r="C50" s="200"/>
      <c r="D50" s="200"/>
      <c r="E50" s="200"/>
      <c r="F50" s="200"/>
      <c r="G50" s="201"/>
      <c r="H50" s="101"/>
      <c r="I50" s="101"/>
      <c r="J50" s="101"/>
      <c r="K50" s="101"/>
      <c r="L50" s="101"/>
      <c r="M50" s="101"/>
      <c r="N50" s="101"/>
      <c r="O50" s="101"/>
      <c r="P50" s="101"/>
      <c r="Q50" s="101"/>
      <c r="R50" s="101"/>
      <c r="S50" s="101"/>
      <c r="T50" s="101"/>
      <c r="U50" s="101"/>
      <c r="V50" s="101"/>
      <c r="W50" s="101"/>
      <c r="X50" s="101"/>
      <c r="Y50" s="101"/>
      <c r="Z50" s="101"/>
    </row>
    <row r="51" spans="1:26" ht="15.5" x14ac:dyDescent="0.35">
      <c r="A51" s="101"/>
      <c r="B51" s="101"/>
      <c r="C51" s="205" t="s">
        <v>75</v>
      </c>
      <c r="D51" s="200"/>
      <c r="E51" s="200"/>
      <c r="F51" s="200"/>
      <c r="G51" s="201"/>
      <c r="H51" s="101"/>
      <c r="I51" s="101"/>
      <c r="J51" s="101"/>
      <c r="K51" s="101"/>
      <c r="L51" s="101"/>
      <c r="M51" s="101"/>
      <c r="N51" s="101"/>
      <c r="O51" s="101"/>
      <c r="P51" s="101"/>
      <c r="Q51" s="101"/>
      <c r="R51" s="101"/>
      <c r="S51" s="101"/>
      <c r="T51" s="101"/>
      <c r="U51" s="101"/>
      <c r="V51" s="101"/>
      <c r="W51" s="101"/>
      <c r="X51" s="101"/>
      <c r="Y51" s="101"/>
      <c r="Z51" s="101"/>
    </row>
    <row r="52" spans="1:26" ht="24" customHeight="1" x14ac:dyDescent="0.35">
      <c r="A52" s="101"/>
      <c r="B52" s="101"/>
      <c r="C52" s="103" t="s">
        <v>251</v>
      </c>
      <c r="D52" s="104">
        <f>'1) Tableau budgétaire 1'!D58</f>
        <v>130000</v>
      </c>
      <c r="E52" s="104">
        <f>'1) Tableau budgétaire 1'!E58</f>
        <v>0</v>
      </c>
      <c r="F52" s="104">
        <f>'1) Tableau budgétaire 1'!F58</f>
        <v>80000</v>
      </c>
      <c r="G52" s="105">
        <f t="shared" ref="G52:G60" si="8">SUM(D52:F52)</f>
        <v>210000</v>
      </c>
      <c r="H52" s="101"/>
      <c r="I52" s="101"/>
      <c r="J52" s="101"/>
      <c r="K52" s="101"/>
      <c r="L52" s="101"/>
      <c r="M52" s="101"/>
      <c r="N52" s="101"/>
      <c r="O52" s="101"/>
      <c r="P52" s="101"/>
      <c r="Q52" s="101"/>
      <c r="R52" s="101"/>
      <c r="S52" s="101"/>
      <c r="T52" s="101"/>
      <c r="U52" s="101"/>
      <c r="V52" s="101"/>
      <c r="W52" s="101"/>
      <c r="X52" s="101"/>
      <c r="Y52" s="101"/>
      <c r="Z52" s="101"/>
    </row>
    <row r="53" spans="1:26" ht="15.75" customHeight="1" x14ac:dyDescent="0.35">
      <c r="A53" s="101"/>
      <c r="B53" s="101"/>
      <c r="C53" s="106" t="s">
        <v>235</v>
      </c>
      <c r="D53" s="107">
        <f>$D$52*3.5%</f>
        <v>4550</v>
      </c>
      <c r="E53" s="108"/>
      <c r="F53" s="121">
        <v>2800</v>
      </c>
      <c r="G53" s="110">
        <f t="shared" si="8"/>
        <v>7350</v>
      </c>
      <c r="H53" s="101"/>
      <c r="I53" s="101"/>
      <c r="J53" s="101"/>
      <c r="K53" s="101"/>
      <c r="L53" s="101"/>
      <c r="M53" s="101"/>
      <c r="N53" s="101"/>
      <c r="O53" s="101"/>
      <c r="P53" s="101"/>
      <c r="Q53" s="101"/>
      <c r="R53" s="101"/>
      <c r="S53" s="101"/>
      <c r="T53" s="101"/>
      <c r="U53" s="101"/>
      <c r="V53" s="101"/>
      <c r="W53" s="101"/>
      <c r="X53" s="101"/>
      <c r="Y53" s="101"/>
      <c r="Z53" s="101"/>
    </row>
    <row r="54" spans="1:26" ht="15.75" customHeight="1" x14ac:dyDescent="0.35">
      <c r="A54" s="101"/>
      <c r="B54" s="101"/>
      <c r="C54" s="111" t="s">
        <v>236</v>
      </c>
      <c r="D54" s="107">
        <f>$D$52*14%</f>
        <v>18200</v>
      </c>
      <c r="E54" s="28"/>
      <c r="F54" s="121">
        <v>11200</v>
      </c>
      <c r="G54" s="113">
        <f t="shared" si="8"/>
        <v>29400</v>
      </c>
      <c r="H54" s="101"/>
      <c r="I54" s="101"/>
      <c r="J54" s="101"/>
      <c r="K54" s="101"/>
      <c r="L54" s="101"/>
      <c r="M54" s="101"/>
      <c r="N54" s="101"/>
      <c r="O54" s="101"/>
      <c r="P54" s="101"/>
      <c r="Q54" s="101"/>
      <c r="R54" s="101"/>
      <c r="S54" s="101"/>
      <c r="T54" s="101"/>
      <c r="U54" s="101"/>
      <c r="V54" s="101"/>
      <c r="W54" s="101"/>
      <c r="X54" s="101"/>
      <c r="Y54" s="101"/>
      <c r="Z54" s="101"/>
    </row>
    <row r="55" spans="1:26" ht="15.75" customHeight="1" x14ac:dyDescent="0.35">
      <c r="A55" s="101"/>
      <c r="B55" s="101"/>
      <c r="C55" s="111" t="s">
        <v>237</v>
      </c>
      <c r="D55" s="107">
        <f>$D$52*15%</f>
        <v>19500</v>
      </c>
      <c r="E55" s="114"/>
      <c r="F55" s="112">
        <v>12000</v>
      </c>
      <c r="G55" s="113">
        <f t="shared" si="8"/>
        <v>31500</v>
      </c>
      <c r="H55" s="101"/>
      <c r="I55" s="101"/>
      <c r="J55" s="101"/>
      <c r="K55" s="101"/>
      <c r="L55" s="101"/>
      <c r="M55" s="101"/>
      <c r="N55" s="101"/>
      <c r="O55" s="101"/>
      <c r="P55" s="101"/>
      <c r="Q55" s="101"/>
      <c r="R55" s="101"/>
      <c r="S55" s="101"/>
      <c r="T55" s="101"/>
      <c r="U55" s="101"/>
      <c r="V55" s="101"/>
      <c r="W55" s="101"/>
      <c r="X55" s="101"/>
      <c r="Y55" s="101"/>
      <c r="Z55" s="101"/>
    </row>
    <row r="56" spans="1:26" ht="18.75" customHeight="1" x14ac:dyDescent="0.35">
      <c r="A56" s="101"/>
      <c r="B56" s="101"/>
      <c r="C56" s="111" t="s">
        <v>238</v>
      </c>
      <c r="D56" s="107">
        <f>$D$52*14%</f>
        <v>18200</v>
      </c>
      <c r="E56" s="114"/>
      <c r="F56" s="112">
        <v>11200</v>
      </c>
      <c r="G56" s="113">
        <f t="shared" si="8"/>
        <v>29400</v>
      </c>
      <c r="H56" s="101"/>
      <c r="I56" s="101"/>
      <c r="J56" s="101"/>
      <c r="K56" s="101"/>
      <c r="L56" s="101"/>
      <c r="M56" s="101"/>
      <c r="N56" s="101"/>
      <c r="O56" s="101"/>
      <c r="P56" s="101"/>
      <c r="Q56" s="101"/>
      <c r="R56" s="101"/>
      <c r="S56" s="101"/>
      <c r="T56" s="101"/>
      <c r="U56" s="101"/>
      <c r="V56" s="101"/>
      <c r="W56" s="101"/>
      <c r="X56" s="101"/>
      <c r="Y56" s="101"/>
      <c r="Z56" s="101"/>
    </row>
    <row r="57" spans="1:26" ht="15.5" x14ac:dyDescent="0.35">
      <c r="A57" s="101"/>
      <c r="B57" s="101"/>
      <c r="C57" s="111" t="s">
        <v>239</v>
      </c>
      <c r="D57" s="107">
        <f>$D$52*10%</f>
        <v>13000</v>
      </c>
      <c r="E57" s="114"/>
      <c r="F57" s="112">
        <v>8000</v>
      </c>
      <c r="G57" s="113">
        <f t="shared" si="8"/>
        <v>21000</v>
      </c>
      <c r="H57" s="101"/>
      <c r="I57" s="101"/>
      <c r="J57" s="101"/>
      <c r="K57" s="101"/>
      <c r="L57" s="101"/>
      <c r="M57" s="101"/>
      <c r="N57" s="101"/>
      <c r="O57" s="101"/>
      <c r="P57" s="101"/>
      <c r="Q57" s="101"/>
      <c r="R57" s="101"/>
      <c r="S57" s="101"/>
      <c r="T57" s="101"/>
      <c r="U57" s="101"/>
      <c r="V57" s="101"/>
      <c r="W57" s="101"/>
      <c r="X57" s="101"/>
      <c r="Y57" s="101"/>
      <c r="Z57" s="101"/>
    </row>
    <row r="58" spans="1:26" ht="21.75" customHeight="1" x14ac:dyDescent="0.35">
      <c r="A58" s="117"/>
      <c r="B58" s="101"/>
      <c r="C58" s="111" t="s">
        <v>240</v>
      </c>
      <c r="D58" s="107">
        <f>$D$52*28.5%</f>
        <v>37050</v>
      </c>
      <c r="E58" s="114"/>
      <c r="F58" s="112">
        <v>22800</v>
      </c>
      <c r="G58" s="113">
        <f t="shared" si="8"/>
        <v>59850</v>
      </c>
      <c r="H58" s="117"/>
      <c r="I58" s="117"/>
      <c r="J58" s="117"/>
      <c r="K58" s="117"/>
      <c r="L58" s="117"/>
      <c r="M58" s="117"/>
      <c r="N58" s="117"/>
      <c r="O58" s="117"/>
      <c r="P58" s="117"/>
      <c r="Q58" s="117"/>
      <c r="R58" s="117"/>
      <c r="S58" s="117"/>
      <c r="T58" s="117"/>
      <c r="U58" s="117"/>
      <c r="V58" s="117"/>
      <c r="W58" s="117"/>
      <c r="X58" s="117"/>
      <c r="Y58" s="117"/>
      <c r="Z58" s="117"/>
    </row>
    <row r="59" spans="1:26" ht="31" x14ac:dyDescent="0.35">
      <c r="A59" s="117"/>
      <c r="B59" s="101"/>
      <c r="C59" s="111" t="s">
        <v>241</v>
      </c>
      <c r="D59" s="107">
        <f>$D$52*15%</f>
        <v>19500</v>
      </c>
      <c r="E59" s="114"/>
      <c r="F59" s="112">
        <v>12000</v>
      </c>
      <c r="G59" s="113">
        <f t="shared" si="8"/>
        <v>31500</v>
      </c>
      <c r="H59" s="117"/>
      <c r="I59" s="117"/>
      <c r="J59" s="117"/>
      <c r="K59" s="117"/>
      <c r="L59" s="117"/>
      <c r="M59" s="117"/>
      <c r="N59" s="117"/>
      <c r="O59" s="117"/>
      <c r="P59" s="117"/>
      <c r="Q59" s="117"/>
      <c r="R59" s="117"/>
      <c r="S59" s="117"/>
      <c r="T59" s="117"/>
      <c r="U59" s="117"/>
      <c r="V59" s="117"/>
      <c r="W59" s="117"/>
      <c r="X59" s="117"/>
      <c r="Y59" s="117"/>
      <c r="Z59" s="117"/>
    </row>
    <row r="60" spans="1:26" ht="15.5" x14ac:dyDescent="0.35">
      <c r="A60" s="101"/>
      <c r="B60" s="101"/>
      <c r="C60" s="115" t="s">
        <v>242</v>
      </c>
      <c r="D60" s="115">
        <f t="shared" ref="D60:F60" si="9">SUM(D53:D59)</f>
        <v>130000</v>
      </c>
      <c r="E60" s="115">
        <f t="shared" si="9"/>
        <v>0</v>
      </c>
      <c r="F60" s="115">
        <f t="shared" si="9"/>
        <v>80000</v>
      </c>
      <c r="G60" s="113">
        <f t="shared" si="8"/>
        <v>210000</v>
      </c>
      <c r="H60" s="101"/>
      <c r="I60" s="101"/>
      <c r="J60" s="101"/>
      <c r="K60" s="101"/>
      <c r="L60" s="101"/>
      <c r="M60" s="101"/>
      <c r="N60" s="101"/>
      <c r="O60" s="101"/>
      <c r="P60" s="101"/>
      <c r="Q60" s="101"/>
      <c r="R60" s="101"/>
      <c r="S60" s="101"/>
      <c r="T60" s="101"/>
      <c r="U60" s="101"/>
      <c r="V60" s="101"/>
      <c r="W60" s="101"/>
      <c r="X60" s="101"/>
      <c r="Y60" s="101"/>
      <c r="Z60" s="101"/>
    </row>
    <row r="61" spans="1:26" ht="15.5" x14ac:dyDescent="0.35">
      <c r="A61" s="117"/>
      <c r="B61" s="117"/>
      <c r="C61" s="118"/>
      <c r="D61" s="119"/>
      <c r="E61" s="119"/>
      <c r="F61" s="119"/>
      <c r="G61" s="120"/>
      <c r="H61" s="117"/>
      <c r="I61" s="117"/>
      <c r="J61" s="117"/>
      <c r="K61" s="117"/>
      <c r="L61" s="117"/>
      <c r="M61" s="117"/>
      <c r="N61" s="117"/>
      <c r="O61" s="117"/>
      <c r="P61" s="117"/>
      <c r="Q61" s="117"/>
      <c r="R61" s="117"/>
      <c r="S61" s="117"/>
      <c r="T61" s="117"/>
      <c r="U61" s="117"/>
      <c r="V61" s="117"/>
      <c r="W61" s="117"/>
      <c r="X61" s="117"/>
      <c r="Y61" s="117"/>
      <c r="Z61" s="117"/>
    </row>
    <row r="62" spans="1:26" ht="15.5" x14ac:dyDescent="0.35">
      <c r="A62" s="101"/>
      <c r="B62" s="117"/>
      <c r="C62" s="205" t="s">
        <v>89</v>
      </c>
      <c r="D62" s="200"/>
      <c r="E62" s="200"/>
      <c r="F62" s="200"/>
      <c r="G62" s="201"/>
      <c r="H62" s="101"/>
      <c r="I62" s="101"/>
      <c r="J62" s="101"/>
      <c r="K62" s="101"/>
      <c r="L62" s="101"/>
      <c r="M62" s="101"/>
      <c r="N62" s="101"/>
      <c r="O62" s="101"/>
      <c r="P62" s="101"/>
      <c r="Q62" s="101"/>
      <c r="R62" s="101"/>
      <c r="S62" s="101"/>
      <c r="T62" s="101"/>
      <c r="U62" s="101"/>
      <c r="V62" s="101"/>
      <c r="W62" s="101"/>
      <c r="X62" s="101"/>
      <c r="Y62" s="101"/>
      <c r="Z62" s="101"/>
    </row>
    <row r="63" spans="1:26" ht="21.75" customHeight="1" x14ac:dyDescent="0.35">
      <c r="A63" s="101"/>
      <c r="B63" s="101"/>
      <c r="C63" s="103" t="s">
        <v>252</v>
      </c>
      <c r="D63" s="104">
        <f>'1) Tableau budgétaire 1'!D68</f>
        <v>80000</v>
      </c>
      <c r="E63" s="104">
        <f>'1) Tableau budgétaire 1'!E68</f>
        <v>15000</v>
      </c>
      <c r="F63" s="104">
        <f>'1) Tableau budgétaire 1'!F68</f>
        <v>10000</v>
      </c>
      <c r="G63" s="105">
        <f t="shared" ref="G63:G71" si="10">SUM(D63:F63)</f>
        <v>105000</v>
      </c>
      <c r="H63" s="101"/>
      <c r="I63" s="101"/>
      <c r="J63" s="101"/>
      <c r="K63" s="101"/>
      <c r="L63" s="101"/>
      <c r="M63" s="101"/>
      <c r="N63" s="101"/>
      <c r="O63" s="101"/>
      <c r="P63" s="101"/>
      <c r="Q63" s="101"/>
      <c r="R63" s="101"/>
      <c r="S63" s="101"/>
      <c r="T63" s="101"/>
      <c r="U63" s="101"/>
      <c r="V63" s="101"/>
      <c r="W63" s="101"/>
      <c r="X63" s="101"/>
      <c r="Y63" s="101"/>
      <c r="Z63" s="101"/>
    </row>
    <row r="64" spans="1:26" ht="15.75" customHeight="1" x14ac:dyDescent="0.35">
      <c r="A64" s="101"/>
      <c r="B64" s="101"/>
      <c r="C64" s="106" t="s">
        <v>235</v>
      </c>
      <c r="D64" s="107">
        <f>$D$63*3.5%</f>
        <v>2800.0000000000005</v>
      </c>
      <c r="E64" s="108"/>
      <c r="F64" s="121">
        <v>700</v>
      </c>
      <c r="G64" s="110">
        <f t="shared" si="10"/>
        <v>3500.0000000000005</v>
      </c>
      <c r="H64" s="101"/>
      <c r="I64" s="101"/>
      <c r="J64" s="101"/>
      <c r="K64" s="101"/>
      <c r="L64" s="101"/>
      <c r="M64" s="101"/>
      <c r="N64" s="101"/>
      <c r="O64" s="101"/>
      <c r="P64" s="101"/>
      <c r="Q64" s="101"/>
      <c r="R64" s="101"/>
      <c r="S64" s="101"/>
      <c r="T64" s="101"/>
      <c r="U64" s="101"/>
      <c r="V64" s="101"/>
      <c r="W64" s="101"/>
      <c r="X64" s="101"/>
      <c r="Y64" s="101"/>
      <c r="Z64" s="101"/>
    </row>
    <row r="65" spans="1:26" ht="15.75" customHeight="1" x14ac:dyDescent="0.35">
      <c r="A65" s="101"/>
      <c r="B65" s="101"/>
      <c r="C65" s="111" t="s">
        <v>236</v>
      </c>
      <c r="D65" s="107">
        <f>$D$63*14%</f>
        <v>11200.000000000002</v>
      </c>
      <c r="E65" s="28">
        <v>1000</v>
      </c>
      <c r="F65" s="121">
        <v>1500</v>
      </c>
      <c r="G65" s="113">
        <f t="shared" si="10"/>
        <v>13700.000000000002</v>
      </c>
      <c r="H65" s="101"/>
      <c r="I65" s="101"/>
      <c r="J65" s="101"/>
      <c r="K65" s="101"/>
      <c r="L65" s="101"/>
      <c r="M65" s="101"/>
      <c r="N65" s="101"/>
      <c r="O65" s="101"/>
      <c r="P65" s="101"/>
      <c r="Q65" s="101"/>
      <c r="R65" s="101"/>
      <c r="S65" s="101"/>
      <c r="T65" s="101"/>
      <c r="U65" s="101"/>
      <c r="V65" s="101"/>
      <c r="W65" s="101"/>
      <c r="X65" s="101"/>
      <c r="Y65" s="101"/>
      <c r="Z65" s="101"/>
    </row>
    <row r="66" spans="1:26" ht="15.75" customHeight="1" x14ac:dyDescent="0.35">
      <c r="A66" s="101"/>
      <c r="B66" s="101"/>
      <c r="C66" s="111" t="s">
        <v>237</v>
      </c>
      <c r="D66" s="107">
        <f>$D$63*15%</f>
        <v>12000</v>
      </c>
      <c r="E66" s="114">
        <v>1000</v>
      </c>
      <c r="F66" s="112">
        <v>3000</v>
      </c>
      <c r="G66" s="113">
        <f t="shared" si="10"/>
        <v>16000</v>
      </c>
      <c r="H66" s="101"/>
      <c r="I66" s="101"/>
      <c r="J66" s="101"/>
      <c r="K66" s="101"/>
      <c r="L66" s="101"/>
      <c r="M66" s="101"/>
      <c r="N66" s="101"/>
      <c r="O66" s="101"/>
      <c r="P66" s="101"/>
      <c r="Q66" s="101"/>
      <c r="R66" s="101"/>
      <c r="S66" s="101"/>
      <c r="T66" s="101"/>
      <c r="U66" s="101"/>
      <c r="V66" s="101"/>
      <c r="W66" s="101"/>
      <c r="X66" s="101"/>
      <c r="Y66" s="101"/>
      <c r="Z66" s="101"/>
    </row>
    <row r="67" spans="1:26" ht="15.5" x14ac:dyDescent="0.35">
      <c r="A67" s="101"/>
      <c r="B67" s="101"/>
      <c r="C67" s="111" t="s">
        <v>238</v>
      </c>
      <c r="D67" s="107">
        <f>$D$63*14%</f>
        <v>11200.000000000002</v>
      </c>
      <c r="E67" s="114">
        <v>11000</v>
      </c>
      <c r="F67" s="112">
        <v>2800</v>
      </c>
      <c r="G67" s="113">
        <f t="shared" si="10"/>
        <v>25000</v>
      </c>
      <c r="H67" s="101"/>
      <c r="I67" s="101"/>
      <c r="J67" s="101"/>
      <c r="K67" s="101"/>
      <c r="L67" s="101"/>
      <c r="M67" s="101"/>
      <c r="N67" s="101"/>
      <c r="O67" s="101"/>
      <c r="P67" s="101"/>
      <c r="Q67" s="101"/>
      <c r="R67" s="101"/>
      <c r="S67" s="101"/>
      <c r="T67" s="101"/>
      <c r="U67" s="101"/>
      <c r="V67" s="101"/>
      <c r="W67" s="101"/>
      <c r="X67" s="101"/>
      <c r="Y67" s="101"/>
      <c r="Z67" s="101"/>
    </row>
    <row r="68" spans="1:26" ht="15.5" x14ac:dyDescent="0.35">
      <c r="A68" s="101"/>
      <c r="B68" s="101"/>
      <c r="C68" s="111" t="s">
        <v>239</v>
      </c>
      <c r="D68" s="107">
        <f>$D$63*10%</f>
        <v>8000</v>
      </c>
      <c r="E68" s="114">
        <v>1000</v>
      </c>
      <c r="F68" s="112">
        <v>2000</v>
      </c>
      <c r="G68" s="113">
        <f t="shared" si="10"/>
        <v>11000</v>
      </c>
      <c r="H68" s="101"/>
      <c r="I68" s="101"/>
      <c r="J68" s="101"/>
      <c r="K68" s="101"/>
      <c r="L68" s="101"/>
      <c r="M68" s="101"/>
      <c r="N68" s="101"/>
      <c r="O68" s="101"/>
      <c r="P68" s="101"/>
      <c r="Q68" s="101"/>
      <c r="R68" s="101"/>
      <c r="S68" s="101"/>
      <c r="T68" s="101"/>
      <c r="U68" s="101"/>
      <c r="V68" s="101"/>
      <c r="W68" s="101"/>
      <c r="X68" s="101"/>
      <c r="Y68" s="101"/>
      <c r="Z68" s="101"/>
    </row>
    <row r="69" spans="1:26" ht="15.5" x14ac:dyDescent="0.35">
      <c r="A69" s="101"/>
      <c r="B69" s="101"/>
      <c r="C69" s="111" t="s">
        <v>240</v>
      </c>
      <c r="D69" s="107">
        <f>$D$63*28.5%</f>
        <v>22799.999999999996</v>
      </c>
      <c r="E69" s="114"/>
      <c r="F69" s="112" t="s">
        <v>249</v>
      </c>
      <c r="G69" s="113">
        <f t="shared" si="10"/>
        <v>22799.999999999996</v>
      </c>
      <c r="H69" s="101"/>
      <c r="I69" s="101"/>
      <c r="J69" s="101"/>
      <c r="K69" s="101"/>
      <c r="L69" s="101"/>
      <c r="M69" s="101"/>
      <c r="N69" s="101"/>
      <c r="O69" s="101"/>
      <c r="P69" s="101"/>
      <c r="Q69" s="101"/>
      <c r="R69" s="101"/>
      <c r="S69" s="101"/>
      <c r="T69" s="101"/>
      <c r="U69" s="101"/>
      <c r="V69" s="101"/>
      <c r="W69" s="101"/>
      <c r="X69" s="101"/>
      <c r="Y69" s="101"/>
      <c r="Z69" s="101"/>
    </row>
    <row r="70" spans="1:26" ht="31" x14ac:dyDescent="0.35">
      <c r="A70" s="101"/>
      <c r="B70" s="101"/>
      <c r="C70" s="111" t="s">
        <v>241</v>
      </c>
      <c r="D70" s="107">
        <f>$D$63*15%</f>
        <v>12000</v>
      </c>
      <c r="E70" s="114">
        <v>1000</v>
      </c>
      <c r="F70" s="112" t="s">
        <v>249</v>
      </c>
      <c r="G70" s="113">
        <f t="shared" si="10"/>
        <v>13000</v>
      </c>
      <c r="H70" s="101"/>
      <c r="I70" s="101"/>
      <c r="J70" s="101"/>
      <c r="K70" s="101"/>
      <c r="L70" s="101"/>
      <c r="M70" s="101"/>
      <c r="N70" s="101"/>
      <c r="O70" s="101"/>
      <c r="P70" s="101"/>
      <c r="Q70" s="101"/>
      <c r="R70" s="101"/>
      <c r="S70" s="101"/>
      <c r="T70" s="101"/>
      <c r="U70" s="101"/>
      <c r="V70" s="101"/>
      <c r="W70" s="101"/>
      <c r="X70" s="101"/>
      <c r="Y70" s="101"/>
      <c r="Z70" s="101"/>
    </row>
    <row r="71" spans="1:26" ht="15.5" x14ac:dyDescent="0.35">
      <c r="A71" s="101"/>
      <c r="B71" s="101"/>
      <c r="C71" s="115" t="s">
        <v>242</v>
      </c>
      <c r="D71" s="115">
        <f t="shared" ref="D71:F71" si="11">SUM(D64:D70)</f>
        <v>80000</v>
      </c>
      <c r="E71" s="115">
        <f t="shared" si="11"/>
        <v>15000</v>
      </c>
      <c r="F71" s="115">
        <f t="shared" si="11"/>
        <v>10000</v>
      </c>
      <c r="G71" s="113">
        <f t="shared" si="10"/>
        <v>105000</v>
      </c>
      <c r="H71" s="101"/>
      <c r="I71" s="101"/>
      <c r="J71" s="101"/>
      <c r="K71" s="101"/>
      <c r="L71" s="101"/>
      <c r="M71" s="101"/>
      <c r="N71" s="101"/>
      <c r="O71" s="101"/>
      <c r="P71" s="101"/>
      <c r="Q71" s="101"/>
      <c r="R71" s="101"/>
      <c r="S71" s="101"/>
      <c r="T71" s="101"/>
      <c r="U71" s="101"/>
      <c r="V71" s="101"/>
      <c r="W71" s="101"/>
      <c r="X71" s="101"/>
      <c r="Y71" s="101"/>
      <c r="Z71" s="101"/>
    </row>
    <row r="72" spans="1:26" ht="15.5" x14ac:dyDescent="0.35">
      <c r="A72" s="117"/>
      <c r="B72" s="117"/>
      <c r="C72" s="118"/>
      <c r="D72" s="119"/>
      <c r="E72" s="119"/>
      <c r="F72" s="119"/>
      <c r="G72" s="120"/>
      <c r="H72" s="117"/>
      <c r="I72" s="117"/>
      <c r="J72" s="117"/>
      <c r="K72" s="117"/>
      <c r="L72" s="117"/>
      <c r="M72" s="117"/>
      <c r="N72" s="117"/>
      <c r="O72" s="117"/>
      <c r="P72" s="117"/>
      <c r="Q72" s="117"/>
      <c r="R72" s="117"/>
      <c r="S72" s="117"/>
      <c r="T72" s="117"/>
      <c r="U72" s="117"/>
      <c r="V72" s="117"/>
      <c r="W72" s="117"/>
      <c r="X72" s="117"/>
      <c r="Y72" s="117"/>
      <c r="Z72" s="117"/>
    </row>
    <row r="73" spans="1:26" ht="15.5" x14ac:dyDescent="0.35">
      <c r="A73" s="101"/>
      <c r="B73" s="101"/>
      <c r="C73" s="205" t="s">
        <v>102</v>
      </c>
      <c r="D73" s="200"/>
      <c r="E73" s="200"/>
      <c r="F73" s="200"/>
      <c r="G73" s="201"/>
      <c r="H73" s="101"/>
      <c r="I73" s="101"/>
      <c r="J73" s="101"/>
      <c r="K73" s="101"/>
      <c r="L73" s="101"/>
      <c r="M73" s="101"/>
      <c r="N73" s="101"/>
      <c r="O73" s="101"/>
      <c r="P73" s="101"/>
      <c r="Q73" s="101"/>
      <c r="R73" s="101"/>
      <c r="S73" s="101"/>
      <c r="T73" s="101"/>
      <c r="U73" s="101"/>
      <c r="V73" s="101"/>
      <c r="W73" s="101"/>
      <c r="X73" s="101"/>
      <c r="Y73" s="101"/>
      <c r="Z73" s="101"/>
    </row>
    <row r="74" spans="1:26" ht="21.75" customHeight="1" x14ac:dyDescent="0.35">
      <c r="A74" s="101"/>
      <c r="B74" s="117"/>
      <c r="C74" s="103" t="s">
        <v>253</v>
      </c>
      <c r="D74" s="104">
        <f>'1) Tableau budgétaire 1'!D78</f>
        <v>30000</v>
      </c>
      <c r="E74" s="104">
        <f>'1) Tableau budgétaire 1'!E78</f>
        <v>48000</v>
      </c>
      <c r="F74" s="104">
        <f>'1) Tableau budgétaire 1'!F78</f>
        <v>0</v>
      </c>
      <c r="G74" s="105">
        <f t="shared" ref="G74:G82" si="12">SUM(D74:F74)</f>
        <v>78000</v>
      </c>
      <c r="H74" s="101"/>
      <c r="I74" s="101"/>
      <c r="J74" s="101"/>
      <c r="K74" s="101"/>
      <c r="L74" s="101"/>
      <c r="M74" s="101"/>
      <c r="N74" s="101"/>
      <c r="O74" s="101"/>
      <c r="P74" s="101"/>
      <c r="Q74" s="101"/>
      <c r="R74" s="101"/>
      <c r="S74" s="101"/>
      <c r="T74" s="101"/>
      <c r="U74" s="101"/>
      <c r="V74" s="101"/>
      <c r="W74" s="101"/>
      <c r="X74" s="101"/>
      <c r="Y74" s="101"/>
      <c r="Z74" s="101"/>
    </row>
    <row r="75" spans="1:26" ht="18" customHeight="1" x14ac:dyDescent="0.35">
      <c r="A75" s="101"/>
      <c r="B75" s="101"/>
      <c r="C75" s="106" t="s">
        <v>235</v>
      </c>
      <c r="D75" s="107">
        <f>$D$74*3.5%</f>
        <v>1050</v>
      </c>
      <c r="E75" s="108">
        <v>5000</v>
      </c>
      <c r="F75" s="108"/>
      <c r="G75" s="110">
        <f t="shared" si="12"/>
        <v>6050</v>
      </c>
      <c r="H75" s="101"/>
      <c r="I75" s="101"/>
      <c r="J75" s="101"/>
      <c r="K75" s="101"/>
      <c r="L75" s="101"/>
      <c r="M75" s="101"/>
      <c r="N75" s="101"/>
      <c r="O75" s="101"/>
      <c r="P75" s="101"/>
      <c r="Q75" s="101"/>
      <c r="R75" s="101"/>
      <c r="S75" s="101"/>
      <c r="T75" s="101"/>
      <c r="U75" s="101"/>
      <c r="V75" s="101"/>
      <c r="W75" s="101"/>
      <c r="X75" s="101"/>
      <c r="Y75" s="101"/>
      <c r="Z75" s="101"/>
    </row>
    <row r="76" spans="1:26" ht="15.75" customHeight="1" x14ac:dyDescent="0.35">
      <c r="A76" s="101"/>
      <c r="B76" s="101"/>
      <c r="C76" s="111" t="s">
        <v>236</v>
      </c>
      <c r="D76" s="107">
        <f>$D$74*14%</f>
        <v>4200</v>
      </c>
      <c r="E76" s="28">
        <v>5000</v>
      </c>
      <c r="F76" s="28"/>
      <c r="G76" s="113">
        <f t="shared" si="12"/>
        <v>9200</v>
      </c>
      <c r="H76" s="101"/>
      <c r="I76" s="101"/>
      <c r="J76" s="101"/>
      <c r="K76" s="101"/>
      <c r="L76" s="101"/>
      <c r="M76" s="101"/>
      <c r="N76" s="101"/>
      <c r="O76" s="101"/>
      <c r="P76" s="101"/>
      <c r="Q76" s="101"/>
      <c r="R76" s="101"/>
      <c r="S76" s="101"/>
      <c r="T76" s="101"/>
      <c r="U76" s="101"/>
      <c r="V76" s="101"/>
      <c r="W76" s="101"/>
      <c r="X76" s="101"/>
      <c r="Y76" s="101"/>
      <c r="Z76" s="101"/>
    </row>
    <row r="77" spans="1:26" ht="15.75" customHeight="1" x14ac:dyDescent="0.35">
      <c r="A77" s="117"/>
      <c r="B77" s="101"/>
      <c r="C77" s="111" t="s">
        <v>237</v>
      </c>
      <c r="D77" s="107">
        <f>$D$74*15%</f>
        <v>4500</v>
      </c>
      <c r="E77" s="114">
        <v>5000</v>
      </c>
      <c r="F77" s="114"/>
      <c r="G77" s="113">
        <f t="shared" si="12"/>
        <v>9500</v>
      </c>
      <c r="H77" s="117"/>
      <c r="I77" s="117"/>
      <c r="J77" s="117"/>
      <c r="K77" s="117"/>
      <c r="L77" s="117"/>
      <c r="M77" s="117"/>
      <c r="N77" s="117"/>
      <c r="O77" s="117"/>
      <c r="P77" s="117"/>
      <c r="Q77" s="117"/>
      <c r="R77" s="117"/>
      <c r="S77" s="117"/>
      <c r="T77" s="117"/>
      <c r="U77" s="117"/>
      <c r="V77" s="117"/>
      <c r="W77" s="117"/>
      <c r="X77" s="117"/>
      <c r="Y77" s="117"/>
      <c r="Z77" s="117"/>
    </row>
    <row r="78" spans="1:26" ht="15.5" x14ac:dyDescent="0.35">
      <c r="A78" s="101"/>
      <c r="B78" s="117"/>
      <c r="C78" s="111" t="s">
        <v>238</v>
      </c>
      <c r="D78" s="107">
        <f>$D$74*14%</f>
        <v>4200</v>
      </c>
      <c r="E78" s="114">
        <v>10000</v>
      </c>
      <c r="F78" s="114"/>
      <c r="G78" s="113">
        <f t="shared" si="12"/>
        <v>14200</v>
      </c>
      <c r="H78" s="101"/>
      <c r="I78" s="101"/>
      <c r="J78" s="101"/>
      <c r="K78" s="101"/>
      <c r="L78" s="101"/>
      <c r="M78" s="101"/>
      <c r="N78" s="101"/>
      <c r="O78" s="101"/>
      <c r="P78" s="101"/>
      <c r="Q78" s="101"/>
      <c r="R78" s="101"/>
      <c r="S78" s="101"/>
      <c r="T78" s="101"/>
      <c r="U78" s="101"/>
      <c r="V78" s="101"/>
      <c r="W78" s="101"/>
      <c r="X78" s="101"/>
      <c r="Y78" s="101"/>
      <c r="Z78" s="101"/>
    </row>
    <row r="79" spans="1:26" ht="15.5" x14ac:dyDescent="0.35">
      <c r="A79" s="101"/>
      <c r="B79" s="117"/>
      <c r="C79" s="111" t="s">
        <v>239</v>
      </c>
      <c r="D79" s="107">
        <f>$D$74*10%</f>
        <v>3000</v>
      </c>
      <c r="E79" s="114">
        <v>10000</v>
      </c>
      <c r="F79" s="114"/>
      <c r="G79" s="113">
        <f t="shared" si="12"/>
        <v>13000</v>
      </c>
      <c r="H79" s="101"/>
      <c r="I79" s="101"/>
      <c r="J79" s="101"/>
      <c r="K79" s="101"/>
      <c r="L79" s="101"/>
      <c r="M79" s="101"/>
      <c r="N79" s="101"/>
      <c r="O79" s="101"/>
      <c r="P79" s="101"/>
      <c r="Q79" s="101"/>
      <c r="R79" s="101"/>
      <c r="S79" s="101"/>
      <c r="T79" s="101"/>
      <c r="U79" s="101"/>
      <c r="V79" s="101"/>
      <c r="W79" s="101"/>
      <c r="X79" s="101"/>
      <c r="Y79" s="101"/>
      <c r="Z79" s="101"/>
    </row>
    <row r="80" spans="1:26" ht="15.5" x14ac:dyDescent="0.35">
      <c r="A80" s="101"/>
      <c r="B80" s="117"/>
      <c r="C80" s="111" t="s">
        <v>240</v>
      </c>
      <c r="D80" s="107">
        <f>$D$74*28.5%</f>
        <v>8550</v>
      </c>
      <c r="E80" s="114">
        <v>10000</v>
      </c>
      <c r="F80" s="114"/>
      <c r="G80" s="113">
        <f t="shared" si="12"/>
        <v>18550</v>
      </c>
      <c r="H80" s="101"/>
      <c r="I80" s="101"/>
      <c r="J80" s="101"/>
      <c r="K80" s="101"/>
      <c r="L80" s="101"/>
      <c r="M80" s="101"/>
      <c r="N80" s="101"/>
      <c r="O80" s="101"/>
      <c r="P80" s="101"/>
      <c r="Q80" s="101"/>
      <c r="R80" s="101"/>
      <c r="S80" s="101"/>
      <c r="T80" s="101"/>
      <c r="U80" s="101"/>
      <c r="V80" s="101"/>
      <c r="W80" s="101"/>
      <c r="X80" s="101"/>
      <c r="Y80" s="101"/>
      <c r="Z80" s="101"/>
    </row>
    <row r="81" spans="1:26" ht="31" x14ac:dyDescent="0.35">
      <c r="A81" s="101"/>
      <c r="B81" s="101"/>
      <c r="C81" s="111" t="s">
        <v>241</v>
      </c>
      <c r="D81" s="107">
        <f>$D$74*15%</f>
        <v>4500</v>
      </c>
      <c r="E81" s="114">
        <v>3000</v>
      </c>
      <c r="F81" s="114"/>
      <c r="G81" s="113">
        <f t="shared" si="12"/>
        <v>7500</v>
      </c>
      <c r="H81" s="101"/>
      <c r="I81" s="101"/>
      <c r="J81" s="101"/>
      <c r="K81" s="101"/>
      <c r="L81" s="101"/>
      <c r="M81" s="101"/>
      <c r="N81" s="101"/>
      <c r="O81" s="101"/>
      <c r="P81" s="101"/>
      <c r="Q81" s="101"/>
      <c r="R81" s="101"/>
      <c r="S81" s="101"/>
      <c r="T81" s="101"/>
      <c r="U81" s="101"/>
      <c r="V81" s="101"/>
      <c r="W81" s="101"/>
      <c r="X81" s="101"/>
      <c r="Y81" s="101"/>
      <c r="Z81" s="101"/>
    </row>
    <row r="82" spans="1:26" ht="15.5" x14ac:dyDescent="0.35">
      <c r="A82" s="101"/>
      <c r="B82" s="101"/>
      <c r="C82" s="115" t="s">
        <v>242</v>
      </c>
      <c r="D82" s="115">
        <f t="shared" ref="D82:F82" si="13">SUM(D75:D81)</f>
        <v>30000</v>
      </c>
      <c r="E82" s="115">
        <f t="shared" si="13"/>
        <v>48000</v>
      </c>
      <c r="F82" s="115">
        <f t="shared" si="13"/>
        <v>0</v>
      </c>
      <c r="G82" s="113">
        <f t="shared" si="12"/>
        <v>78000</v>
      </c>
      <c r="H82" s="101"/>
      <c r="I82" s="101"/>
      <c r="J82" s="101"/>
      <c r="K82" s="101"/>
      <c r="L82" s="101"/>
      <c r="M82" s="101"/>
      <c r="N82" s="101"/>
      <c r="O82" s="101"/>
      <c r="P82" s="101"/>
      <c r="Q82" s="101"/>
      <c r="R82" s="101"/>
      <c r="S82" s="101"/>
      <c r="T82" s="101"/>
      <c r="U82" s="101"/>
      <c r="V82" s="101"/>
      <c r="W82" s="101"/>
      <c r="X82" s="101"/>
      <c r="Y82" s="101"/>
      <c r="Z82" s="101"/>
    </row>
    <row r="83" spans="1:26" ht="15.5" x14ac:dyDescent="0.35">
      <c r="A83" s="117"/>
      <c r="B83" s="117"/>
      <c r="C83" s="118"/>
      <c r="D83" s="119"/>
      <c r="E83" s="119"/>
      <c r="F83" s="119"/>
      <c r="G83" s="120"/>
      <c r="H83" s="117"/>
      <c r="I83" s="117"/>
      <c r="J83" s="117"/>
      <c r="K83" s="117"/>
      <c r="L83" s="117"/>
      <c r="M83" s="117"/>
      <c r="N83" s="117"/>
      <c r="O83" s="117"/>
      <c r="P83" s="117"/>
      <c r="Q83" s="117"/>
      <c r="R83" s="117"/>
      <c r="S83" s="117"/>
      <c r="T83" s="117"/>
      <c r="U83" s="117"/>
      <c r="V83" s="117"/>
      <c r="W83" s="117"/>
      <c r="X83" s="117"/>
      <c r="Y83" s="117"/>
      <c r="Z83" s="117"/>
    </row>
    <row r="84" spans="1:26" ht="15.5" x14ac:dyDescent="0.35">
      <c r="A84" s="101"/>
      <c r="B84" s="101"/>
      <c r="C84" s="205" t="s">
        <v>114</v>
      </c>
      <c r="D84" s="200"/>
      <c r="E84" s="200"/>
      <c r="F84" s="200"/>
      <c r="G84" s="201"/>
      <c r="H84" s="101"/>
      <c r="I84" s="101"/>
      <c r="J84" s="101"/>
      <c r="K84" s="101"/>
      <c r="L84" s="101"/>
      <c r="M84" s="101"/>
      <c r="N84" s="101"/>
      <c r="O84" s="101"/>
      <c r="P84" s="101"/>
      <c r="Q84" s="101"/>
      <c r="R84" s="101"/>
      <c r="S84" s="101"/>
      <c r="T84" s="101"/>
      <c r="U84" s="101"/>
      <c r="V84" s="101"/>
      <c r="W84" s="101"/>
      <c r="X84" s="101"/>
      <c r="Y84" s="101"/>
      <c r="Z84" s="101"/>
    </row>
    <row r="85" spans="1:26" ht="21.75" customHeight="1" x14ac:dyDescent="0.35">
      <c r="A85" s="101"/>
      <c r="B85" s="101"/>
      <c r="C85" s="103" t="s">
        <v>254</v>
      </c>
      <c r="D85" s="104">
        <f>'1) Tableau budgétaire 1'!D88</f>
        <v>0</v>
      </c>
      <c r="E85" s="104">
        <f>'1) Tableau budgétaire 1'!E88</f>
        <v>0</v>
      </c>
      <c r="F85" s="104">
        <f>'1) Tableau budgétaire 1'!F88</f>
        <v>90000</v>
      </c>
      <c r="G85" s="105">
        <f t="shared" ref="G85:G93" si="14">SUM(D85:F85)</f>
        <v>90000</v>
      </c>
      <c r="H85" s="101"/>
      <c r="I85" s="101"/>
      <c r="J85" s="101"/>
      <c r="K85" s="101"/>
      <c r="L85" s="101"/>
      <c r="M85" s="101"/>
      <c r="N85" s="101"/>
      <c r="O85" s="101"/>
      <c r="P85" s="101"/>
      <c r="Q85" s="101"/>
      <c r="R85" s="101"/>
      <c r="S85" s="101"/>
      <c r="T85" s="101"/>
      <c r="U85" s="101"/>
      <c r="V85" s="101"/>
      <c r="W85" s="101"/>
      <c r="X85" s="101"/>
      <c r="Y85" s="101"/>
      <c r="Z85" s="101"/>
    </row>
    <row r="86" spans="1:26" ht="15.75" customHeight="1" x14ac:dyDescent="0.35">
      <c r="A86" s="101"/>
      <c r="B86" s="101"/>
      <c r="C86" s="106" t="s">
        <v>235</v>
      </c>
      <c r="D86" s="107"/>
      <c r="E86" s="108"/>
      <c r="F86" s="121">
        <v>3150</v>
      </c>
      <c r="G86" s="110">
        <f t="shared" si="14"/>
        <v>3150</v>
      </c>
      <c r="H86" s="101"/>
      <c r="I86" s="101"/>
      <c r="J86" s="101"/>
      <c r="K86" s="101"/>
      <c r="L86" s="101"/>
      <c r="M86" s="101"/>
      <c r="N86" s="101"/>
      <c r="O86" s="101"/>
      <c r="P86" s="101"/>
      <c r="Q86" s="101"/>
      <c r="R86" s="101"/>
      <c r="S86" s="101"/>
      <c r="T86" s="101"/>
      <c r="U86" s="101"/>
      <c r="V86" s="101"/>
      <c r="W86" s="101"/>
      <c r="X86" s="101"/>
      <c r="Y86" s="101"/>
      <c r="Z86" s="101"/>
    </row>
    <row r="87" spans="1:26" ht="15.75" customHeight="1" x14ac:dyDescent="0.35">
      <c r="A87" s="101"/>
      <c r="B87" s="117"/>
      <c r="C87" s="111" t="s">
        <v>236</v>
      </c>
      <c r="D87" s="107"/>
      <c r="E87" s="28"/>
      <c r="F87" s="121">
        <v>12600</v>
      </c>
      <c r="G87" s="113">
        <f t="shared" si="14"/>
        <v>12600</v>
      </c>
      <c r="H87" s="101"/>
      <c r="I87" s="101"/>
      <c r="J87" s="101"/>
      <c r="K87" s="101"/>
      <c r="L87" s="101"/>
      <c r="M87" s="101"/>
      <c r="N87" s="101"/>
      <c r="O87" s="101"/>
      <c r="P87" s="101"/>
      <c r="Q87" s="101"/>
      <c r="R87" s="101"/>
      <c r="S87" s="101"/>
      <c r="T87" s="101"/>
      <c r="U87" s="101"/>
      <c r="V87" s="101"/>
      <c r="W87" s="101"/>
      <c r="X87" s="101"/>
      <c r="Y87" s="101"/>
      <c r="Z87" s="101"/>
    </row>
    <row r="88" spans="1:26" ht="15.75" customHeight="1" x14ac:dyDescent="0.35">
      <c r="A88" s="101"/>
      <c r="B88" s="101"/>
      <c r="C88" s="111" t="s">
        <v>237</v>
      </c>
      <c r="D88" s="107"/>
      <c r="E88" s="114"/>
      <c r="F88" s="112">
        <v>13500</v>
      </c>
      <c r="G88" s="113">
        <f t="shared" si="14"/>
        <v>13500</v>
      </c>
      <c r="H88" s="101"/>
      <c r="I88" s="101"/>
      <c r="J88" s="101"/>
      <c r="K88" s="101"/>
      <c r="L88" s="101"/>
      <c r="M88" s="101"/>
      <c r="N88" s="101"/>
      <c r="O88" s="101"/>
      <c r="P88" s="101"/>
      <c r="Q88" s="101"/>
      <c r="R88" s="101"/>
      <c r="S88" s="101"/>
      <c r="T88" s="101"/>
      <c r="U88" s="101"/>
      <c r="V88" s="101"/>
      <c r="W88" s="101"/>
      <c r="X88" s="101"/>
      <c r="Y88" s="101"/>
      <c r="Z88" s="101"/>
    </row>
    <row r="89" spans="1:26" ht="15.5" x14ac:dyDescent="0.35">
      <c r="A89" s="101"/>
      <c r="B89" s="101"/>
      <c r="C89" s="111" t="s">
        <v>238</v>
      </c>
      <c r="D89" s="107"/>
      <c r="E89" s="114"/>
      <c r="F89" s="112">
        <v>12600</v>
      </c>
      <c r="G89" s="113">
        <f t="shared" si="14"/>
        <v>12600</v>
      </c>
      <c r="H89" s="101"/>
      <c r="I89" s="101"/>
      <c r="J89" s="101"/>
      <c r="K89" s="101"/>
      <c r="L89" s="101"/>
      <c r="M89" s="101"/>
      <c r="N89" s="101"/>
      <c r="O89" s="101"/>
      <c r="P89" s="101"/>
      <c r="Q89" s="101"/>
      <c r="R89" s="101"/>
      <c r="S89" s="101"/>
      <c r="T89" s="101"/>
      <c r="U89" s="101"/>
      <c r="V89" s="101"/>
      <c r="W89" s="101"/>
      <c r="X89" s="101"/>
      <c r="Y89" s="101"/>
      <c r="Z89" s="101"/>
    </row>
    <row r="90" spans="1:26" ht="15.5" x14ac:dyDescent="0.35">
      <c r="A90" s="101"/>
      <c r="B90" s="101"/>
      <c r="C90" s="111" t="s">
        <v>239</v>
      </c>
      <c r="D90" s="107"/>
      <c r="E90" s="114"/>
      <c r="F90" s="112">
        <v>9000</v>
      </c>
      <c r="G90" s="113">
        <f t="shared" si="14"/>
        <v>9000</v>
      </c>
      <c r="H90" s="101"/>
      <c r="I90" s="101"/>
      <c r="J90" s="101"/>
      <c r="K90" s="101"/>
      <c r="L90" s="101"/>
      <c r="M90" s="101"/>
      <c r="N90" s="101"/>
      <c r="O90" s="101"/>
      <c r="P90" s="101"/>
      <c r="Q90" s="101"/>
      <c r="R90" s="101"/>
      <c r="S90" s="101"/>
      <c r="T90" s="101"/>
      <c r="U90" s="101"/>
      <c r="V90" s="101"/>
      <c r="W90" s="101"/>
      <c r="X90" s="101"/>
      <c r="Y90" s="101"/>
      <c r="Z90" s="101"/>
    </row>
    <row r="91" spans="1:26" ht="25.5" customHeight="1" x14ac:dyDescent="0.35">
      <c r="A91" s="101"/>
      <c r="B91" s="101"/>
      <c r="C91" s="111" t="s">
        <v>240</v>
      </c>
      <c r="D91" s="107"/>
      <c r="E91" s="114"/>
      <c r="F91" s="112">
        <v>25650</v>
      </c>
      <c r="G91" s="113">
        <f t="shared" si="14"/>
        <v>25650</v>
      </c>
      <c r="H91" s="101"/>
      <c r="I91" s="101"/>
      <c r="J91" s="101"/>
      <c r="K91" s="101"/>
      <c r="L91" s="101"/>
      <c r="M91" s="101"/>
      <c r="N91" s="101"/>
      <c r="O91" s="101"/>
      <c r="P91" s="101"/>
      <c r="Q91" s="101"/>
      <c r="R91" s="101"/>
      <c r="S91" s="101"/>
      <c r="T91" s="101"/>
      <c r="U91" s="101"/>
      <c r="V91" s="101"/>
      <c r="W91" s="101"/>
      <c r="X91" s="101"/>
      <c r="Y91" s="101"/>
      <c r="Z91" s="101"/>
    </row>
    <row r="92" spans="1:26" ht="31" x14ac:dyDescent="0.35">
      <c r="A92" s="101"/>
      <c r="B92" s="117"/>
      <c r="C92" s="111" t="s">
        <v>241</v>
      </c>
      <c r="D92" s="107"/>
      <c r="E92" s="114"/>
      <c r="F92" s="112">
        <v>13500</v>
      </c>
      <c r="G92" s="113">
        <f t="shared" si="14"/>
        <v>13500</v>
      </c>
      <c r="H92" s="101"/>
      <c r="I92" s="101"/>
      <c r="J92" s="101"/>
      <c r="K92" s="101"/>
      <c r="L92" s="101"/>
      <c r="M92" s="101"/>
      <c r="N92" s="101"/>
      <c r="O92" s="101"/>
      <c r="P92" s="101"/>
      <c r="Q92" s="101"/>
      <c r="R92" s="101"/>
      <c r="S92" s="101"/>
      <c r="T92" s="101"/>
      <c r="U92" s="101"/>
      <c r="V92" s="101"/>
      <c r="W92" s="101"/>
      <c r="X92" s="101"/>
      <c r="Y92" s="101"/>
      <c r="Z92" s="101"/>
    </row>
    <row r="93" spans="1:26" ht="15.75" customHeight="1" x14ac:dyDescent="0.35">
      <c r="A93" s="101"/>
      <c r="B93" s="101"/>
      <c r="C93" s="115" t="s">
        <v>242</v>
      </c>
      <c r="D93" s="115">
        <f t="shared" ref="D93:F93" si="15">SUM(D86:D92)</f>
        <v>0</v>
      </c>
      <c r="E93" s="115">
        <f t="shared" si="15"/>
        <v>0</v>
      </c>
      <c r="F93" s="115">
        <f t="shared" si="15"/>
        <v>90000</v>
      </c>
      <c r="G93" s="113">
        <f t="shared" si="14"/>
        <v>90000</v>
      </c>
      <c r="H93" s="101"/>
      <c r="I93" s="101"/>
      <c r="J93" s="101"/>
      <c r="K93" s="101"/>
      <c r="L93" s="101"/>
      <c r="M93" s="101"/>
      <c r="N93" s="101"/>
      <c r="O93" s="101"/>
      <c r="P93" s="101"/>
      <c r="Q93" s="101"/>
      <c r="R93" s="101"/>
      <c r="S93" s="101"/>
      <c r="T93" s="101"/>
      <c r="U93" s="101"/>
      <c r="V93" s="101"/>
      <c r="W93" s="101"/>
      <c r="X93" s="101"/>
      <c r="Y93" s="101"/>
      <c r="Z93" s="101"/>
    </row>
    <row r="94" spans="1:26" ht="25.5" customHeight="1" x14ac:dyDescent="0.3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5" x14ac:dyDescent="0.35">
      <c r="A95" s="101"/>
      <c r="B95" s="205" t="s">
        <v>255</v>
      </c>
      <c r="C95" s="200"/>
      <c r="D95" s="200"/>
      <c r="E95" s="200"/>
      <c r="F95" s="200"/>
      <c r="G95" s="201"/>
      <c r="H95" s="101"/>
      <c r="I95" s="101"/>
      <c r="J95" s="101"/>
      <c r="K95" s="101"/>
      <c r="L95" s="101"/>
      <c r="M95" s="101"/>
      <c r="N95" s="101"/>
      <c r="O95" s="101"/>
      <c r="P95" s="101"/>
      <c r="Q95" s="101"/>
      <c r="R95" s="101"/>
      <c r="S95" s="101"/>
      <c r="T95" s="101"/>
      <c r="U95" s="101"/>
      <c r="V95" s="101"/>
      <c r="W95" s="101"/>
      <c r="X95" s="101"/>
      <c r="Y95" s="101"/>
      <c r="Z95" s="101"/>
    </row>
    <row r="96" spans="1:26" ht="15.5" x14ac:dyDescent="0.35">
      <c r="A96" s="101"/>
      <c r="B96" s="101"/>
      <c r="C96" s="205" t="s">
        <v>130</v>
      </c>
      <c r="D96" s="200"/>
      <c r="E96" s="200"/>
      <c r="F96" s="200"/>
      <c r="G96" s="201"/>
      <c r="H96" s="101"/>
      <c r="I96" s="101"/>
      <c r="J96" s="101"/>
      <c r="K96" s="101"/>
      <c r="L96" s="101"/>
      <c r="M96" s="101"/>
      <c r="N96" s="101"/>
      <c r="O96" s="101"/>
      <c r="P96" s="101"/>
      <c r="Q96" s="101"/>
      <c r="R96" s="101"/>
      <c r="S96" s="101"/>
      <c r="T96" s="101"/>
      <c r="U96" s="101"/>
      <c r="V96" s="101"/>
      <c r="W96" s="101"/>
      <c r="X96" s="101"/>
      <c r="Y96" s="101"/>
      <c r="Z96" s="101"/>
    </row>
    <row r="97" spans="1:26" ht="22.5" customHeight="1" x14ac:dyDescent="0.35">
      <c r="A97" s="101"/>
      <c r="B97" s="101"/>
      <c r="C97" s="103" t="s">
        <v>256</v>
      </c>
      <c r="D97" s="104">
        <f>'1) Tableau budgétaire 1'!D100</f>
        <v>15000</v>
      </c>
      <c r="E97" s="104">
        <f>'1) Tableau budgétaire 1'!E100</f>
        <v>20000</v>
      </c>
      <c r="F97" s="104">
        <f>'1) Tableau budgétaire 1'!F100</f>
        <v>20000</v>
      </c>
      <c r="G97" s="105">
        <f t="shared" ref="G97:G105" si="16">SUM(D97:F97)</f>
        <v>55000</v>
      </c>
      <c r="H97" s="101"/>
      <c r="I97" s="101"/>
      <c r="J97" s="101"/>
      <c r="K97" s="101"/>
      <c r="L97" s="101"/>
      <c r="M97" s="101"/>
      <c r="N97" s="101"/>
      <c r="O97" s="101"/>
      <c r="P97" s="101"/>
      <c r="Q97" s="101"/>
      <c r="R97" s="101"/>
      <c r="S97" s="101"/>
      <c r="T97" s="101"/>
      <c r="U97" s="101"/>
      <c r="V97" s="101"/>
      <c r="W97" s="101"/>
      <c r="X97" s="101"/>
      <c r="Y97" s="101"/>
      <c r="Z97" s="101"/>
    </row>
    <row r="98" spans="1:26" ht="15.5" x14ac:dyDescent="0.35">
      <c r="A98" s="101"/>
      <c r="B98" s="101"/>
      <c r="C98" s="106" t="s">
        <v>235</v>
      </c>
      <c r="D98" s="107">
        <f>$D$97*3.5%</f>
        <v>525</v>
      </c>
      <c r="E98" s="108">
        <v>5000</v>
      </c>
      <c r="F98" s="121">
        <v>700</v>
      </c>
      <c r="G98" s="110">
        <f t="shared" si="16"/>
        <v>6225</v>
      </c>
      <c r="H98" s="101"/>
      <c r="I98" s="101"/>
      <c r="J98" s="101"/>
      <c r="K98" s="101"/>
      <c r="L98" s="101"/>
      <c r="M98" s="101"/>
      <c r="N98" s="101"/>
      <c r="O98" s="101"/>
      <c r="P98" s="101"/>
      <c r="Q98" s="101"/>
      <c r="R98" s="101"/>
      <c r="S98" s="101"/>
      <c r="T98" s="101"/>
      <c r="U98" s="101"/>
      <c r="V98" s="101"/>
      <c r="W98" s="101"/>
      <c r="X98" s="101"/>
      <c r="Y98" s="101"/>
      <c r="Z98" s="101"/>
    </row>
    <row r="99" spans="1:26" ht="15.5" x14ac:dyDescent="0.35">
      <c r="A99" s="101"/>
      <c r="B99" s="101"/>
      <c r="C99" s="111" t="s">
        <v>236</v>
      </c>
      <c r="D99" s="107">
        <f>$D$97*14%</f>
        <v>2100</v>
      </c>
      <c r="E99" s="28">
        <v>5000</v>
      </c>
      <c r="F99" s="121">
        <v>2800</v>
      </c>
      <c r="G99" s="113">
        <f t="shared" si="16"/>
        <v>9900</v>
      </c>
      <c r="H99" s="101"/>
      <c r="I99" s="101"/>
      <c r="J99" s="101"/>
      <c r="K99" s="101"/>
      <c r="L99" s="101"/>
      <c r="M99" s="101"/>
      <c r="N99" s="101"/>
      <c r="O99" s="101"/>
      <c r="P99" s="101"/>
      <c r="Q99" s="101"/>
      <c r="R99" s="101"/>
      <c r="S99" s="101"/>
      <c r="T99" s="101"/>
      <c r="U99" s="101"/>
      <c r="V99" s="101"/>
      <c r="W99" s="101"/>
      <c r="X99" s="101"/>
      <c r="Y99" s="101"/>
      <c r="Z99" s="101"/>
    </row>
    <row r="100" spans="1:26" ht="15.75" customHeight="1" x14ac:dyDescent="0.35">
      <c r="A100" s="101"/>
      <c r="B100" s="101"/>
      <c r="C100" s="111" t="s">
        <v>237</v>
      </c>
      <c r="D100" s="107">
        <f>$D$97*15%</f>
        <v>2250</v>
      </c>
      <c r="E100" s="114">
        <v>1000</v>
      </c>
      <c r="F100" s="112">
        <v>3000</v>
      </c>
      <c r="G100" s="113">
        <f t="shared" si="16"/>
        <v>6250</v>
      </c>
      <c r="H100" s="101"/>
      <c r="I100" s="101"/>
      <c r="J100" s="101"/>
      <c r="K100" s="101"/>
      <c r="L100" s="101"/>
      <c r="M100" s="101"/>
      <c r="N100" s="101"/>
      <c r="O100" s="101"/>
      <c r="P100" s="101"/>
      <c r="Q100" s="101"/>
      <c r="R100" s="101"/>
      <c r="S100" s="101"/>
      <c r="T100" s="101"/>
      <c r="U100" s="101"/>
      <c r="V100" s="101"/>
      <c r="W100" s="101"/>
      <c r="X100" s="101"/>
      <c r="Y100" s="101"/>
      <c r="Z100" s="101"/>
    </row>
    <row r="101" spans="1:26" ht="15.5" x14ac:dyDescent="0.35">
      <c r="A101" s="101"/>
      <c r="B101" s="101"/>
      <c r="C101" s="111" t="s">
        <v>238</v>
      </c>
      <c r="D101" s="107">
        <f>$D$97*14%</f>
        <v>2100</v>
      </c>
      <c r="E101" s="114">
        <v>3000</v>
      </c>
      <c r="F101" s="112">
        <v>2800</v>
      </c>
      <c r="G101" s="113">
        <f t="shared" si="16"/>
        <v>7900</v>
      </c>
      <c r="H101" s="101"/>
      <c r="I101" s="101"/>
      <c r="J101" s="101"/>
      <c r="K101" s="101"/>
      <c r="L101" s="101"/>
      <c r="M101" s="101"/>
      <c r="N101" s="101"/>
      <c r="O101" s="101"/>
      <c r="P101" s="101"/>
      <c r="Q101" s="101"/>
      <c r="R101" s="101"/>
      <c r="S101" s="101"/>
      <c r="T101" s="101"/>
      <c r="U101" s="101"/>
      <c r="V101" s="101"/>
      <c r="W101" s="101"/>
      <c r="X101" s="101"/>
      <c r="Y101" s="101"/>
      <c r="Z101" s="101"/>
    </row>
    <row r="102" spans="1:26" ht="15.5" x14ac:dyDescent="0.35">
      <c r="A102" s="101"/>
      <c r="B102" s="101"/>
      <c r="C102" s="111" t="s">
        <v>239</v>
      </c>
      <c r="D102" s="107">
        <f>$D$97*10%</f>
        <v>1500</v>
      </c>
      <c r="E102" s="114">
        <v>5000</v>
      </c>
      <c r="F102" s="112">
        <v>2000</v>
      </c>
      <c r="G102" s="113">
        <f t="shared" si="16"/>
        <v>8500</v>
      </c>
      <c r="H102" s="101"/>
      <c r="I102" s="101"/>
      <c r="J102" s="101"/>
      <c r="K102" s="101"/>
      <c r="L102" s="101"/>
      <c r="M102" s="101"/>
      <c r="N102" s="101"/>
      <c r="O102" s="101"/>
      <c r="P102" s="101"/>
      <c r="Q102" s="101"/>
      <c r="R102" s="101"/>
      <c r="S102" s="101"/>
      <c r="T102" s="101"/>
      <c r="U102" s="101"/>
      <c r="V102" s="101"/>
      <c r="W102" s="101"/>
      <c r="X102" s="101"/>
      <c r="Y102" s="101"/>
      <c r="Z102" s="101"/>
    </row>
    <row r="103" spans="1:26" ht="15.5" x14ac:dyDescent="0.35">
      <c r="A103" s="101"/>
      <c r="B103" s="101"/>
      <c r="C103" s="111" t="s">
        <v>240</v>
      </c>
      <c r="D103" s="107">
        <f>$D$97*28.5%</f>
        <v>4275</v>
      </c>
      <c r="E103" s="114"/>
      <c r="F103" s="112">
        <v>5700</v>
      </c>
      <c r="G103" s="113">
        <f t="shared" si="16"/>
        <v>9975</v>
      </c>
      <c r="H103" s="101"/>
      <c r="I103" s="101"/>
      <c r="J103" s="101"/>
      <c r="K103" s="101"/>
      <c r="L103" s="101"/>
      <c r="M103" s="101"/>
      <c r="N103" s="101"/>
      <c r="O103" s="101"/>
      <c r="P103" s="101"/>
      <c r="Q103" s="101"/>
      <c r="R103" s="101"/>
      <c r="S103" s="101"/>
      <c r="T103" s="101"/>
      <c r="U103" s="101"/>
      <c r="V103" s="101"/>
      <c r="W103" s="101"/>
      <c r="X103" s="101"/>
      <c r="Y103" s="101"/>
      <c r="Z103" s="101"/>
    </row>
    <row r="104" spans="1:26" ht="31" x14ac:dyDescent="0.35">
      <c r="A104" s="101"/>
      <c r="B104" s="101"/>
      <c r="C104" s="111" t="s">
        <v>241</v>
      </c>
      <c r="D104" s="107">
        <f>$D$97*15%</f>
        <v>2250</v>
      </c>
      <c r="E104" s="114">
        <v>1000</v>
      </c>
      <c r="F104" s="112">
        <v>3000</v>
      </c>
      <c r="G104" s="113">
        <f t="shared" si="16"/>
        <v>6250</v>
      </c>
      <c r="H104" s="101"/>
      <c r="I104" s="101"/>
      <c r="J104" s="101"/>
      <c r="K104" s="101"/>
      <c r="L104" s="101"/>
      <c r="M104" s="101"/>
      <c r="N104" s="101"/>
      <c r="O104" s="101"/>
      <c r="P104" s="101"/>
      <c r="Q104" s="101"/>
      <c r="R104" s="101"/>
      <c r="S104" s="101"/>
      <c r="T104" s="101"/>
      <c r="U104" s="101"/>
      <c r="V104" s="101"/>
      <c r="W104" s="101"/>
      <c r="X104" s="101"/>
      <c r="Y104" s="101"/>
      <c r="Z104" s="101"/>
    </row>
    <row r="105" spans="1:26" ht="15.5" x14ac:dyDescent="0.35">
      <c r="A105" s="101"/>
      <c r="B105" s="101"/>
      <c r="C105" s="115" t="s">
        <v>242</v>
      </c>
      <c r="D105" s="115">
        <f t="shared" ref="D105:F105" si="17">SUM(D98:D104)</f>
        <v>15000</v>
      </c>
      <c r="E105" s="115">
        <f t="shared" si="17"/>
        <v>20000</v>
      </c>
      <c r="F105" s="115">
        <f t="shared" si="17"/>
        <v>20000</v>
      </c>
      <c r="G105" s="113">
        <f t="shared" si="16"/>
        <v>55000</v>
      </c>
      <c r="H105" s="101"/>
      <c r="I105" s="101"/>
      <c r="J105" s="101"/>
      <c r="K105" s="101"/>
      <c r="L105" s="101"/>
      <c r="M105" s="101"/>
      <c r="N105" s="101"/>
      <c r="O105" s="101"/>
      <c r="P105" s="101"/>
      <c r="Q105" s="101"/>
      <c r="R105" s="101"/>
      <c r="S105" s="101"/>
      <c r="T105" s="101"/>
      <c r="U105" s="101"/>
      <c r="V105" s="101"/>
      <c r="W105" s="101"/>
      <c r="X105" s="101"/>
      <c r="Y105" s="101"/>
      <c r="Z105" s="101"/>
    </row>
    <row r="106" spans="1:26" ht="15.5" x14ac:dyDescent="0.35">
      <c r="A106" s="117"/>
      <c r="B106" s="117"/>
      <c r="C106" s="118"/>
      <c r="D106" s="119"/>
      <c r="E106" s="119"/>
      <c r="F106" s="119"/>
      <c r="G106" s="120"/>
      <c r="H106" s="117"/>
      <c r="I106" s="117"/>
      <c r="J106" s="117"/>
      <c r="K106" s="117"/>
      <c r="L106" s="117"/>
      <c r="M106" s="117"/>
      <c r="N106" s="117"/>
      <c r="O106" s="117"/>
      <c r="P106" s="117"/>
      <c r="Q106" s="117"/>
      <c r="R106" s="117"/>
      <c r="S106" s="117"/>
      <c r="T106" s="117"/>
      <c r="U106" s="117"/>
      <c r="V106" s="117"/>
      <c r="W106" s="117"/>
      <c r="X106" s="117"/>
      <c r="Y106" s="117"/>
      <c r="Z106" s="117"/>
    </row>
    <row r="107" spans="1:26" ht="15.75" customHeight="1" x14ac:dyDescent="0.35">
      <c r="A107" s="101"/>
      <c r="B107" s="101"/>
      <c r="C107" s="205" t="s">
        <v>257</v>
      </c>
      <c r="D107" s="200"/>
      <c r="E107" s="200"/>
      <c r="F107" s="200"/>
      <c r="G107" s="201"/>
      <c r="H107" s="101"/>
      <c r="I107" s="101"/>
      <c r="J107" s="101"/>
      <c r="K107" s="101"/>
      <c r="L107" s="101"/>
      <c r="M107" s="101"/>
      <c r="N107" s="101"/>
      <c r="O107" s="101"/>
      <c r="P107" s="101"/>
      <c r="Q107" s="101"/>
      <c r="R107" s="101"/>
      <c r="S107" s="101"/>
      <c r="T107" s="101"/>
      <c r="U107" s="101"/>
      <c r="V107" s="101"/>
      <c r="W107" s="101"/>
      <c r="X107" s="101"/>
      <c r="Y107" s="101"/>
      <c r="Z107" s="101"/>
    </row>
    <row r="108" spans="1:26" ht="21.75" customHeight="1" x14ac:dyDescent="0.35">
      <c r="A108" s="101"/>
      <c r="B108" s="101"/>
      <c r="C108" s="103" t="s">
        <v>258</v>
      </c>
      <c r="D108" s="104">
        <f>'1) Tableau budgétaire 1'!D110</f>
        <v>35000</v>
      </c>
      <c r="E108" s="104">
        <f>'1) Tableau budgétaire 1'!E110</f>
        <v>20000</v>
      </c>
      <c r="F108" s="104">
        <f>'1) Tableau budgétaire 1'!F110</f>
        <v>0</v>
      </c>
      <c r="G108" s="105">
        <f t="shared" ref="G108:G116" si="18">SUM(D108:F108)</f>
        <v>55000</v>
      </c>
      <c r="H108" s="101"/>
      <c r="I108" s="101"/>
      <c r="J108" s="101"/>
      <c r="K108" s="101"/>
      <c r="L108" s="101"/>
      <c r="M108" s="101"/>
      <c r="N108" s="101"/>
      <c r="O108" s="101"/>
      <c r="P108" s="101"/>
      <c r="Q108" s="101"/>
      <c r="R108" s="101"/>
      <c r="S108" s="101"/>
      <c r="T108" s="101"/>
      <c r="U108" s="101"/>
      <c r="V108" s="101"/>
      <c r="W108" s="101"/>
      <c r="X108" s="101"/>
      <c r="Y108" s="101"/>
      <c r="Z108" s="101"/>
    </row>
    <row r="109" spans="1:26" ht="15.5" x14ac:dyDescent="0.35">
      <c r="A109" s="101"/>
      <c r="B109" s="101"/>
      <c r="C109" s="106" t="s">
        <v>235</v>
      </c>
      <c r="D109" s="107">
        <f>$D$108*3.5%</f>
        <v>1225.0000000000002</v>
      </c>
      <c r="E109" s="108">
        <v>3000</v>
      </c>
      <c r="F109" s="108"/>
      <c r="G109" s="110">
        <f t="shared" si="18"/>
        <v>4225</v>
      </c>
      <c r="H109" s="101"/>
      <c r="I109" s="101"/>
      <c r="J109" s="101"/>
      <c r="K109" s="101"/>
      <c r="L109" s="101"/>
      <c r="M109" s="101"/>
      <c r="N109" s="101"/>
      <c r="O109" s="101"/>
      <c r="P109" s="101"/>
      <c r="Q109" s="101"/>
      <c r="R109" s="101"/>
      <c r="S109" s="101"/>
      <c r="T109" s="101"/>
      <c r="U109" s="101"/>
      <c r="V109" s="101"/>
      <c r="W109" s="101"/>
      <c r="X109" s="101"/>
      <c r="Y109" s="101"/>
      <c r="Z109" s="101"/>
    </row>
    <row r="110" spans="1:26" ht="15.5" x14ac:dyDescent="0.35">
      <c r="A110" s="101"/>
      <c r="B110" s="101"/>
      <c r="C110" s="111" t="s">
        <v>236</v>
      </c>
      <c r="D110" s="107">
        <f>$D$108*14%</f>
        <v>4900.0000000000009</v>
      </c>
      <c r="E110" s="28">
        <v>2000</v>
      </c>
      <c r="F110" s="28"/>
      <c r="G110" s="113">
        <f t="shared" si="18"/>
        <v>6900.0000000000009</v>
      </c>
      <c r="H110" s="101"/>
      <c r="I110" s="101"/>
      <c r="J110" s="101"/>
      <c r="K110" s="101"/>
      <c r="L110" s="101"/>
      <c r="M110" s="101"/>
      <c r="N110" s="101"/>
      <c r="O110" s="101"/>
      <c r="P110" s="101"/>
      <c r="Q110" s="101"/>
      <c r="R110" s="101"/>
      <c r="S110" s="101"/>
      <c r="T110" s="101"/>
      <c r="U110" s="101"/>
      <c r="V110" s="101"/>
      <c r="W110" s="101"/>
      <c r="X110" s="101"/>
      <c r="Y110" s="101"/>
      <c r="Z110" s="101"/>
    </row>
    <row r="111" spans="1:26" ht="31" x14ac:dyDescent="0.35">
      <c r="A111" s="101"/>
      <c r="B111" s="101"/>
      <c r="C111" s="111" t="s">
        <v>237</v>
      </c>
      <c r="D111" s="107">
        <f>$D$108*15%</f>
        <v>5250</v>
      </c>
      <c r="E111" s="114">
        <v>1000</v>
      </c>
      <c r="F111" s="114"/>
      <c r="G111" s="113">
        <f t="shared" si="18"/>
        <v>6250</v>
      </c>
      <c r="H111" s="101"/>
      <c r="I111" s="101"/>
      <c r="J111" s="101"/>
      <c r="K111" s="101"/>
      <c r="L111" s="101"/>
      <c r="M111" s="101"/>
      <c r="N111" s="101"/>
      <c r="O111" s="101"/>
      <c r="P111" s="101"/>
      <c r="Q111" s="101"/>
      <c r="R111" s="101"/>
      <c r="S111" s="101"/>
      <c r="T111" s="101"/>
      <c r="U111" s="101"/>
      <c r="V111" s="101"/>
      <c r="W111" s="101"/>
      <c r="X111" s="101"/>
      <c r="Y111" s="101"/>
      <c r="Z111" s="101"/>
    </row>
    <row r="112" spans="1:26" ht="15.5" x14ac:dyDescent="0.35">
      <c r="A112" s="101"/>
      <c r="B112" s="101"/>
      <c r="C112" s="111" t="s">
        <v>238</v>
      </c>
      <c r="D112" s="107">
        <f>$D$108*14%</f>
        <v>4900.0000000000009</v>
      </c>
      <c r="E112" s="114">
        <v>5000</v>
      </c>
      <c r="F112" s="114"/>
      <c r="G112" s="113">
        <f t="shared" si="18"/>
        <v>9900</v>
      </c>
      <c r="H112" s="101"/>
      <c r="I112" s="101"/>
      <c r="J112" s="101"/>
      <c r="K112" s="101"/>
      <c r="L112" s="101"/>
      <c r="M112" s="101"/>
      <c r="N112" s="101"/>
      <c r="O112" s="101"/>
      <c r="P112" s="101"/>
      <c r="Q112" s="101"/>
      <c r="R112" s="101"/>
      <c r="S112" s="101"/>
      <c r="T112" s="101"/>
      <c r="U112" s="101"/>
      <c r="V112" s="101"/>
      <c r="W112" s="101"/>
      <c r="X112" s="101"/>
      <c r="Y112" s="101"/>
      <c r="Z112" s="101"/>
    </row>
    <row r="113" spans="1:26" ht="15.5" x14ac:dyDescent="0.35">
      <c r="A113" s="101"/>
      <c r="B113" s="101"/>
      <c r="C113" s="111" t="s">
        <v>239</v>
      </c>
      <c r="D113" s="107">
        <f>$D$108*10%</f>
        <v>3500</v>
      </c>
      <c r="E113" s="114">
        <v>5000</v>
      </c>
      <c r="F113" s="114"/>
      <c r="G113" s="113">
        <f t="shared" si="18"/>
        <v>8500</v>
      </c>
      <c r="H113" s="101"/>
      <c r="I113" s="101"/>
      <c r="J113" s="101"/>
      <c r="K113" s="101"/>
      <c r="L113" s="101"/>
      <c r="M113" s="101"/>
      <c r="N113" s="101"/>
      <c r="O113" s="101"/>
      <c r="P113" s="101"/>
      <c r="Q113" s="101"/>
      <c r="R113" s="101"/>
      <c r="S113" s="101"/>
      <c r="T113" s="101"/>
      <c r="U113" s="101"/>
      <c r="V113" s="101"/>
      <c r="W113" s="101"/>
      <c r="X113" s="101"/>
      <c r="Y113" s="101"/>
      <c r="Z113" s="101"/>
    </row>
    <row r="114" spans="1:26" ht="15.5" x14ac:dyDescent="0.35">
      <c r="A114" s="101"/>
      <c r="B114" s="101"/>
      <c r="C114" s="111" t="s">
        <v>240</v>
      </c>
      <c r="D114" s="107">
        <f>$D$108*28.5%</f>
        <v>9975</v>
      </c>
      <c r="E114" s="114">
        <v>3000</v>
      </c>
      <c r="F114" s="114"/>
      <c r="G114" s="113">
        <f t="shared" si="18"/>
        <v>12975</v>
      </c>
      <c r="H114" s="101"/>
      <c r="I114" s="101"/>
      <c r="J114" s="101"/>
      <c r="K114" s="101"/>
      <c r="L114" s="101"/>
      <c r="M114" s="101"/>
      <c r="N114" s="101"/>
      <c r="O114" s="101"/>
      <c r="P114" s="101"/>
      <c r="Q114" s="101"/>
      <c r="R114" s="101"/>
      <c r="S114" s="101"/>
      <c r="T114" s="101"/>
      <c r="U114" s="101"/>
      <c r="V114" s="101"/>
      <c r="W114" s="101"/>
      <c r="X114" s="101"/>
      <c r="Y114" s="101"/>
      <c r="Z114" s="101"/>
    </row>
    <row r="115" spans="1:26" ht="31" x14ac:dyDescent="0.35">
      <c r="A115" s="101"/>
      <c r="B115" s="101"/>
      <c r="C115" s="111" t="s">
        <v>241</v>
      </c>
      <c r="D115" s="107">
        <f>$D$108*15%</f>
        <v>5250</v>
      </c>
      <c r="E115" s="114">
        <v>1000</v>
      </c>
      <c r="F115" s="114"/>
      <c r="G115" s="113">
        <f t="shared" si="18"/>
        <v>6250</v>
      </c>
      <c r="H115" s="101"/>
      <c r="I115" s="101"/>
      <c r="J115" s="101"/>
      <c r="K115" s="101"/>
      <c r="L115" s="101"/>
      <c r="M115" s="101"/>
      <c r="N115" s="101"/>
      <c r="O115" s="101"/>
      <c r="P115" s="101"/>
      <c r="Q115" s="101"/>
      <c r="R115" s="101"/>
      <c r="S115" s="101"/>
      <c r="T115" s="101"/>
      <c r="U115" s="101"/>
      <c r="V115" s="101"/>
      <c r="W115" s="101"/>
      <c r="X115" s="101"/>
      <c r="Y115" s="101"/>
      <c r="Z115" s="101"/>
    </row>
    <row r="116" spans="1:26" ht="15.5" x14ac:dyDescent="0.35">
      <c r="A116" s="101"/>
      <c r="B116" s="101"/>
      <c r="C116" s="115" t="s">
        <v>242</v>
      </c>
      <c r="D116" s="115">
        <f t="shared" ref="D116:F116" si="19">SUM(D109:D115)</f>
        <v>35000</v>
      </c>
      <c r="E116" s="115">
        <f t="shared" si="19"/>
        <v>20000</v>
      </c>
      <c r="F116" s="115">
        <f t="shared" si="19"/>
        <v>0</v>
      </c>
      <c r="G116" s="113">
        <f t="shared" si="18"/>
        <v>55000</v>
      </c>
      <c r="H116" s="101"/>
      <c r="I116" s="101"/>
      <c r="J116" s="101"/>
      <c r="K116" s="101"/>
      <c r="L116" s="101"/>
      <c r="M116" s="101"/>
      <c r="N116" s="101"/>
      <c r="O116" s="101"/>
      <c r="P116" s="101"/>
      <c r="Q116" s="101"/>
      <c r="R116" s="101"/>
      <c r="S116" s="101"/>
      <c r="T116" s="101"/>
      <c r="U116" s="101"/>
      <c r="V116" s="101"/>
      <c r="W116" s="101"/>
      <c r="X116" s="101"/>
      <c r="Y116" s="101"/>
      <c r="Z116" s="101"/>
    </row>
    <row r="117" spans="1:26" ht="15.5" x14ac:dyDescent="0.35">
      <c r="A117" s="117"/>
      <c r="B117" s="117"/>
      <c r="C117" s="118"/>
      <c r="D117" s="119"/>
      <c r="E117" s="119"/>
      <c r="F117" s="119"/>
      <c r="G117" s="120"/>
      <c r="H117" s="117"/>
      <c r="I117" s="117"/>
      <c r="J117" s="117"/>
      <c r="K117" s="117"/>
      <c r="L117" s="117"/>
      <c r="M117" s="117"/>
      <c r="N117" s="117"/>
      <c r="O117" s="117"/>
      <c r="P117" s="117"/>
      <c r="Q117" s="117"/>
      <c r="R117" s="117"/>
      <c r="S117" s="117"/>
      <c r="T117" s="117"/>
      <c r="U117" s="117"/>
      <c r="V117" s="117"/>
      <c r="W117" s="117"/>
      <c r="X117" s="117"/>
      <c r="Y117" s="117"/>
      <c r="Z117" s="117"/>
    </row>
    <row r="118" spans="1:26" ht="15.5" x14ac:dyDescent="0.35">
      <c r="A118" s="101"/>
      <c r="B118" s="101"/>
      <c r="C118" s="205" t="s">
        <v>155</v>
      </c>
      <c r="D118" s="200"/>
      <c r="E118" s="200"/>
      <c r="F118" s="200"/>
      <c r="G118" s="201"/>
      <c r="H118" s="101"/>
      <c r="I118" s="101"/>
      <c r="J118" s="101"/>
      <c r="K118" s="101"/>
      <c r="L118" s="101"/>
      <c r="M118" s="101"/>
      <c r="N118" s="101"/>
      <c r="O118" s="101"/>
      <c r="P118" s="101"/>
      <c r="Q118" s="101"/>
      <c r="R118" s="101"/>
      <c r="S118" s="101"/>
      <c r="T118" s="101"/>
      <c r="U118" s="101"/>
      <c r="V118" s="101"/>
      <c r="W118" s="101"/>
      <c r="X118" s="101"/>
      <c r="Y118" s="101"/>
      <c r="Z118" s="101"/>
    </row>
    <row r="119" spans="1:26" ht="21" customHeight="1" x14ac:dyDescent="0.35">
      <c r="A119" s="101"/>
      <c r="B119" s="101"/>
      <c r="C119" s="103" t="s">
        <v>259</v>
      </c>
      <c r="D119" s="104">
        <f>'1) Tableau budgétaire 1'!D120</f>
        <v>0</v>
      </c>
      <c r="E119" s="104">
        <f>'1) Tableau budgétaire 1'!E120</f>
        <v>0</v>
      </c>
      <c r="F119" s="104">
        <f>'1) Tableau budgétaire 1'!F120</f>
        <v>0</v>
      </c>
      <c r="G119" s="105">
        <f t="shared" ref="G119:G127" si="20">SUM(D119:F119)</f>
        <v>0</v>
      </c>
      <c r="H119" s="101"/>
      <c r="I119" s="101"/>
      <c r="J119" s="101"/>
      <c r="K119" s="101"/>
      <c r="L119" s="101"/>
      <c r="M119" s="101"/>
      <c r="N119" s="101"/>
      <c r="O119" s="101"/>
      <c r="P119" s="101"/>
      <c r="Q119" s="101"/>
      <c r="R119" s="101"/>
      <c r="S119" s="101"/>
      <c r="T119" s="101"/>
      <c r="U119" s="101"/>
      <c r="V119" s="101"/>
      <c r="W119" s="101"/>
      <c r="X119" s="101"/>
      <c r="Y119" s="101"/>
      <c r="Z119" s="101"/>
    </row>
    <row r="120" spans="1:26" ht="15.5" x14ac:dyDescent="0.35">
      <c r="A120" s="101"/>
      <c r="B120" s="101"/>
      <c r="C120" s="106" t="s">
        <v>235</v>
      </c>
      <c r="D120" s="107"/>
      <c r="E120" s="108"/>
      <c r="F120" s="108"/>
      <c r="G120" s="110">
        <f t="shared" si="20"/>
        <v>0</v>
      </c>
      <c r="H120" s="101"/>
      <c r="I120" s="101"/>
      <c r="J120" s="101"/>
      <c r="K120" s="101"/>
      <c r="L120" s="101"/>
      <c r="M120" s="101"/>
      <c r="N120" s="101"/>
      <c r="O120" s="101"/>
      <c r="P120" s="101"/>
      <c r="Q120" s="101"/>
      <c r="R120" s="101"/>
      <c r="S120" s="101"/>
      <c r="T120" s="101"/>
      <c r="U120" s="101"/>
      <c r="V120" s="101"/>
      <c r="W120" s="101"/>
      <c r="X120" s="101"/>
      <c r="Y120" s="101"/>
      <c r="Z120" s="101"/>
    </row>
    <row r="121" spans="1:26" ht="15.5" x14ac:dyDescent="0.35">
      <c r="A121" s="101"/>
      <c r="B121" s="101"/>
      <c r="C121" s="111" t="s">
        <v>236</v>
      </c>
      <c r="D121" s="114"/>
      <c r="E121" s="28"/>
      <c r="F121" s="28"/>
      <c r="G121" s="113">
        <f t="shared" si="20"/>
        <v>0</v>
      </c>
      <c r="H121" s="101"/>
      <c r="I121" s="101"/>
      <c r="J121" s="101"/>
      <c r="K121" s="101"/>
      <c r="L121" s="101"/>
      <c r="M121" s="101"/>
      <c r="N121" s="101"/>
      <c r="O121" s="101"/>
      <c r="P121" s="101"/>
      <c r="Q121" s="101"/>
      <c r="R121" s="101"/>
      <c r="S121" s="101"/>
      <c r="T121" s="101"/>
      <c r="U121" s="101"/>
      <c r="V121" s="101"/>
      <c r="W121" s="101"/>
      <c r="X121" s="101"/>
      <c r="Y121" s="101"/>
      <c r="Z121" s="101"/>
    </row>
    <row r="122" spans="1:26" ht="31" x14ac:dyDescent="0.35">
      <c r="A122" s="101"/>
      <c r="B122" s="101"/>
      <c r="C122" s="111" t="s">
        <v>237</v>
      </c>
      <c r="D122" s="114"/>
      <c r="E122" s="114"/>
      <c r="F122" s="114"/>
      <c r="G122" s="113">
        <f t="shared" si="20"/>
        <v>0</v>
      </c>
      <c r="H122" s="101"/>
      <c r="I122" s="101"/>
      <c r="J122" s="101"/>
      <c r="K122" s="101"/>
      <c r="L122" s="101"/>
      <c r="M122" s="101"/>
      <c r="N122" s="101"/>
      <c r="O122" s="101"/>
      <c r="P122" s="101"/>
      <c r="Q122" s="101"/>
      <c r="R122" s="101"/>
      <c r="S122" s="101"/>
      <c r="T122" s="101"/>
      <c r="U122" s="101"/>
      <c r="V122" s="101"/>
      <c r="W122" s="101"/>
      <c r="X122" s="101"/>
      <c r="Y122" s="101"/>
      <c r="Z122" s="101"/>
    </row>
    <row r="123" spans="1:26" ht="15.5" x14ac:dyDescent="0.35">
      <c r="A123" s="101"/>
      <c r="B123" s="101"/>
      <c r="C123" s="111" t="s">
        <v>238</v>
      </c>
      <c r="D123" s="114"/>
      <c r="E123" s="114"/>
      <c r="F123" s="114"/>
      <c r="G123" s="113">
        <f t="shared" si="20"/>
        <v>0</v>
      </c>
      <c r="H123" s="101"/>
      <c r="I123" s="101"/>
      <c r="J123" s="101"/>
      <c r="K123" s="101"/>
      <c r="L123" s="101"/>
      <c r="M123" s="101"/>
      <c r="N123" s="101"/>
      <c r="O123" s="101"/>
      <c r="P123" s="101"/>
      <c r="Q123" s="101"/>
      <c r="R123" s="101"/>
      <c r="S123" s="101"/>
      <c r="T123" s="101"/>
      <c r="U123" s="101"/>
      <c r="V123" s="101"/>
      <c r="W123" s="101"/>
      <c r="X123" s="101"/>
      <c r="Y123" s="101"/>
      <c r="Z123" s="101"/>
    </row>
    <row r="124" spans="1:26" ht="15.5" x14ac:dyDescent="0.35">
      <c r="A124" s="101"/>
      <c r="B124" s="101"/>
      <c r="C124" s="111" t="s">
        <v>239</v>
      </c>
      <c r="D124" s="114"/>
      <c r="E124" s="114"/>
      <c r="F124" s="114"/>
      <c r="G124" s="113">
        <f t="shared" si="20"/>
        <v>0</v>
      </c>
      <c r="H124" s="101"/>
      <c r="I124" s="101"/>
      <c r="J124" s="101"/>
      <c r="K124" s="101"/>
      <c r="L124" s="101"/>
      <c r="M124" s="101"/>
      <c r="N124" s="101"/>
      <c r="O124" s="101"/>
      <c r="P124" s="101"/>
      <c r="Q124" s="101"/>
      <c r="R124" s="101"/>
      <c r="S124" s="101"/>
      <c r="T124" s="101"/>
      <c r="U124" s="101"/>
      <c r="V124" s="101"/>
      <c r="W124" s="101"/>
      <c r="X124" s="101"/>
      <c r="Y124" s="101"/>
      <c r="Z124" s="101"/>
    </row>
    <row r="125" spans="1:26" ht="15.5" x14ac:dyDescent="0.35">
      <c r="A125" s="101"/>
      <c r="B125" s="101"/>
      <c r="C125" s="111" t="s">
        <v>240</v>
      </c>
      <c r="D125" s="114"/>
      <c r="E125" s="114"/>
      <c r="F125" s="114"/>
      <c r="G125" s="113">
        <f t="shared" si="20"/>
        <v>0</v>
      </c>
      <c r="H125" s="101"/>
      <c r="I125" s="101"/>
      <c r="J125" s="101"/>
      <c r="K125" s="101"/>
      <c r="L125" s="101"/>
      <c r="M125" s="101"/>
      <c r="N125" s="101"/>
      <c r="O125" s="101"/>
      <c r="P125" s="101"/>
      <c r="Q125" s="101"/>
      <c r="R125" s="101"/>
      <c r="S125" s="101"/>
      <c r="T125" s="101"/>
      <c r="U125" s="101"/>
      <c r="V125" s="101"/>
      <c r="W125" s="101"/>
      <c r="X125" s="101"/>
      <c r="Y125" s="101"/>
      <c r="Z125" s="101"/>
    </row>
    <row r="126" spans="1:26" ht="31" x14ac:dyDescent="0.35">
      <c r="A126" s="101"/>
      <c r="B126" s="101"/>
      <c r="C126" s="111" t="s">
        <v>241</v>
      </c>
      <c r="D126" s="114"/>
      <c r="E126" s="114"/>
      <c r="F126" s="114"/>
      <c r="G126" s="113">
        <f t="shared" si="20"/>
        <v>0</v>
      </c>
      <c r="H126" s="101"/>
      <c r="I126" s="101"/>
      <c r="J126" s="101"/>
      <c r="K126" s="101"/>
      <c r="L126" s="101"/>
      <c r="M126" s="101"/>
      <c r="N126" s="101"/>
      <c r="O126" s="101"/>
      <c r="P126" s="101"/>
      <c r="Q126" s="101"/>
      <c r="R126" s="101"/>
      <c r="S126" s="101"/>
      <c r="T126" s="101"/>
      <c r="U126" s="101"/>
      <c r="V126" s="101"/>
      <c r="W126" s="101"/>
      <c r="X126" s="101"/>
      <c r="Y126" s="101"/>
      <c r="Z126" s="101"/>
    </row>
    <row r="127" spans="1:26" ht="15.5" x14ac:dyDescent="0.35">
      <c r="A127" s="101"/>
      <c r="B127" s="101"/>
      <c r="C127" s="115" t="s">
        <v>242</v>
      </c>
      <c r="D127" s="115">
        <f t="shared" ref="D127:F127" si="21">SUM(D120:D126)</f>
        <v>0</v>
      </c>
      <c r="E127" s="115">
        <f t="shared" si="21"/>
        <v>0</v>
      </c>
      <c r="F127" s="115">
        <f t="shared" si="21"/>
        <v>0</v>
      </c>
      <c r="G127" s="113">
        <f t="shared" si="20"/>
        <v>0</v>
      </c>
      <c r="H127" s="101"/>
      <c r="I127" s="101"/>
      <c r="J127" s="101"/>
      <c r="K127" s="101"/>
      <c r="L127" s="101"/>
      <c r="M127" s="101"/>
      <c r="N127" s="101"/>
      <c r="O127" s="101"/>
      <c r="P127" s="101"/>
      <c r="Q127" s="101"/>
      <c r="R127" s="101"/>
      <c r="S127" s="101"/>
      <c r="T127" s="101"/>
      <c r="U127" s="101"/>
      <c r="V127" s="101"/>
      <c r="W127" s="101"/>
      <c r="X127" s="101"/>
      <c r="Y127" s="101"/>
      <c r="Z127" s="101"/>
    </row>
    <row r="128" spans="1:26" ht="15.5" x14ac:dyDescent="0.35">
      <c r="A128" s="117"/>
      <c r="B128" s="117"/>
      <c r="C128" s="118"/>
      <c r="D128" s="119"/>
      <c r="E128" s="119"/>
      <c r="F128" s="119"/>
      <c r="G128" s="120"/>
      <c r="H128" s="117"/>
      <c r="I128" s="117"/>
      <c r="J128" s="117"/>
      <c r="K128" s="117"/>
      <c r="L128" s="117"/>
      <c r="M128" s="117"/>
      <c r="N128" s="117"/>
      <c r="O128" s="117"/>
      <c r="P128" s="117"/>
      <c r="Q128" s="117"/>
      <c r="R128" s="117"/>
      <c r="S128" s="117"/>
      <c r="T128" s="117"/>
      <c r="U128" s="117"/>
      <c r="V128" s="117"/>
      <c r="W128" s="117"/>
      <c r="X128" s="117"/>
      <c r="Y128" s="117"/>
      <c r="Z128" s="117"/>
    </row>
    <row r="129" spans="1:26" ht="15.5" x14ac:dyDescent="0.35">
      <c r="A129" s="101"/>
      <c r="B129" s="101"/>
      <c r="C129" s="205" t="s">
        <v>164</v>
      </c>
      <c r="D129" s="200"/>
      <c r="E129" s="200"/>
      <c r="F129" s="200"/>
      <c r="G129" s="201"/>
      <c r="H129" s="101"/>
      <c r="I129" s="101"/>
      <c r="J129" s="101"/>
      <c r="K129" s="101"/>
      <c r="L129" s="101"/>
      <c r="M129" s="101"/>
      <c r="N129" s="101"/>
      <c r="O129" s="101"/>
      <c r="P129" s="101"/>
      <c r="Q129" s="101"/>
      <c r="R129" s="101"/>
      <c r="S129" s="101"/>
      <c r="T129" s="101"/>
      <c r="U129" s="101"/>
      <c r="V129" s="101"/>
      <c r="W129" s="101"/>
      <c r="X129" s="101"/>
      <c r="Y129" s="101"/>
      <c r="Z129" s="101"/>
    </row>
    <row r="130" spans="1:26" ht="24" customHeight="1" x14ac:dyDescent="0.35">
      <c r="A130" s="101"/>
      <c r="B130" s="101"/>
      <c r="C130" s="103" t="s">
        <v>260</v>
      </c>
      <c r="D130" s="104">
        <f>'1) Tableau budgétaire 1'!D130</f>
        <v>0</v>
      </c>
      <c r="E130" s="104">
        <f>'1) Tableau budgétaire 1'!E130</f>
        <v>0</v>
      </c>
      <c r="F130" s="104">
        <f>'1) Tableau budgétaire 1'!F130</f>
        <v>0</v>
      </c>
      <c r="G130" s="105">
        <f t="shared" ref="G130:G138" si="22">SUM(D130:F130)</f>
        <v>0</v>
      </c>
      <c r="H130" s="101"/>
      <c r="I130" s="101"/>
      <c r="J130" s="101"/>
      <c r="K130" s="101"/>
      <c r="L130" s="101"/>
      <c r="M130" s="101"/>
      <c r="N130" s="101"/>
      <c r="O130" s="101"/>
      <c r="P130" s="101"/>
      <c r="Q130" s="101"/>
      <c r="R130" s="101"/>
      <c r="S130" s="101"/>
      <c r="T130" s="101"/>
      <c r="U130" s="101"/>
      <c r="V130" s="101"/>
      <c r="W130" s="101"/>
      <c r="X130" s="101"/>
      <c r="Y130" s="101"/>
      <c r="Z130" s="101"/>
    </row>
    <row r="131" spans="1:26" ht="15.75" customHeight="1" x14ac:dyDescent="0.35">
      <c r="A131" s="101"/>
      <c r="B131" s="101"/>
      <c r="C131" s="106" t="s">
        <v>235</v>
      </c>
      <c r="D131" s="107"/>
      <c r="E131" s="108"/>
      <c r="F131" s="108"/>
      <c r="G131" s="110">
        <f t="shared" si="22"/>
        <v>0</v>
      </c>
      <c r="H131" s="101"/>
      <c r="I131" s="101"/>
      <c r="J131" s="101"/>
      <c r="K131" s="101"/>
      <c r="L131" s="101"/>
      <c r="M131" s="101"/>
      <c r="N131" s="101"/>
      <c r="O131" s="101"/>
      <c r="P131" s="101"/>
      <c r="Q131" s="101"/>
      <c r="R131" s="101"/>
      <c r="S131" s="101"/>
      <c r="T131" s="101"/>
      <c r="U131" s="101"/>
      <c r="V131" s="101"/>
      <c r="W131" s="101"/>
      <c r="X131" s="101"/>
      <c r="Y131" s="101"/>
      <c r="Z131" s="101"/>
    </row>
    <row r="132" spans="1:26" ht="15.5" x14ac:dyDescent="0.35">
      <c r="A132" s="101"/>
      <c r="B132" s="101"/>
      <c r="C132" s="111" t="s">
        <v>236</v>
      </c>
      <c r="D132" s="114"/>
      <c r="E132" s="28"/>
      <c r="F132" s="28"/>
      <c r="G132" s="113">
        <f t="shared" si="22"/>
        <v>0</v>
      </c>
      <c r="H132" s="101"/>
      <c r="I132" s="101"/>
      <c r="J132" s="101"/>
      <c r="K132" s="101"/>
      <c r="L132" s="101"/>
      <c r="M132" s="101"/>
      <c r="N132" s="101"/>
      <c r="O132" s="101"/>
      <c r="P132" s="101"/>
      <c r="Q132" s="101"/>
      <c r="R132" s="101"/>
      <c r="S132" s="101"/>
      <c r="T132" s="101"/>
      <c r="U132" s="101"/>
      <c r="V132" s="101"/>
      <c r="W132" s="101"/>
      <c r="X132" s="101"/>
      <c r="Y132" s="101"/>
      <c r="Z132" s="101"/>
    </row>
    <row r="133" spans="1:26" ht="15.75" customHeight="1" x14ac:dyDescent="0.35">
      <c r="A133" s="101"/>
      <c r="B133" s="101"/>
      <c r="C133" s="111" t="s">
        <v>237</v>
      </c>
      <c r="D133" s="114"/>
      <c r="E133" s="114"/>
      <c r="F133" s="114"/>
      <c r="G133" s="113">
        <f t="shared" si="22"/>
        <v>0</v>
      </c>
      <c r="H133" s="101"/>
      <c r="I133" s="101"/>
      <c r="J133" s="101"/>
      <c r="K133" s="101"/>
      <c r="L133" s="101"/>
      <c r="M133" s="101"/>
      <c r="N133" s="101"/>
      <c r="O133" s="101"/>
      <c r="P133" s="101"/>
      <c r="Q133" s="101"/>
      <c r="R133" s="101"/>
      <c r="S133" s="101"/>
      <c r="T133" s="101"/>
      <c r="U133" s="101"/>
      <c r="V133" s="101"/>
      <c r="W133" s="101"/>
      <c r="X133" s="101"/>
      <c r="Y133" s="101"/>
      <c r="Z133" s="101"/>
    </row>
    <row r="134" spans="1:26" ht="15.5" x14ac:dyDescent="0.35">
      <c r="A134" s="101"/>
      <c r="B134" s="101"/>
      <c r="C134" s="111" t="s">
        <v>238</v>
      </c>
      <c r="D134" s="114"/>
      <c r="E134" s="114"/>
      <c r="F134" s="114"/>
      <c r="G134" s="113">
        <f t="shared" si="22"/>
        <v>0</v>
      </c>
      <c r="H134" s="101"/>
      <c r="I134" s="101"/>
      <c r="J134" s="101"/>
      <c r="K134" s="101"/>
      <c r="L134" s="101"/>
      <c r="M134" s="101"/>
      <c r="N134" s="101"/>
      <c r="O134" s="101"/>
      <c r="P134" s="101"/>
      <c r="Q134" s="101"/>
      <c r="R134" s="101"/>
      <c r="S134" s="101"/>
      <c r="T134" s="101"/>
      <c r="U134" s="101"/>
      <c r="V134" s="101"/>
      <c r="W134" s="101"/>
      <c r="X134" s="101"/>
      <c r="Y134" s="101"/>
      <c r="Z134" s="101"/>
    </row>
    <row r="135" spans="1:26" ht="15.5" x14ac:dyDescent="0.35">
      <c r="A135" s="101"/>
      <c r="B135" s="101"/>
      <c r="C135" s="111" t="s">
        <v>239</v>
      </c>
      <c r="D135" s="114"/>
      <c r="E135" s="114"/>
      <c r="F135" s="114"/>
      <c r="G135" s="113">
        <f t="shared" si="22"/>
        <v>0</v>
      </c>
      <c r="H135" s="101"/>
      <c r="I135" s="101"/>
      <c r="J135" s="101"/>
      <c r="K135" s="101"/>
      <c r="L135" s="101"/>
      <c r="M135" s="101"/>
      <c r="N135" s="101"/>
      <c r="O135" s="101"/>
      <c r="P135" s="101"/>
      <c r="Q135" s="101"/>
      <c r="R135" s="101"/>
      <c r="S135" s="101"/>
      <c r="T135" s="101"/>
      <c r="U135" s="101"/>
      <c r="V135" s="101"/>
      <c r="W135" s="101"/>
      <c r="X135" s="101"/>
      <c r="Y135" s="101"/>
      <c r="Z135" s="101"/>
    </row>
    <row r="136" spans="1:26" ht="15.75" customHeight="1" x14ac:dyDescent="0.35">
      <c r="A136" s="101"/>
      <c r="B136" s="101"/>
      <c r="C136" s="111" t="s">
        <v>240</v>
      </c>
      <c r="D136" s="114"/>
      <c r="E136" s="114"/>
      <c r="F136" s="114"/>
      <c r="G136" s="113">
        <f t="shared" si="22"/>
        <v>0</v>
      </c>
      <c r="H136" s="101"/>
      <c r="I136" s="101"/>
      <c r="J136" s="101"/>
      <c r="K136" s="101"/>
      <c r="L136" s="101"/>
      <c r="M136" s="101"/>
      <c r="N136" s="101"/>
      <c r="O136" s="101"/>
      <c r="P136" s="101"/>
      <c r="Q136" s="101"/>
      <c r="R136" s="101"/>
      <c r="S136" s="101"/>
      <c r="T136" s="101"/>
      <c r="U136" s="101"/>
      <c r="V136" s="101"/>
      <c r="W136" s="101"/>
      <c r="X136" s="101"/>
      <c r="Y136" s="101"/>
      <c r="Z136" s="101"/>
    </row>
    <row r="137" spans="1:26" ht="31" x14ac:dyDescent="0.35">
      <c r="A137" s="101"/>
      <c r="B137" s="101"/>
      <c r="C137" s="111" t="s">
        <v>241</v>
      </c>
      <c r="D137" s="114"/>
      <c r="E137" s="114"/>
      <c r="F137" s="114"/>
      <c r="G137" s="113">
        <f t="shared" si="22"/>
        <v>0</v>
      </c>
      <c r="H137" s="101"/>
      <c r="I137" s="101"/>
      <c r="J137" s="101"/>
      <c r="K137" s="101"/>
      <c r="L137" s="101"/>
      <c r="M137" s="101"/>
      <c r="N137" s="101"/>
      <c r="O137" s="101"/>
      <c r="P137" s="101"/>
      <c r="Q137" s="101"/>
      <c r="R137" s="101"/>
      <c r="S137" s="101"/>
      <c r="T137" s="101"/>
      <c r="U137" s="101"/>
      <c r="V137" s="101"/>
      <c r="W137" s="101"/>
      <c r="X137" s="101"/>
      <c r="Y137" s="101"/>
      <c r="Z137" s="101"/>
    </row>
    <row r="138" spans="1:26" ht="15.5" x14ac:dyDescent="0.35">
      <c r="A138" s="101"/>
      <c r="B138" s="101"/>
      <c r="C138" s="115" t="s">
        <v>242</v>
      </c>
      <c r="D138" s="115">
        <f t="shared" ref="D138:F138" si="23">SUM(D131:D137)</f>
        <v>0</v>
      </c>
      <c r="E138" s="115">
        <f t="shared" si="23"/>
        <v>0</v>
      </c>
      <c r="F138" s="115">
        <f t="shared" si="23"/>
        <v>0</v>
      </c>
      <c r="G138" s="113">
        <f t="shared" si="22"/>
        <v>0</v>
      </c>
      <c r="H138" s="101"/>
      <c r="I138" s="101"/>
      <c r="J138" s="101"/>
      <c r="K138" s="101"/>
      <c r="L138" s="101"/>
      <c r="M138" s="101"/>
      <c r="N138" s="101"/>
      <c r="O138" s="101"/>
      <c r="P138" s="101"/>
      <c r="Q138" s="101"/>
      <c r="R138" s="101"/>
      <c r="S138" s="101"/>
      <c r="T138" s="101"/>
      <c r="U138" s="101"/>
      <c r="V138" s="101"/>
      <c r="W138" s="101"/>
      <c r="X138" s="101"/>
      <c r="Y138" s="101"/>
      <c r="Z138" s="101"/>
    </row>
    <row r="139" spans="1:26" ht="15.5" x14ac:dyDescent="0.35">
      <c r="A139" s="101"/>
      <c r="B139" s="101"/>
      <c r="C139" s="101"/>
      <c r="D139" s="117"/>
      <c r="E139" s="117"/>
      <c r="F139" s="117"/>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5.5" x14ac:dyDescent="0.35">
      <c r="A140" s="101"/>
      <c r="B140" s="205" t="s">
        <v>261</v>
      </c>
      <c r="C140" s="200"/>
      <c r="D140" s="200"/>
      <c r="E140" s="200"/>
      <c r="F140" s="200"/>
      <c r="G140" s="201"/>
      <c r="H140" s="101"/>
      <c r="I140" s="101"/>
      <c r="J140" s="101"/>
      <c r="K140" s="101"/>
      <c r="L140" s="101"/>
      <c r="M140" s="101"/>
      <c r="N140" s="101"/>
      <c r="O140" s="101"/>
      <c r="P140" s="101"/>
      <c r="Q140" s="101"/>
      <c r="R140" s="101"/>
      <c r="S140" s="101"/>
      <c r="T140" s="101"/>
      <c r="U140" s="101"/>
      <c r="V140" s="101"/>
      <c r="W140" s="101"/>
      <c r="X140" s="101"/>
      <c r="Y140" s="101"/>
      <c r="Z140" s="101"/>
    </row>
    <row r="141" spans="1:26" ht="15.5" x14ac:dyDescent="0.35">
      <c r="A141" s="101"/>
      <c r="B141" s="101"/>
      <c r="C141" s="205" t="s">
        <v>174</v>
      </c>
      <c r="D141" s="200"/>
      <c r="E141" s="200"/>
      <c r="F141" s="200"/>
      <c r="G141" s="201"/>
      <c r="H141" s="101"/>
      <c r="I141" s="101"/>
      <c r="J141" s="101"/>
      <c r="K141" s="101"/>
      <c r="L141" s="101"/>
      <c r="M141" s="101"/>
      <c r="N141" s="101"/>
      <c r="O141" s="101"/>
      <c r="P141" s="101"/>
      <c r="Q141" s="101"/>
      <c r="R141" s="101"/>
      <c r="S141" s="101"/>
      <c r="T141" s="101"/>
      <c r="U141" s="101"/>
      <c r="V141" s="101"/>
      <c r="W141" s="101"/>
      <c r="X141" s="101"/>
      <c r="Y141" s="101"/>
      <c r="Z141" s="101"/>
    </row>
    <row r="142" spans="1:26" ht="24" customHeight="1" x14ac:dyDescent="0.35">
      <c r="A142" s="101"/>
      <c r="B142" s="101"/>
      <c r="C142" s="103" t="s">
        <v>262</v>
      </c>
      <c r="D142" s="104">
        <f>'1) Tableau budgétaire 1'!D142</f>
        <v>0</v>
      </c>
      <c r="E142" s="104">
        <f>'1) Tableau budgétaire 1'!E142</f>
        <v>0</v>
      </c>
      <c r="F142" s="104">
        <f>'1) Tableau budgétaire 1'!F142</f>
        <v>0</v>
      </c>
      <c r="G142" s="105">
        <f t="shared" ref="G142:G150" si="24">SUM(D142:F142)</f>
        <v>0</v>
      </c>
      <c r="H142" s="101"/>
      <c r="I142" s="101"/>
      <c r="J142" s="101"/>
      <c r="K142" s="101"/>
      <c r="L142" s="101"/>
      <c r="M142" s="101"/>
      <c r="N142" s="101"/>
      <c r="O142" s="101"/>
      <c r="P142" s="101"/>
      <c r="Q142" s="101"/>
      <c r="R142" s="101"/>
      <c r="S142" s="101"/>
      <c r="T142" s="101"/>
      <c r="U142" s="101"/>
      <c r="V142" s="101"/>
      <c r="W142" s="101"/>
      <c r="X142" s="101"/>
      <c r="Y142" s="101"/>
      <c r="Z142" s="101"/>
    </row>
    <row r="143" spans="1:26" ht="24.75" customHeight="1" x14ac:dyDescent="0.35">
      <c r="A143" s="101"/>
      <c r="B143" s="101"/>
      <c r="C143" s="106" t="s">
        <v>235</v>
      </c>
      <c r="D143" s="107"/>
      <c r="E143" s="108"/>
      <c r="F143" s="108"/>
      <c r="G143" s="110">
        <f t="shared" si="24"/>
        <v>0</v>
      </c>
      <c r="H143" s="101"/>
      <c r="I143" s="101"/>
      <c r="J143" s="101"/>
      <c r="K143" s="101"/>
      <c r="L143" s="101"/>
      <c r="M143" s="101"/>
      <c r="N143" s="101"/>
      <c r="O143" s="101"/>
      <c r="P143" s="101"/>
      <c r="Q143" s="101"/>
      <c r="R143" s="101"/>
      <c r="S143" s="101"/>
      <c r="T143" s="101"/>
      <c r="U143" s="101"/>
      <c r="V143" s="101"/>
      <c r="W143" s="101"/>
      <c r="X143" s="101"/>
      <c r="Y143" s="101"/>
      <c r="Z143" s="101"/>
    </row>
    <row r="144" spans="1:26" ht="15.75" customHeight="1" x14ac:dyDescent="0.35">
      <c r="A144" s="101"/>
      <c r="B144" s="101"/>
      <c r="C144" s="111" t="s">
        <v>236</v>
      </c>
      <c r="D144" s="114"/>
      <c r="E144" s="28"/>
      <c r="F144" s="28"/>
      <c r="G144" s="113">
        <f t="shared" si="24"/>
        <v>0</v>
      </c>
      <c r="H144" s="101"/>
      <c r="I144" s="101"/>
      <c r="J144" s="101"/>
      <c r="K144" s="101"/>
      <c r="L144" s="101"/>
      <c r="M144" s="101"/>
      <c r="N144" s="101"/>
      <c r="O144" s="101"/>
      <c r="P144" s="101"/>
      <c r="Q144" s="101"/>
      <c r="R144" s="101"/>
      <c r="S144" s="101"/>
      <c r="T144" s="101"/>
      <c r="U144" s="101"/>
      <c r="V144" s="101"/>
      <c r="W144" s="101"/>
      <c r="X144" s="101"/>
      <c r="Y144" s="101"/>
      <c r="Z144" s="101"/>
    </row>
    <row r="145" spans="1:26" ht="15.75" customHeight="1" x14ac:dyDescent="0.35">
      <c r="A145" s="101"/>
      <c r="B145" s="101"/>
      <c r="C145" s="111" t="s">
        <v>237</v>
      </c>
      <c r="D145" s="114"/>
      <c r="E145" s="114"/>
      <c r="F145" s="114"/>
      <c r="G145" s="113">
        <f t="shared" si="24"/>
        <v>0</v>
      </c>
      <c r="H145" s="101"/>
      <c r="I145" s="101"/>
      <c r="J145" s="101"/>
      <c r="K145" s="101"/>
      <c r="L145" s="101"/>
      <c r="M145" s="101"/>
      <c r="N145" s="101"/>
      <c r="O145" s="101"/>
      <c r="P145" s="101"/>
      <c r="Q145" s="101"/>
      <c r="R145" s="101"/>
      <c r="S145" s="101"/>
      <c r="T145" s="101"/>
      <c r="U145" s="101"/>
      <c r="V145" s="101"/>
      <c r="W145" s="101"/>
      <c r="X145" s="101"/>
      <c r="Y145" s="101"/>
      <c r="Z145" s="101"/>
    </row>
    <row r="146" spans="1:26" ht="15.75" customHeight="1" x14ac:dyDescent="0.35">
      <c r="A146" s="101"/>
      <c r="B146" s="101"/>
      <c r="C146" s="111" t="s">
        <v>238</v>
      </c>
      <c r="D146" s="114"/>
      <c r="E146" s="114"/>
      <c r="F146" s="114"/>
      <c r="G146" s="113">
        <f t="shared" si="24"/>
        <v>0</v>
      </c>
      <c r="H146" s="101"/>
      <c r="I146" s="101"/>
      <c r="J146" s="101"/>
      <c r="K146" s="101"/>
      <c r="L146" s="101"/>
      <c r="M146" s="101"/>
      <c r="N146" s="101"/>
      <c r="O146" s="101"/>
      <c r="P146" s="101"/>
      <c r="Q146" s="101"/>
      <c r="R146" s="101"/>
      <c r="S146" s="101"/>
      <c r="T146" s="101"/>
      <c r="U146" s="101"/>
      <c r="V146" s="101"/>
      <c r="W146" s="101"/>
      <c r="X146" s="101"/>
      <c r="Y146" s="101"/>
      <c r="Z146" s="101"/>
    </row>
    <row r="147" spans="1:26" ht="15.75" customHeight="1" x14ac:dyDescent="0.35">
      <c r="A147" s="101"/>
      <c r="B147" s="101"/>
      <c r="C147" s="111" t="s">
        <v>239</v>
      </c>
      <c r="D147" s="114"/>
      <c r="E147" s="114"/>
      <c r="F147" s="114"/>
      <c r="G147" s="113">
        <f t="shared" si="24"/>
        <v>0</v>
      </c>
      <c r="H147" s="101"/>
      <c r="I147" s="101"/>
      <c r="J147" s="101"/>
      <c r="K147" s="101"/>
      <c r="L147" s="101"/>
      <c r="M147" s="101"/>
      <c r="N147" s="101"/>
      <c r="O147" s="101"/>
      <c r="P147" s="101"/>
      <c r="Q147" s="101"/>
      <c r="R147" s="101"/>
      <c r="S147" s="101"/>
      <c r="T147" s="101"/>
      <c r="U147" s="101"/>
      <c r="V147" s="101"/>
      <c r="W147" s="101"/>
      <c r="X147" s="101"/>
      <c r="Y147" s="101"/>
      <c r="Z147" s="101"/>
    </row>
    <row r="148" spans="1:26" ht="15.75" customHeight="1" x14ac:dyDescent="0.35">
      <c r="A148" s="101"/>
      <c r="B148" s="101"/>
      <c r="C148" s="111" t="s">
        <v>240</v>
      </c>
      <c r="D148" s="114"/>
      <c r="E148" s="114"/>
      <c r="F148" s="114"/>
      <c r="G148" s="113">
        <f t="shared" si="24"/>
        <v>0</v>
      </c>
      <c r="H148" s="101"/>
      <c r="I148" s="101"/>
      <c r="J148" s="101"/>
      <c r="K148" s="101"/>
      <c r="L148" s="101"/>
      <c r="M148" s="101"/>
      <c r="N148" s="101"/>
      <c r="O148" s="101"/>
      <c r="P148" s="101"/>
      <c r="Q148" s="101"/>
      <c r="R148" s="101"/>
      <c r="S148" s="101"/>
      <c r="T148" s="101"/>
      <c r="U148" s="101"/>
      <c r="V148" s="101"/>
      <c r="W148" s="101"/>
      <c r="X148" s="101"/>
      <c r="Y148" s="101"/>
      <c r="Z148" s="101"/>
    </row>
    <row r="149" spans="1:26" ht="15.75" customHeight="1" x14ac:dyDescent="0.35">
      <c r="A149" s="101"/>
      <c r="B149" s="101"/>
      <c r="C149" s="111" t="s">
        <v>241</v>
      </c>
      <c r="D149" s="114"/>
      <c r="E149" s="114"/>
      <c r="F149" s="114"/>
      <c r="G149" s="113">
        <f t="shared" si="24"/>
        <v>0</v>
      </c>
      <c r="H149" s="101"/>
      <c r="I149" s="101"/>
      <c r="J149" s="101"/>
      <c r="K149" s="101"/>
      <c r="L149" s="101"/>
      <c r="M149" s="101"/>
      <c r="N149" s="101"/>
      <c r="O149" s="101"/>
      <c r="P149" s="101"/>
      <c r="Q149" s="101"/>
      <c r="R149" s="101"/>
      <c r="S149" s="101"/>
      <c r="T149" s="101"/>
      <c r="U149" s="101"/>
      <c r="V149" s="101"/>
      <c r="W149" s="101"/>
      <c r="X149" s="101"/>
      <c r="Y149" s="101"/>
      <c r="Z149" s="101"/>
    </row>
    <row r="150" spans="1:26" ht="15.75" customHeight="1" x14ac:dyDescent="0.35">
      <c r="A150" s="101"/>
      <c r="B150" s="101"/>
      <c r="C150" s="115" t="s">
        <v>242</v>
      </c>
      <c r="D150" s="115">
        <f t="shared" ref="D150:F150" si="25">SUM(D143:D149)</f>
        <v>0</v>
      </c>
      <c r="E150" s="115">
        <f t="shared" si="25"/>
        <v>0</v>
      </c>
      <c r="F150" s="115">
        <f t="shared" si="25"/>
        <v>0</v>
      </c>
      <c r="G150" s="113">
        <f t="shared" si="24"/>
        <v>0</v>
      </c>
      <c r="H150" s="101"/>
      <c r="I150" s="101"/>
      <c r="J150" s="101"/>
      <c r="K150" s="101"/>
      <c r="L150" s="101"/>
      <c r="M150" s="101"/>
      <c r="N150" s="101"/>
      <c r="O150" s="101"/>
      <c r="P150" s="101"/>
      <c r="Q150" s="101"/>
      <c r="R150" s="101"/>
      <c r="S150" s="101"/>
      <c r="T150" s="101"/>
      <c r="U150" s="101"/>
      <c r="V150" s="101"/>
      <c r="W150" s="101"/>
      <c r="X150" s="101"/>
      <c r="Y150" s="101"/>
      <c r="Z150" s="101"/>
    </row>
    <row r="151" spans="1:26" ht="15.75" customHeight="1" x14ac:dyDescent="0.35">
      <c r="A151" s="117"/>
      <c r="B151" s="117"/>
      <c r="C151" s="118"/>
      <c r="D151" s="119"/>
      <c r="E151" s="119"/>
      <c r="F151" s="119"/>
      <c r="G151" s="120"/>
      <c r="H151" s="117"/>
      <c r="I151" s="117"/>
      <c r="J151" s="117"/>
      <c r="K151" s="117"/>
      <c r="L151" s="117"/>
      <c r="M151" s="117"/>
      <c r="N151" s="117"/>
      <c r="O151" s="117"/>
      <c r="P151" s="117"/>
      <c r="Q151" s="117"/>
      <c r="R151" s="117"/>
      <c r="S151" s="117"/>
      <c r="T151" s="117"/>
      <c r="U151" s="117"/>
      <c r="V151" s="117"/>
      <c r="W151" s="117"/>
      <c r="X151" s="117"/>
      <c r="Y151" s="117"/>
      <c r="Z151" s="117"/>
    </row>
    <row r="152" spans="1:26" ht="15.75" customHeight="1" x14ac:dyDescent="0.35">
      <c r="A152" s="101"/>
      <c r="B152" s="101"/>
      <c r="C152" s="205" t="s">
        <v>183</v>
      </c>
      <c r="D152" s="200"/>
      <c r="E152" s="200"/>
      <c r="F152" s="200"/>
      <c r="G152" s="201"/>
      <c r="H152" s="101"/>
      <c r="I152" s="101"/>
      <c r="J152" s="101"/>
      <c r="K152" s="101"/>
      <c r="L152" s="101"/>
      <c r="M152" s="101"/>
      <c r="N152" s="101"/>
      <c r="O152" s="101"/>
      <c r="P152" s="101"/>
      <c r="Q152" s="101"/>
      <c r="R152" s="101"/>
      <c r="S152" s="101"/>
      <c r="T152" s="101"/>
      <c r="U152" s="101"/>
      <c r="V152" s="101"/>
      <c r="W152" s="101"/>
      <c r="X152" s="101"/>
      <c r="Y152" s="101"/>
      <c r="Z152" s="101"/>
    </row>
    <row r="153" spans="1:26" ht="21" customHeight="1" x14ac:dyDescent="0.35">
      <c r="A153" s="101"/>
      <c r="B153" s="101"/>
      <c r="C153" s="103" t="s">
        <v>263</v>
      </c>
      <c r="D153" s="104">
        <f>'1) Tableau budgétaire 1'!D152</f>
        <v>0</v>
      </c>
      <c r="E153" s="104">
        <f>'1) Tableau budgétaire 1'!E152</f>
        <v>0</v>
      </c>
      <c r="F153" s="104">
        <f>'1) Tableau budgétaire 1'!F152</f>
        <v>0</v>
      </c>
      <c r="G153" s="105">
        <f t="shared" ref="G153:G161" si="26">SUM(D153:F153)</f>
        <v>0</v>
      </c>
      <c r="H153" s="101"/>
      <c r="I153" s="101"/>
      <c r="J153" s="101"/>
      <c r="K153" s="101"/>
      <c r="L153" s="101"/>
      <c r="M153" s="101"/>
      <c r="N153" s="101"/>
      <c r="O153" s="101"/>
      <c r="P153" s="101"/>
      <c r="Q153" s="101"/>
      <c r="R153" s="101"/>
      <c r="S153" s="101"/>
      <c r="T153" s="101"/>
      <c r="U153" s="101"/>
      <c r="V153" s="101"/>
      <c r="W153" s="101"/>
      <c r="X153" s="101"/>
      <c r="Y153" s="101"/>
      <c r="Z153" s="101"/>
    </row>
    <row r="154" spans="1:26" ht="15.75" customHeight="1" x14ac:dyDescent="0.35">
      <c r="A154" s="101"/>
      <c r="B154" s="101"/>
      <c r="C154" s="106" t="s">
        <v>235</v>
      </c>
      <c r="D154" s="107"/>
      <c r="E154" s="108"/>
      <c r="F154" s="108"/>
      <c r="G154" s="110">
        <f t="shared" si="26"/>
        <v>0</v>
      </c>
      <c r="H154" s="101"/>
      <c r="I154" s="101"/>
      <c r="J154" s="101"/>
      <c r="K154" s="101"/>
      <c r="L154" s="101"/>
      <c r="M154" s="101"/>
      <c r="N154" s="101"/>
      <c r="O154" s="101"/>
      <c r="P154" s="101"/>
      <c r="Q154" s="101"/>
      <c r="R154" s="101"/>
      <c r="S154" s="101"/>
      <c r="T154" s="101"/>
      <c r="U154" s="101"/>
      <c r="V154" s="101"/>
      <c r="W154" s="101"/>
      <c r="X154" s="101"/>
      <c r="Y154" s="101"/>
      <c r="Z154" s="101"/>
    </row>
    <row r="155" spans="1:26" ht="15.75" customHeight="1" x14ac:dyDescent="0.35">
      <c r="A155" s="101"/>
      <c r="B155" s="101"/>
      <c r="C155" s="111" t="s">
        <v>236</v>
      </c>
      <c r="D155" s="114"/>
      <c r="E155" s="28"/>
      <c r="F155" s="28"/>
      <c r="G155" s="113">
        <f t="shared" si="26"/>
        <v>0</v>
      </c>
      <c r="H155" s="101"/>
      <c r="I155" s="101"/>
      <c r="J155" s="101"/>
      <c r="K155" s="101"/>
      <c r="L155" s="101"/>
      <c r="M155" s="101"/>
      <c r="N155" s="101"/>
      <c r="O155" s="101"/>
      <c r="P155" s="101"/>
      <c r="Q155" s="101"/>
      <c r="R155" s="101"/>
      <c r="S155" s="101"/>
      <c r="T155" s="101"/>
      <c r="U155" s="101"/>
      <c r="V155" s="101"/>
      <c r="W155" s="101"/>
      <c r="X155" s="101"/>
      <c r="Y155" s="101"/>
      <c r="Z155" s="101"/>
    </row>
    <row r="156" spans="1:26" ht="15.75" customHeight="1" x14ac:dyDescent="0.35">
      <c r="A156" s="101"/>
      <c r="B156" s="101"/>
      <c r="C156" s="111" t="s">
        <v>237</v>
      </c>
      <c r="D156" s="114"/>
      <c r="E156" s="114"/>
      <c r="F156" s="114"/>
      <c r="G156" s="113">
        <f t="shared" si="26"/>
        <v>0</v>
      </c>
      <c r="H156" s="101"/>
      <c r="I156" s="101"/>
      <c r="J156" s="101"/>
      <c r="K156" s="101"/>
      <c r="L156" s="101"/>
      <c r="M156" s="101"/>
      <c r="N156" s="101"/>
      <c r="O156" s="101"/>
      <c r="P156" s="101"/>
      <c r="Q156" s="101"/>
      <c r="R156" s="101"/>
      <c r="S156" s="101"/>
      <c r="T156" s="101"/>
      <c r="U156" s="101"/>
      <c r="V156" s="101"/>
      <c r="W156" s="101"/>
      <c r="X156" s="101"/>
      <c r="Y156" s="101"/>
      <c r="Z156" s="101"/>
    </row>
    <row r="157" spans="1:26" ht="15.75" customHeight="1" x14ac:dyDescent="0.35">
      <c r="A157" s="101"/>
      <c r="B157" s="101"/>
      <c r="C157" s="111" t="s">
        <v>238</v>
      </c>
      <c r="D157" s="114"/>
      <c r="E157" s="114"/>
      <c r="F157" s="114"/>
      <c r="G157" s="113">
        <f t="shared" si="26"/>
        <v>0</v>
      </c>
      <c r="H157" s="101"/>
      <c r="I157" s="101"/>
      <c r="J157" s="101"/>
      <c r="K157" s="101"/>
      <c r="L157" s="101"/>
      <c r="M157" s="101"/>
      <c r="N157" s="101"/>
      <c r="O157" s="101"/>
      <c r="P157" s="101"/>
      <c r="Q157" s="101"/>
      <c r="R157" s="101"/>
      <c r="S157" s="101"/>
      <c r="T157" s="101"/>
      <c r="U157" s="101"/>
      <c r="V157" s="101"/>
      <c r="W157" s="101"/>
      <c r="X157" s="101"/>
      <c r="Y157" s="101"/>
      <c r="Z157" s="101"/>
    </row>
    <row r="158" spans="1:26" ht="15.75" customHeight="1" x14ac:dyDescent="0.35">
      <c r="A158" s="101"/>
      <c r="B158" s="101"/>
      <c r="C158" s="111" t="s">
        <v>239</v>
      </c>
      <c r="D158" s="114"/>
      <c r="E158" s="114"/>
      <c r="F158" s="114"/>
      <c r="G158" s="113">
        <f t="shared" si="26"/>
        <v>0</v>
      </c>
      <c r="H158" s="101"/>
      <c r="I158" s="101"/>
      <c r="J158" s="101"/>
      <c r="K158" s="101"/>
      <c r="L158" s="101"/>
      <c r="M158" s="101"/>
      <c r="N158" s="101"/>
      <c r="O158" s="101"/>
      <c r="P158" s="101"/>
      <c r="Q158" s="101"/>
      <c r="R158" s="101"/>
      <c r="S158" s="101"/>
      <c r="T158" s="101"/>
      <c r="U158" s="101"/>
      <c r="V158" s="101"/>
      <c r="W158" s="101"/>
      <c r="X158" s="101"/>
      <c r="Y158" s="101"/>
      <c r="Z158" s="101"/>
    </row>
    <row r="159" spans="1:26" ht="15.75" customHeight="1" x14ac:dyDescent="0.35">
      <c r="A159" s="101"/>
      <c r="B159" s="101"/>
      <c r="C159" s="111" t="s">
        <v>240</v>
      </c>
      <c r="D159" s="114"/>
      <c r="E159" s="114"/>
      <c r="F159" s="114"/>
      <c r="G159" s="113">
        <f t="shared" si="26"/>
        <v>0</v>
      </c>
      <c r="H159" s="101"/>
      <c r="I159" s="101"/>
      <c r="J159" s="101"/>
      <c r="K159" s="101"/>
      <c r="L159" s="101"/>
      <c r="M159" s="101"/>
      <c r="N159" s="101"/>
      <c r="O159" s="101"/>
      <c r="P159" s="101"/>
      <c r="Q159" s="101"/>
      <c r="R159" s="101"/>
      <c r="S159" s="101"/>
      <c r="T159" s="101"/>
      <c r="U159" s="101"/>
      <c r="V159" s="101"/>
      <c r="W159" s="101"/>
      <c r="X159" s="101"/>
      <c r="Y159" s="101"/>
      <c r="Z159" s="101"/>
    </row>
    <row r="160" spans="1:26" ht="15.75" customHeight="1" x14ac:dyDescent="0.35">
      <c r="A160" s="101"/>
      <c r="B160" s="101"/>
      <c r="C160" s="111" t="s">
        <v>241</v>
      </c>
      <c r="D160" s="114"/>
      <c r="E160" s="114"/>
      <c r="F160" s="114"/>
      <c r="G160" s="113">
        <f t="shared" si="26"/>
        <v>0</v>
      </c>
      <c r="H160" s="101"/>
      <c r="I160" s="101"/>
      <c r="J160" s="101"/>
      <c r="K160" s="101"/>
      <c r="L160" s="101"/>
      <c r="M160" s="101"/>
      <c r="N160" s="101"/>
      <c r="O160" s="101"/>
      <c r="P160" s="101"/>
      <c r="Q160" s="101"/>
      <c r="R160" s="101"/>
      <c r="S160" s="101"/>
      <c r="T160" s="101"/>
      <c r="U160" s="101"/>
      <c r="V160" s="101"/>
      <c r="W160" s="101"/>
      <c r="X160" s="101"/>
      <c r="Y160" s="101"/>
      <c r="Z160" s="101"/>
    </row>
    <row r="161" spans="1:26" ht="15.75" customHeight="1" x14ac:dyDescent="0.35">
      <c r="A161" s="101"/>
      <c r="B161" s="101"/>
      <c r="C161" s="115" t="s">
        <v>242</v>
      </c>
      <c r="D161" s="115">
        <f t="shared" ref="D161:F161" si="27">SUM(D154:D160)</f>
        <v>0</v>
      </c>
      <c r="E161" s="115">
        <f t="shared" si="27"/>
        <v>0</v>
      </c>
      <c r="F161" s="115">
        <f t="shared" si="27"/>
        <v>0</v>
      </c>
      <c r="G161" s="113">
        <f t="shared" si="26"/>
        <v>0</v>
      </c>
      <c r="H161" s="101"/>
      <c r="I161" s="101"/>
      <c r="J161" s="101"/>
      <c r="K161" s="101"/>
      <c r="L161" s="101"/>
      <c r="M161" s="101"/>
      <c r="N161" s="101"/>
      <c r="O161" s="101"/>
      <c r="P161" s="101"/>
      <c r="Q161" s="101"/>
      <c r="R161" s="101"/>
      <c r="S161" s="101"/>
      <c r="T161" s="101"/>
      <c r="U161" s="101"/>
      <c r="V161" s="101"/>
      <c r="W161" s="101"/>
      <c r="X161" s="101"/>
      <c r="Y161" s="101"/>
      <c r="Z161" s="101"/>
    </row>
    <row r="162" spans="1:26" ht="15.75" customHeight="1" x14ac:dyDescent="0.35">
      <c r="A162" s="117"/>
      <c r="B162" s="117"/>
      <c r="C162" s="118"/>
      <c r="D162" s="119"/>
      <c r="E162" s="119"/>
      <c r="F162" s="119"/>
      <c r="G162" s="120"/>
      <c r="H162" s="117"/>
      <c r="I162" s="117"/>
      <c r="J162" s="117"/>
      <c r="K162" s="117"/>
      <c r="L162" s="117"/>
      <c r="M162" s="117"/>
      <c r="N162" s="117"/>
      <c r="O162" s="117"/>
      <c r="P162" s="117"/>
      <c r="Q162" s="117"/>
      <c r="R162" s="117"/>
      <c r="S162" s="117"/>
      <c r="T162" s="117"/>
      <c r="U162" s="117"/>
      <c r="V162" s="117"/>
      <c r="W162" s="117"/>
      <c r="X162" s="117"/>
      <c r="Y162" s="117"/>
      <c r="Z162" s="117"/>
    </row>
    <row r="163" spans="1:26" ht="15.75" customHeight="1" x14ac:dyDescent="0.35">
      <c r="A163" s="101"/>
      <c r="B163" s="101"/>
      <c r="C163" s="205" t="s">
        <v>192</v>
      </c>
      <c r="D163" s="200"/>
      <c r="E163" s="200"/>
      <c r="F163" s="200"/>
      <c r="G163" s="201"/>
      <c r="H163" s="101"/>
      <c r="I163" s="101"/>
      <c r="J163" s="101"/>
      <c r="K163" s="101"/>
      <c r="L163" s="101"/>
      <c r="M163" s="101"/>
      <c r="N163" s="101"/>
      <c r="O163" s="101"/>
      <c r="P163" s="101"/>
      <c r="Q163" s="101"/>
      <c r="R163" s="101"/>
      <c r="S163" s="101"/>
      <c r="T163" s="101"/>
      <c r="U163" s="101"/>
      <c r="V163" s="101"/>
      <c r="W163" s="101"/>
      <c r="X163" s="101"/>
      <c r="Y163" s="101"/>
      <c r="Z163" s="101"/>
    </row>
    <row r="164" spans="1:26" ht="19.5" customHeight="1" x14ac:dyDescent="0.35">
      <c r="A164" s="101"/>
      <c r="B164" s="101"/>
      <c r="C164" s="103" t="s">
        <v>264</v>
      </c>
      <c r="D164" s="104">
        <f>'1) Tableau budgétaire 1'!D162</f>
        <v>0</v>
      </c>
      <c r="E164" s="104">
        <f>'1) Tableau budgétaire 1'!E162</f>
        <v>0</v>
      </c>
      <c r="F164" s="104">
        <f>'1) Tableau budgétaire 1'!F162</f>
        <v>0</v>
      </c>
      <c r="G164" s="105">
        <f t="shared" ref="G164:G172" si="28">SUM(D164:F164)</f>
        <v>0</v>
      </c>
      <c r="H164" s="101"/>
      <c r="I164" s="101"/>
      <c r="J164" s="101"/>
      <c r="K164" s="101"/>
      <c r="L164" s="101"/>
      <c r="M164" s="101"/>
      <c r="N164" s="101"/>
      <c r="O164" s="101"/>
      <c r="P164" s="101"/>
      <c r="Q164" s="101"/>
      <c r="R164" s="101"/>
      <c r="S164" s="101"/>
      <c r="T164" s="101"/>
      <c r="U164" s="101"/>
      <c r="V164" s="101"/>
      <c r="W164" s="101"/>
      <c r="X164" s="101"/>
      <c r="Y164" s="101"/>
      <c r="Z164" s="101"/>
    </row>
    <row r="165" spans="1:26" ht="15.75" customHeight="1" x14ac:dyDescent="0.35">
      <c r="A165" s="101"/>
      <c r="B165" s="101"/>
      <c r="C165" s="106" t="s">
        <v>235</v>
      </c>
      <c r="D165" s="107"/>
      <c r="E165" s="108"/>
      <c r="F165" s="108"/>
      <c r="G165" s="110">
        <f t="shared" si="28"/>
        <v>0</v>
      </c>
      <c r="H165" s="101"/>
      <c r="I165" s="101"/>
      <c r="J165" s="101"/>
      <c r="K165" s="101"/>
      <c r="L165" s="101"/>
      <c r="M165" s="101"/>
      <c r="N165" s="101"/>
      <c r="O165" s="101"/>
      <c r="P165" s="101"/>
      <c r="Q165" s="101"/>
      <c r="R165" s="101"/>
      <c r="S165" s="101"/>
      <c r="T165" s="101"/>
      <c r="U165" s="101"/>
      <c r="V165" s="101"/>
      <c r="W165" s="101"/>
      <c r="X165" s="101"/>
      <c r="Y165" s="101"/>
      <c r="Z165" s="101"/>
    </row>
    <row r="166" spans="1:26" ht="15.75" customHeight="1" x14ac:dyDescent="0.35">
      <c r="A166" s="101"/>
      <c r="B166" s="101"/>
      <c r="C166" s="111" t="s">
        <v>236</v>
      </c>
      <c r="D166" s="114"/>
      <c r="E166" s="28"/>
      <c r="F166" s="28"/>
      <c r="G166" s="113">
        <f t="shared" si="28"/>
        <v>0</v>
      </c>
      <c r="H166" s="101"/>
      <c r="I166" s="101"/>
      <c r="J166" s="101"/>
      <c r="K166" s="101"/>
      <c r="L166" s="101"/>
      <c r="M166" s="101"/>
      <c r="N166" s="101"/>
      <c r="O166" s="101"/>
      <c r="P166" s="101"/>
      <c r="Q166" s="101"/>
      <c r="R166" s="101"/>
      <c r="S166" s="101"/>
      <c r="T166" s="101"/>
      <c r="U166" s="101"/>
      <c r="V166" s="101"/>
      <c r="W166" s="101"/>
      <c r="X166" s="101"/>
      <c r="Y166" s="101"/>
      <c r="Z166" s="101"/>
    </row>
    <row r="167" spans="1:26" ht="15.75" customHeight="1" x14ac:dyDescent="0.35">
      <c r="A167" s="101"/>
      <c r="B167" s="101"/>
      <c r="C167" s="111" t="s">
        <v>237</v>
      </c>
      <c r="D167" s="114"/>
      <c r="E167" s="114"/>
      <c r="F167" s="114"/>
      <c r="G167" s="113">
        <f t="shared" si="28"/>
        <v>0</v>
      </c>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x14ac:dyDescent="0.35">
      <c r="A168" s="101"/>
      <c r="B168" s="101"/>
      <c r="C168" s="111" t="s">
        <v>238</v>
      </c>
      <c r="D168" s="114"/>
      <c r="E168" s="114"/>
      <c r="F168" s="114"/>
      <c r="G168" s="113">
        <f t="shared" si="28"/>
        <v>0</v>
      </c>
      <c r="H168" s="101"/>
      <c r="I168" s="101"/>
      <c r="J168" s="101"/>
      <c r="K168" s="101"/>
      <c r="L168" s="101"/>
      <c r="M168" s="101"/>
      <c r="N168" s="101"/>
      <c r="O168" s="101"/>
      <c r="P168" s="101"/>
      <c r="Q168" s="101"/>
      <c r="R168" s="101"/>
      <c r="S168" s="101"/>
      <c r="T168" s="101"/>
      <c r="U168" s="101"/>
      <c r="V168" s="101"/>
      <c r="W168" s="101"/>
      <c r="X168" s="101"/>
      <c r="Y168" s="101"/>
      <c r="Z168" s="101"/>
    </row>
    <row r="169" spans="1:26" ht="15.75" customHeight="1" x14ac:dyDescent="0.35">
      <c r="A169" s="101"/>
      <c r="B169" s="101"/>
      <c r="C169" s="111" t="s">
        <v>239</v>
      </c>
      <c r="D169" s="114"/>
      <c r="E169" s="114"/>
      <c r="F169" s="114"/>
      <c r="G169" s="113">
        <f t="shared" si="28"/>
        <v>0</v>
      </c>
      <c r="H169" s="101"/>
      <c r="I169" s="101"/>
      <c r="J169" s="101"/>
      <c r="K169" s="101"/>
      <c r="L169" s="101"/>
      <c r="M169" s="101"/>
      <c r="N169" s="101"/>
      <c r="O169" s="101"/>
      <c r="P169" s="101"/>
      <c r="Q169" s="101"/>
      <c r="R169" s="101"/>
      <c r="S169" s="101"/>
      <c r="T169" s="101"/>
      <c r="U169" s="101"/>
      <c r="V169" s="101"/>
      <c r="W169" s="101"/>
      <c r="X169" s="101"/>
      <c r="Y169" s="101"/>
      <c r="Z169" s="101"/>
    </row>
    <row r="170" spans="1:26" ht="15.75" customHeight="1" x14ac:dyDescent="0.35">
      <c r="A170" s="101"/>
      <c r="B170" s="101"/>
      <c r="C170" s="111" t="s">
        <v>240</v>
      </c>
      <c r="D170" s="114"/>
      <c r="E170" s="114"/>
      <c r="F170" s="114"/>
      <c r="G170" s="113">
        <f t="shared" si="28"/>
        <v>0</v>
      </c>
      <c r="H170" s="101"/>
      <c r="I170" s="101"/>
      <c r="J170" s="101"/>
      <c r="K170" s="101"/>
      <c r="L170" s="101"/>
      <c r="M170" s="101"/>
      <c r="N170" s="101"/>
      <c r="O170" s="101"/>
      <c r="P170" s="101"/>
      <c r="Q170" s="101"/>
      <c r="R170" s="101"/>
      <c r="S170" s="101"/>
      <c r="T170" s="101"/>
      <c r="U170" s="101"/>
      <c r="V170" s="101"/>
      <c r="W170" s="101"/>
      <c r="X170" s="101"/>
      <c r="Y170" s="101"/>
      <c r="Z170" s="101"/>
    </row>
    <row r="171" spans="1:26" ht="15.75" customHeight="1" x14ac:dyDescent="0.35">
      <c r="A171" s="101"/>
      <c r="B171" s="101"/>
      <c r="C171" s="111" t="s">
        <v>241</v>
      </c>
      <c r="D171" s="114"/>
      <c r="E171" s="114"/>
      <c r="F171" s="114"/>
      <c r="G171" s="113">
        <f t="shared" si="28"/>
        <v>0</v>
      </c>
      <c r="H171" s="101"/>
      <c r="I171" s="101"/>
      <c r="J171" s="101"/>
      <c r="K171" s="101"/>
      <c r="L171" s="101"/>
      <c r="M171" s="101"/>
      <c r="N171" s="101"/>
      <c r="O171" s="101"/>
      <c r="P171" s="101"/>
      <c r="Q171" s="101"/>
      <c r="R171" s="101"/>
      <c r="S171" s="101"/>
      <c r="T171" s="101"/>
      <c r="U171" s="101"/>
      <c r="V171" s="101"/>
      <c r="W171" s="101"/>
      <c r="X171" s="101"/>
      <c r="Y171" s="101"/>
      <c r="Z171" s="101"/>
    </row>
    <row r="172" spans="1:26" ht="15.75" customHeight="1" x14ac:dyDescent="0.35">
      <c r="A172" s="101"/>
      <c r="B172" s="101"/>
      <c r="C172" s="115" t="s">
        <v>242</v>
      </c>
      <c r="D172" s="115">
        <f t="shared" ref="D172:F172" si="29">SUM(D165:D171)</f>
        <v>0</v>
      </c>
      <c r="E172" s="115">
        <f t="shared" si="29"/>
        <v>0</v>
      </c>
      <c r="F172" s="115">
        <f t="shared" si="29"/>
        <v>0</v>
      </c>
      <c r="G172" s="113">
        <f t="shared" si="28"/>
        <v>0</v>
      </c>
      <c r="H172" s="101"/>
      <c r="I172" s="101"/>
      <c r="J172" s="101"/>
      <c r="K172" s="101"/>
      <c r="L172" s="101"/>
      <c r="M172" s="101"/>
      <c r="N172" s="101"/>
      <c r="O172" s="101"/>
      <c r="P172" s="101"/>
      <c r="Q172" s="101"/>
      <c r="R172" s="101"/>
      <c r="S172" s="101"/>
      <c r="T172" s="101"/>
      <c r="U172" s="101"/>
      <c r="V172" s="101"/>
      <c r="W172" s="101"/>
      <c r="X172" s="101"/>
      <c r="Y172" s="101"/>
      <c r="Z172" s="101"/>
    </row>
    <row r="173" spans="1:26" ht="15.75" customHeight="1" x14ac:dyDescent="0.35">
      <c r="A173" s="117"/>
      <c r="B173" s="117"/>
      <c r="C173" s="118"/>
      <c r="D173" s="119"/>
      <c r="E173" s="119"/>
      <c r="F173" s="119"/>
      <c r="G173" s="120"/>
      <c r="H173" s="117"/>
      <c r="I173" s="117"/>
      <c r="J173" s="117"/>
      <c r="K173" s="117"/>
      <c r="L173" s="117"/>
      <c r="M173" s="117"/>
      <c r="N173" s="117"/>
      <c r="O173" s="117"/>
      <c r="P173" s="117"/>
      <c r="Q173" s="117"/>
      <c r="R173" s="117"/>
      <c r="S173" s="117"/>
      <c r="T173" s="117"/>
      <c r="U173" s="117"/>
      <c r="V173" s="117"/>
      <c r="W173" s="117"/>
      <c r="X173" s="117"/>
      <c r="Y173" s="117"/>
      <c r="Z173" s="117"/>
    </row>
    <row r="174" spans="1:26" ht="15.75" customHeight="1" x14ac:dyDescent="0.35">
      <c r="A174" s="101"/>
      <c r="B174" s="101"/>
      <c r="C174" s="205" t="s">
        <v>201</v>
      </c>
      <c r="D174" s="200"/>
      <c r="E174" s="200"/>
      <c r="F174" s="200"/>
      <c r="G174" s="201"/>
      <c r="H174" s="101"/>
      <c r="I174" s="101"/>
      <c r="J174" s="101"/>
      <c r="K174" s="101"/>
      <c r="L174" s="101"/>
      <c r="M174" s="101"/>
      <c r="N174" s="101"/>
      <c r="O174" s="101"/>
      <c r="P174" s="101"/>
      <c r="Q174" s="101"/>
      <c r="R174" s="101"/>
      <c r="S174" s="101"/>
      <c r="T174" s="101"/>
      <c r="U174" s="101"/>
      <c r="V174" s="101"/>
      <c r="W174" s="101"/>
      <c r="X174" s="101"/>
      <c r="Y174" s="101"/>
      <c r="Z174" s="101"/>
    </row>
    <row r="175" spans="1:26" ht="22.5" customHeight="1" x14ac:dyDescent="0.35">
      <c r="A175" s="101"/>
      <c r="B175" s="101"/>
      <c r="C175" s="103" t="s">
        <v>265</v>
      </c>
      <c r="D175" s="104">
        <f>'1) Tableau budgétaire 1'!D172</f>
        <v>0</v>
      </c>
      <c r="E175" s="104">
        <f>'1) Tableau budgétaire 1'!E172</f>
        <v>0</v>
      </c>
      <c r="F175" s="104">
        <f>'1) Tableau budgétaire 1'!F172</f>
        <v>0</v>
      </c>
      <c r="G175" s="105">
        <f t="shared" ref="G175:G183" si="30">SUM(D175:F175)</f>
        <v>0</v>
      </c>
      <c r="H175" s="101"/>
      <c r="I175" s="101"/>
      <c r="J175" s="101"/>
      <c r="K175" s="101"/>
      <c r="L175" s="101"/>
      <c r="M175" s="101"/>
      <c r="N175" s="101"/>
      <c r="O175" s="101"/>
      <c r="P175" s="101"/>
      <c r="Q175" s="101"/>
      <c r="R175" s="101"/>
      <c r="S175" s="101"/>
      <c r="T175" s="101"/>
      <c r="U175" s="101"/>
      <c r="V175" s="101"/>
      <c r="W175" s="101"/>
      <c r="X175" s="101"/>
      <c r="Y175" s="101"/>
      <c r="Z175" s="101"/>
    </row>
    <row r="176" spans="1:26" ht="15.75" customHeight="1" x14ac:dyDescent="0.35">
      <c r="A176" s="101"/>
      <c r="B176" s="101"/>
      <c r="C176" s="106" t="s">
        <v>235</v>
      </c>
      <c r="D176" s="107"/>
      <c r="E176" s="108"/>
      <c r="F176" s="108"/>
      <c r="G176" s="110">
        <f t="shared" si="30"/>
        <v>0</v>
      </c>
      <c r="H176" s="101"/>
      <c r="I176" s="101"/>
      <c r="J176" s="101"/>
      <c r="K176" s="101"/>
      <c r="L176" s="101"/>
      <c r="M176" s="101"/>
      <c r="N176" s="101"/>
      <c r="O176" s="101"/>
      <c r="P176" s="101"/>
      <c r="Q176" s="101"/>
      <c r="R176" s="101"/>
      <c r="S176" s="101"/>
      <c r="T176" s="101"/>
      <c r="U176" s="101"/>
      <c r="V176" s="101"/>
      <c r="W176" s="101"/>
      <c r="X176" s="101"/>
      <c r="Y176" s="101"/>
      <c r="Z176" s="101"/>
    </row>
    <row r="177" spans="1:26" ht="15.75" customHeight="1" x14ac:dyDescent="0.35">
      <c r="A177" s="101"/>
      <c r="B177" s="101"/>
      <c r="C177" s="111" t="s">
        <v>236</v>
      </c>
      <c r="D177" s="114"/>
      <c r="E177" s="28"/>
      <c r="F177" s="28"/>
      <c r="G177" s="113">
        <f t="shared" si="30"/>
        <v>0</v>
      </c>
      <c r="H177" s="101"/>
      <c r="I177" s="101"/>
      <c r="J177" s="101"/>
      <c r="K177" s="101"/>
      <c r="L177" s="101"/>
      <c r="M177" s="101"/>
      <c r="N177" s="101"/>
      <c r="O177" s="101"/>
      <c r="P177" s="101"/>
      <c r="Q177" s="101"/>
      <c r="R177" s="101"/>
      <c r="S177" s="101"/>
      <c r="T177" s="101"/>
      <c r="U177" s="101"/>
      <c r="V177" s="101"/>
      <c r="W177" s="101"/>
      <c r="X177" s="101"/>
      <c r="Y177" s="101"/>
      <c r="Z177" s="101"/>
    </row>
    <row r="178" spans="1:26" ht="15.75" customHeight="1" x14ac:dyDescent="0.35">
      <c r="A178" s="101"/>
      <c r="B178" s="101"/>
      <c r="C178" s="111" t="s">
        <v>237</v>
      </c>
      <c r="D178" s="114"/>
      <c r="E178" s="114"/>
      <c r="F178" s="114"/>
      <c r="G178" s="113">
        <f t="shared" si="30"/>
        <v>0</v>
      </c>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x14ac:dyDescent="0.35">
      <c r="A179" s="101"/>
      <c r="B179" s="101"/>
      <c r="C179" s="111" t="s">
        <v>238</v>
      </c>
      <c r="D179" s="114"/>
      <c r="E179" s="114"/>
      <c r="F179" s="114"/>
      <c r="G179" s="113">
        <f t="shared" si="30"/>
        <v>0</v>
      </c>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x14ac:dyDescent="0.35">
      <c r="A180" s="101"/>
      <c r="B180" s="101"/>
      <c r="C180" s="111" t="s">
        <v>239</v>
      </c>
      <c r="D180" s="114"/>
      <c r="E180" s="114"/>
      <c r="F180" s="114"/>
      <c r="G180" s="113">
        <f t="shared" si="30"/>
        <v>0</v>
      </c>
      <c r="H180" s="101"/>
      <c r="I180" s="101"/>
      <c r="J180" s="101"/>
      <c r="K180" s="101"/>
      <c r="L180" s="101"/>
      <c r="M180" s="101"/>
      <c r="N180" s="101"/>
      <c r="O180" s="101"/>
      <c r="P180" s="101"/>
      <c r="Q180" s="101"/>
      <c r="R180" s="101"/>
      <c r="S180" s="101"/>
      <c r="T180" s="101"/>
      <c r="U180" s="101"/>
      <c r="V180" s="101"/>
      <c r="W180" s="101"/>
      <c r="X180" s="101"/>
      <c r="Y180" s="101"/>
      <c r="Z180" s="101"/>
    </row>
    <row r="181" spans="1:26" ht="15.75" customHeight="1" x14ac:dyDescent="0.35">
      <c r="A181" s="101"/>
      <c r="B181" s="101"/>
      <c r="C181" s="111" t="s">
        <v>240</v>
      </c>
      <c r="D181" s="114"/>
      <c r="E181" s="114"/>
      <c r="F181" s="114"/>
      <c r="G181" s="113">
        <f t="shared" si="30"/>
        <v>0</v>
      </c>
      <c r="H181" s="101"/>
      <c r="I181" s="101"/>
      <c r="J181" s="101"/>
      <c r="K181" s="101"/>
      <c r="L181" s="101"/>
      <c r="M181" s="101"/>
      <c r="N181" s="101"/>
      <c r="O181" s="101"/>
      <c r="P181" s="101"/>
      <c r="Q181" s="101"/>
      <c r="R181" s="101"/>
      <c r="S181" s="101"/>
      <c r="T181" s="101"/>
      <c r="U181" s="101"/>
      <c r="V181" s="101"/>
      <c r="W181" s="101"/>
      <c r="X181" s="101"/>
      <c r="Y181" s="101"/>
      <c r="Z181" s="101"/>
    </row>
    <row r="182" spans="1:26" ht="15.75" customHeight="1" x14ac:dyDescent="0.35">
      <c r="A182" s="101"/>
      <c r="B182" s="101"/>
      <c r="C182" s="111" t="s">
        <v>241</v>
      </c>
      <c r="D182" s="114"/>
      <c r="E182" s="114"/>
      <c r="F182" s="114"/>
      <c r="G182" s="113">
        <f t="shared" si="30"/>
        <v>0</v>
      </c>
      <c r="H182" s="101"/>
      <c r="I182" s="101"/>
      <c r="J182" s="101"/>
      <c r="K182" s="101"/>
      <c r="L182" s="101"/>
      <c r="M182" s="101"/>
      <c r="N182" s="101"/>
      <c r="O182" s="101"/>
      <c r="P182" s="101"/>
      <c r="Q182" s="101"/>
      <c r="R182" s="101"/>
      <c r="S182" s="101"/>
      <c r="T182" s="101"/>
      <c r="U182" s="101"/>
      <c r="V182" s="101"/>
      <c r="W182" s="101"/>
      <c r="X182" s="101"/>
      <c r="Y182" s="101"/>
      <c r="Z182" s="101"/>
    </row>
    <row r="183" spans="1:26" ht="15.75" customHeight="1" x14ac:dyDescent="0.35">
      <c r="A183" s="101"/>
      <c r="B183" s="101"/>
      <c r="C183" s="115" t="s">
        <v>242</v>
      </c>
      <c r="D183" s="115">
        <f t="shared" ref="D183:F183" si="31">SUM(D176:D182)</f>
        <v>0</v>
      </c>
      <c r="E183" s="115">
        <f t="shared" si="31"/>
        <v>0</v>
      </c>
      <c r="F183" s="115">
        <f t="shared" si="31"/>
        <v>0</v>
      </c>
      <c r="G183" s="113">
        <f t="shared" si="30"/>
        <v>0</v>
      </c>
      <c r="H183" s="101"/>
      <c r="I183" s="101"/>
      <c r="J183" s="101"/>
      <c r="K183" s="101"/>
      <c r="L183" s="101"/>
      <c r="M183" s="101"/>
      <c r="N183" s="101"/>
      <c r="O183" s="101"/>
      <c r="P183" s="101"/>
      <c r="Q183" s="101"/>
      <c r="R183" s="101"/>
      <c r="S183" s="101"/>
      <c r="T183" s="101"/>
      <c r="U183" s="101"/>
      <c r="V183" s="101"/>
      <c r="W183" s="101"/>
      <c r="X183" s="101"/>
      <c r="Y183" s="101"/>
      <c r="Z183" s="101"/>
    </row>
    <row r="184" spans="1:26" ht="15.75" customHeight="1" x14ac:dyDescent="0.35">
      <c r="A184" s="101"/>
      <c r="B184" s="101"/>
      <c r="C184" s="101"/>
      <c r="D184" s="117"/>
      <c r="E184" s="117"/>
      <c r="F184" s="117"/>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5.75" customHeight="1" x14ac:dyDescent="0.35">
      <c r="A185" s="101"/>
      <c r="B185" s="101"/>
      <c r="C185" s="205" t="s">
        <v>266</v>
      </c>
      <c r="D185" s="200"/>
      <c r="E185" s="200"/>
      <c r="F185" s="200"/>
      <c r="G185" s="201"/>
      <c r="H185" s="101"/>
      <c r="I185" s="101"/>
      <c r="J185" s="101"/>
      <c r="K185" s="101"/>
      <c r="L185" s="101"/>
      <c r="M185" s="101"/>
      <c r="N185" s="101"/>
      <c r="O185" s="101"/>
      <c r="P185" s="101"/>
      <c r="Q185" s="101"/>
      <c r="R185" s="101"/>
      <c r="S185" s="101"/>
      <c r="T185" s="101"/>
      <c r="U185" s="101"/>
      <c r="V185" s="101"/>
      <c r="W185" s="101"/>
      <c r="X185" s="101"/>
      <c r="Y185" s="101"/>
      <c r="Z185" s="101"/>
    </row>
    <row r="186" spans="1:26" ht="36" customHeight="1" x14ac:dyDescent="0.35">
      <c r="A186" s="101"/>
      <c r="B186" s="101"/>
      <c r="C186" s="103" t="s">
        <v>267</v>
      </c>
      <c r="D186" s="104">
        <f>'1) Tableau budgétaire 1'!D179</f>
        <v>103130.84</v>
      </c>
      <c r="E186" s="104">
        <f>'1) Tableau budgétaire 1'!E179</f>
        <v>20000</v>
      </c>
      <c r="F186" s="104">
        <f>'1) Tableau budgétaire 1'!F179</f>
        <v>45000</v>
      </c>
      <c r="G186" s="105">
        <f t="shared" ref="G186:G194" si="32">SUM(D186:F186)</f>
        <v>168130.84</v>
      </c>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x14ac:dyDescent="0.35">
      <c r="A187" s="101"/>
      <c r="B187" s="101"/>
      <c r="C187" s="106" t="s">
        <v>235</v>
      </c>
      <c r="D187" s="107">
        <f>$D$186*3.5%</f>
        <v>3609.5794000000001</v>
      </c>
      <c r="E187" s="108">
        <v>5000</v>
      </c>
      <c r="F187" s="127">
        <v>1575</v>
      </c>
      <c r="G187" s="110">
        <f t="shared" si="32"/>
        <v>10184.579400000001</v>
      </c>
      <c r="H187" s="101"/>
      <c r="I187" s="101"/>
      <c r="J187" s="101"/>
      <c r="K187" s="101"/>
      <c r="L187" s="101"/>
      <c r="M187" s="101"/>
      <c r="N187" s="101"/>
      <c r="O187" s="101"/>
      <c r="P187" s="101"/>
      <c r="Q187" s="101"/>
      <c r="R187" s="101"/>
      <c r="S187" s="101"/>
      <c r="T187" s="101"/>
      <c r="U187" s="101"/>
      <c r="V187" s="101"/>
      <c r="W187" s="101"/>
      <c r="X187" s="101"/>
      <c r="Y187" s="101"/>
      <c r="Z187" s="101"/>
    </row>
    <row r="188" spans="1:26" ht="15.75" customHeight="1" x14ac:dyDescent="0.35">
      <c r="A188" s="101"/>
      <c r="B188" s="101"/>
      <c r="C188" s="111" t="s">
        <v>236</v>
      </c>
      <c r="D188" s="107">
        <f>$D$186*14%</f>
        <v>14438.3176</v>
      </c>
      <c r="E188" s="28"/>
      <c r="F188" s="128">
        <v>6300</v>
      </c>
      <c r="G188" s="113">
        <f t="shared" si="32"/>
        <v>20738.317600000002</v>
      </c>
      <c r="H188" s="101"/>
      <c r="I188" s="101"/>
      <c r="J188" s="101"/>
      <c r="K188" s="101"/>
      <c r="L188" s="101"/>
      <c r="M188" s="101"/>
      <c r="N188" s="101"/>
      <c r="O188" s="101"/>
      <c r="P188" s="101"/>
      <c r="Q188" s="101"/>
      <c r="R188" s="101"/>
      <c r="S188" s="101"/>
      <c r="T188" s="101"/>
      <c r="U188" s="101"/>
      <c r="V188" s="101"/>
      <c r="W188" s="101"/>
      <c r="X188" s="101"/>
      <c r="Y188" s="101"/>
      <c r="Z188" s="101"/>
    </row>
    <row r="189" spans="1:26" ht="15.75" customHeight="1" x14ac:dyDescent="0.35">
      <c r="A189" s="101"/>
      <c r="B189" s="101"/>
      <c r="C189" s="111" t="s">
        <v>237</v>
      </c>
      <c r="D189" s="107">
        <f>$D$186*15%</f>
        <v>15469.625999999998</v>
      </c>
      <c r="E189" s="114"/>
      <c r="F189" s="128">
        <v>6750</v>
      </c>
      <c r="G189" s="113">
        <f t="shared" si="32"/>
        <v>22219.625999999997</v>
      </c>
      <c r="H189" s="101"/>
      <c r="I189" s="101"/>
      <c r="J189" s="101"/>
      <c r="K189" s="101"/>
      <c r="L189" s="101"/>
      <c r="M189" s="101"/>
      <c r="N189" s="101"/>
      <c r="O189" s="101"/>
      <c r="P189" s="101"/>
      <c r="Q189" s="101"/>
      <c r="R189" s="101"/>
      <c r="S189" s="101"/>
      <c r="T189" s="101"/>
      <c r="U189" s="101"/>
      <c r="V189" s="101"/>
      <c r="W189" s="101"/>
      <c r="X189" s="101"/>
      <c r="Y189" s="101"/>
      <c r="Z189" s="101"/>
    </row>
    <row r="190" spans="1:26" ht="15.75" customHeight="1" x14ac:dyDescent="0.35">
      <c r="A190" s="101"/>
      <c r="B190" s="101"/>
      <c r="C190" s="111" t="s">
        <v>238</v>
      </c>
      <c r="D190" s="107">
        <f>$D$186*14%</f>
        <v>14438.3176</v>
      </c>
      <c r="E190" s="114">
        <v>5000</v>
      </c>
      <c r="F190" s="128">
        <v>6300</v>
      </c>
      <c r="G190" s="113">
        <f t="shared" si="32"/>
        <v>25738.317600000002</v>
      </c>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x14ac:dyDescent="0.35">
      <c r="A191" s="101"/>
      <c r="B191" s="101"/>
      <c r="C191" s="111" t="s">
        <v>239</v>
      </c>
      <c r="D191" s="107">
        <f>$D$186*10%</f>
        <v>10313.084000000001</v>
      </c>
      <c r="E191" s="114">
        <v>5000</v>
      </c>
      <c r="F191" s="128">
        <v>4500</v>
      </c>
      <c r="G191" s="113">
        <f t="shared" si="32"/>
        <v>19813.084000000003</v>
      </c>
      <c r="H191" s="101"/>
      <c r="I191" s="101"/>
      <c r="J191" s="101"/>
      <c r="K191" s="101"/>
      <c r="L191" s="101"/>
      <c r="M191" s="101"/>
      <c r="N191" s="101"/>
      <c r="O191" s="101"/>
      <c r="P191" s="101"/>
      <c r="Q191" s="101"/>
      <c r="R191" s="101"/>
      <c r="S191" s="101"/>
      <c r="T191" s="101"/>
      <c r="U191" s="101"/>
      <c r="V191" s="101"/>
      <c r="W191" s="101"/>
      <c r="X191" s="101"/>
      <c r="Y191" s="101"/>
      <c r="Z191" s="101"/>
    </row>
    <row r="192" spans="1:26" ht="15.75" customHeight="1" x14ac:dyDescent="0.35">
      <c r="A192" s="101"/>
      <c r="B192" s="101"/>
      <c r="C192" s="111" t="s">
        <v>240</v>
      </c>
      <c r="D192" s="107">
        <f>$D$186*28.5%</f>
        <v>29392.289399999998</v>
      </c>
      <c r="E192" s="114">
        <v>5000</v>
      </c>
      <c r="F192" s="128">
        <v>12825</v>
      </c>
      <c r="G192" s="113">
        <f t="shared" si="32"/>
        <v>47217.289399999994</v>
      </c>
      <c r="H192" s="101"/>
      <c r="I192" s="101"/>
      <c r="J192" s="101"/>
      <c r="K192" s="101"/>
      <c r="L192" s="101"/>
      <c r="M192" s="101"/>
      <c r="N192" s="101"/>
      <c r="O192" s="101"/>
      <c r="P192" s="101"/>
      <c r="Q192" s="101"/>
      <c r="R192" s="101"/>
      <c r="S192" s="101"/>
      <c r="T192" s="101"/>
      <c r="U192" s="101"/>
      <c r="V192" s="101"/>
      <c r="W192" s="101"/>
      <c r="X192" s="101"/>
      <c r="Y192" s="101"/>
      <c r="Z192" s="101"/>
    </row>
    <row r="193" spans="1:26" ht="15.75" customHeight="1" x14ac:dyDescent="0.35">
      <c r="A193" s="101"/>
      <c r="B193" s="101"/>
      <c r="C193" s="111" t="s">
        <v>241</v>
      </c>
      <c r="D193" s="107">
        <f>$D$186*15%</f>
        <v>15469.625999999998</v>
      </c>
      <c r="E193" s="114"/>
      <c r="F193" s="128">
        <v>6750</v>
      </c>
      <c r="G193" s="113">
        <f t="shared" si="32"/>
        <v>22219.625999999997</v>
      </c>
      <c r="H193" s="101"/>
      <c r="I193" s="101"/>
      <c r="J193" s="101"/>
      <c r="K193" s="101"/>
      <c r="L193" s="101"/>
      <c r="M193" s="101"/>
      <c r="N193" s="101"/>
      <c r="O193" s="101"/>
      <c r="P193" s="101"/>
      <c r="Q193" s="101"/>
      <c r="R193" s="101"/>
      <c r="S193" s="101"/>
      <c r="T193" s="101"/>
      <c r="U193" s="101"/>
      <c r="V193" s="101"/>
      <c r="W193" s="101"/>
      <c r="X193" s="101"/>
      <c r="Y193" s="101"/>
      <c r="Z193" s="101"/>
    </row>
    <row r="194" spans="1:26" ht="15.75" customHeight="1" x14ac:dyDescent="0.35">
      <c r="A194" s="101"/>
      <c r="B194" s="101"/>
      <c r="C194" s="115" t="s">
        <v>242</v>
      </c>
      <c r="D194" s="115">
        <f t="shared" ref="D194:F194" si="33">SUM(D187:D193)</f>
        <v>103130.84000000001</v>
      </c>
      <c r="E194" s="115">
        <f t="shared" si="33"/>
        <v>20000</v>
      </c>
      <c r="F194" s="115">
        <f t="shared" si="33"/>
        <v>45000</v>
      </c>
      <c r="G194" s="113">
        <f t="shared" si="32"/>
        <v>168130.84000000003</v>
      </c>
      <c r="H194" s="101"/>
      <c r="I194" s="101"/>
      <c r="J194" s="101"/>
      <c r="K194" s="101"/>
      <c r="L194" s="101"/>
      <c r="M194" s="101"/>
      <c r="N194" s="101"/>
      <c r="O194" s="101"/>
      <c r="P194" s="101"/>
      <c r="Q194" s="101"/>
      <c r="R194" s="101"/>
      <c r="S194" s="101"/>
      <c r="T194" s="101"/>
      <c r="U194" s="101"/>
      <c r="V194" s="101"/>
      <c r="W194" s="101"/>
      <c r="X194" s="101"/>
      <c r="Y194" s="101"/>
      <c r="Z194" s="101"/>
    </row>
    <row r="195" spans="1:26" ht="15.75" customHeight="1" x14ac:dyDescent="0.35">
      <c r="A195" s="101"/>
      <c r="B195" s="101"/>
      <c r="C195" s="101"/>
      <c r="D195" s="117"/>
      <c r="E195" s="117"/>
      <c r="F195" s="117"/>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9.5" customHeight="1" x14ac:dyDescent="0.35">
      <c r="A196" s="101"/>
      <c r="B196" s="101"/>
      <c r="C196" s="206" t="s">
        <v>215</v>
      </c>
      <c r="D196" s="207"/>
      <c r="E196" s="207"/>
      <c r="F196" s="207"/>
      <c r="G196" s="208"/>
      <c r="H196" s="101"/>
      <c r="I196" s="101"/>
      <c r="J196" s="101"/>
      <c r="K196" s="101"/>
      <c r="L196" s="101"/>
      <c r="M196" s="101"/>
      <c r="N196" s="101"/>
      <c r="O196" s="101"/>
      <c r="P196" s="101"/>
      <c r="Q196" s="101"/>
      <c r="R196" s="101"/>
      <c r="S196" s="101"/>
      <c r="T196" s="101"/>
      <c r="U196" s="101"/>
      <c r="V196" s="101"/>
      <c r="W196" s="101"/>
      <c r="X196" s="101"/>
      <c r="Y196" s="101"/>
      <c r="Z196" s="101"/>
    </row>
    <row r="197" spans="1:26" ht="51.75" customHeight="1" x14ac:dyDescent="0.35">
      <c r="A197" s="101"/>
      <c r="B197" s="101"/>
      <c r="C197" s="129"/>
      <c r="D197" s="32" t="str">
        <f>'1) Tableau budgétaire 1'!D5</f>
        <v>Organisation recipiendiaire 1 (budget en USD) UNFPA</v>
      </c>
      <c r="E197" s="32" t="str">
        <f>'1) Tableau budgétaire 1'!E5</f>
        <v>Organisation recipiendiaire 2 (budget en USD) HCDH</v>
      </c>
      <c r="F197" s="32" t="str">
        <f>'1) Tableau budgétaire 1'!F5</f>
        <v>Organisation recipiendiaire 3 (budget en  FAO</v>
      </c>
      <c r="G197" s="130" t="s">
        <v>215</v>
      </c>
      <c r="H197" s="101"/>
      <c r="I197" s="101"/>
      <c r="J197" s="101"/>
      <c r="K197" s="101"/>
      <c r="L197" s="101"/>
      <c r="M197" s="101"/>
      <c r="N197" s="101"/>
      <c r="O197" s="101"/>
      <c r="P197" s="101"/>
      <c r="Q197" s="101"/>
      <c r="R197" s="101"/>
      <c r="S197" s="101"/>
      <c r="T197" s="101"/>
      <c r="U197" s="101"/>
      <c r="V197" s="101"/>
      <c r="W197" s="101"/>
      <c r="X197" s="101"/>
      <c r="Y197" s="101"/>
      <c r="Z197" s="101"/>
    </row>
    <row r="198" spans="1:26" ht="19.5" customHeight="1" x14ac:dyDescent="0.35">
      <c r="A198" s="101"/>
      <c r="B198" s="101"/>
      <c r="C198" s="131" t="s">
        <v>235</v>
      </c>
      <c r="D198" s="132">
        <f t="shared" ref="D198:F198" si="34">SUM(D176,D165,D154,D143,D131,D120,D109,D98,D86,D75,D64,D53,D41,D30,D19,D8,D187)</f>
        <v>20934.579399999999</v>
      </c>
      <c r="E198" s="132">
        <f t="shared" si="34"/>
        <v>78408</v>
      </c>
      <c r="F198" s="132">
        <f t="shared" si="34"/>
        <v>13050.7</v>
      </c>
      <c r="G198" s="133">
        <f t="shared" ref="G198:G205" si="35">SUM(D198:F198)</f>
        <v>112393.2794</v>
      </c>
      <c r="H198" s="101"/>
      <c r="I198" s="101"/>
      <c r="J198" s="101"/>
      <c r="K198" s="101"/>
      <c r="L198" s="101"/>
      <c r="M198" s="101"/>
      <c r="N198" s="101"/>
      <c r="O198" s="101"/>
      <c r="P198" s="101"/>
      <c r="Q198" s="101"/>
      <c r="R198" s="101"/>
      <c r="S198" s="101"/>
      <c r="T198" s="101"/>
      <c r="U198" s="101"/>
      <c r="V198" s="101"/>
      <c r="W198" s="101"/>
      <c r="X198" s="101"/>
      <c r="Y198" s="101"/>
      <c r="Z198" s="101"/>
    </row>
    <row r="199" spans="1:26" ht="34.5" customHeight="1" x14ac:dyDescent="0.35">
      <c r="A199" s="101"/>
      <c r="B199" s="101"/>
      <c r="C199" s="134" t="s">
        <v>236</v>
      </c>
      <c r="D199" s="135">
        <f t="shared" ref="D199:F199" si="36">SUM(D177,D166,D155,D144,D132,D121,D110,D99,D87,D76,D65,D54,D42,D31,D20,D9,D188)</f>
        <v>83738.317599999995</v>
      </c>
      <c r="E199" s="135">
        <f t="shared" si="36"/>
        <v>68000</v>
      </c>
      <c r="F199" s="135">
        <f t="shared" si="36"/>
        <v>45902.8</v>
      </c>
      <c r="G199" s="98">
        <f t="shared" si="35"/>
        <v>197641.1176</v>
      </c>
      <c r="H199" s="101"/>
      <c r="I199" s="101"/>
      <c r="J199" s="101"/>
      <c r="K199" s="101"/>
      <c r="L199" s="101"/>
      <c r="M199" s="101"/>
      <c r="N199" s="101"/>
      <c r="O199" s="101"/>
      <c r="P199" s="101"/>
      <c r="Q199" s="101"/>
      <c r="R199" s="101"/>
      <c r="S199" s="101"/>
      <c r="T199" s="101"/>
      <c r="U199" s="101"/>
      <c r="V199" s="101"/>
      <c r="W199" s="101"/>
      <c r="X199" s="101"/>
      <c r="Y199" s="101"/>
      <c r="Z199" s="101"/>
    </row>
    <row r="200" spans="1:26" ht="48" customHeight="1" x14ac:dyDescent="0.35">
      <c r="A200" s="101"/>
      <c r="B200" s="101"/>
      <c r="C200" s="134" t="s">
        <v>237</v>
      </c>
      <c r="D200" s="135">
        <f t="shared" ref="D200:F200" si="37">SUM(D178,D167,D156,D145,D133,D122,D111,D100,D88,D77,D66,D55,D43,D32,D21,D10,D189)</f>
        <v>89719.626000000004</v>
      </c>
      <c r="E200" s="135">
        <f t="shared" si="37"/>
        <v>40000</v>
      </c>
      <c r="F200" s="135">
        <f t="shared" si="37"/>
        <v>57217.29</v>
      </c>
      <c r="G200" s="98">
        <f t="shared" si="35"/>
        <v>186936.916</v>
      </c>
      <c r="H200" s="101"/>
      <c r="I200" s="101"/>
      <c r="J200" s="101"/>
      <c r="K200" s="101"/>
      <c r="L200" s="101"/>
      <c r="M200" s="101"/>
      <c r="N200" s="101"/>
      <c r="O200" s="101"/>
      <c r="P200" s="101"/>
      <c r="Q200" s="101"/>
      <c r="R200" s="101"/>
      <c r="S200" s="101"/>
      <c r="T200" s="101"/>
      <c r="U200" s="101"/>
      <c r="V200" s="101"/>
      <c r="W200" s="101"/>
      <c r="X200" s="101"/>
      <c r="Y200" s="101"/>
      <c r="Z200" s="101"/>
    </row>
    <row r="201" spans="1:26" ht="33" customHeight="1" x14ac:dyDescent="0.35">
      <c r="A201" s="101"/>
      <c r="B201" s="101"/>
      <c r="C201" s="134" t="s">
        <v>238</v>
      </c>
      <c r="D201" s="135">
        <f t="shared" ref="D201:F201" si="38">SUM(D179,D168,D157,D146,D134,D123,D112,D101,D89,D78,D67,D56,D44,D33,D22,D11,D190)</f>
        <v>83738.317599999995</v>
      </c>
      <c r="E201" s="135">
        <f t="shared" si="38"/>
        <v>119000</v>
      </c>
      <c r="F201" s="135">
        <f t="shared" si="38"/>
        <v>49202.8</v>
      </c>
      <c r="G201" s="98">
        <f t="shared" si="35"/>
        <v>251941.1176</v>
      </c>
      <c r="H201" s="101"/>
      <c r="I201" s="101"/>
      <c r="J201" s="101"/>
      <c r="K201" s="101"/>
      <c r="L201" s="101"/>
      <c r="M201" s="101"/>
      <c r="N201" s="101"/>
      <c r="O201" s="101"/>
      <c r="P201" s="101"/>
      <c r="Q201" s="101"/>
      <c r="R201" s="101"/>
      <c r="S201" s="101"/>
      <c r="T201" s="101"/>
      <c r="U201" s="101"/>
      <c r="V201" s="101"/>
      <c r="W201" s="101"/>
      <c r="X201" s="101"/>
      <c r="Y201" s="101"/>
      <c r="Z201" s="101"/>
    </row>
    <row r="202" spans="1:26" ht="21" customHeight="1" x14ac:dyDescent="0.35">
      <c r="A202" s="101"/>
      <c r="B202" s="101"/>
      <c r="C202" s="134" t="s">
        <v>239</v>
      </c>
      <c r="D202" s="135">
        <f t="shared" ref="D202:F202" si="39">SUM(D180,D169,D158,D147,D135,D124,D113,D102,D90,D79,D68,D57,D45,D34,D23,D12,D191)</f>
        <v>59813.084000000003</v>
      </c>
      <c r="E202" s="135">
        <f t="shared" si="39"/>
        <v>85434</v>
      </c>
      <c r="F202" s="135">
        <f t="shared" si="39"/>
        <v>46737.86</v>
      </c>
      <c r="G202" s="98">
        <f t="shared" si="35"/>
        <v>191984.94400000002</v>
      </c>
      <c r="H202" s="46"/>
      <c r="I202" s="46"/>
      <c r="J202" s="46"/>
      <c r="K202" s="46"/>
      <c r="L202" s="46"/>
      <c r="M202" s="46"/>
      <c r="N202" s="101"/>
      <c r="O202" s="101"/>
      <c r="P202" s="101"/>
      <c r="Q202" s="101"/>
      <c r="R202" s="101"/>
      <c r="S202" s="101"/>
      <c r="T202" s="101"/>
      <c r="U202" s="101"/>
      <c r="V202" s="101"/>
      <c r="W202" s="101"/>
      <c r="X202" s="101"/>
      <c r="Y202" s="101"/>
      <c r="Z202" s="101"/>
    </row>
    <row r="203" spans="1:26" ht="39.75" customHeight="1" x14ac:dyDescent="0.35">
      <c r="A203" s="101"/>
      <c r="B203" s="101"/>
      <c r="C203" s="134" t="s">
        <v>240</v>
      </c>
      <c r="D203" s="135">
        <f t="shared" ref="D203:F203" si="40">SUM(D181,D170,D159,D148,D136,D125,D114,D103,D91,D80,D69,D58,D46,D35,D24,D13,D192)</f>
        <v>170467.28940000001</v>
      </c>
      <c r="E203" s="135">
        <f t="shared" si="40"/>
        <v>48000</v>
      </c>
      <c r="F203" s="135">
        <f t="shared" si="40"/>
        <v>80119.86</v>
      </c>
      <c r="G203" s="98">
        <f t="shared" si="35"/>
        <v>298587.14939999999</v>
      </c>
      <c r="H203" s="46"/>
      <c r="I203" s="46"/>
      <c r="J203" s="46"/>
      <c r="K203" s="46"/>
      <c r="L203" s="46"/>
      <c r="M203" s="46"/>
      <c r="N203" s="101"/>
      <c r="O203" s="101"/>
      <c r="P203" s="101"/>
      <c r="Q203" s="101"/>
      <c r="R203" s="101"/>
      <c r="S203" s="101"/>
      <c r="T203" s="101"/>
      <c r="U203" s="101"/>
      <c r="V203" s="101"/>
      <c r="W203" s="101"/>
      <c r="X203" s="101"/>
      <c r="Y203" s="101"/>
      <c r="Z203" s="101"/>
    </row>
    <row r="204" spans="1:26" ht="39.75" customHeight="1" x14ac:dyDescent="0.35">
      <c r="A204" s="101"/>
      <c r="B204" s="101"/>
      <c r="C204" s="134" t="s">
        <v>241</v>
      </c>
      <c r="D204" s="132">
        <f t="shared" ref="D204:F204" si="41">SUM(D182,D171,D160,D149,D137,D126,D115,D104,D92,D81,D70,D59,D47,D36,D25,D14,D193)</f>
        <v>89719.626000000004</v>
      </c>
      <c r="E204" s="132">
        <f t="shared" si="41"/>
        <v>28447.72</v>
      </c>
      <c r="F204" s="132">
        <f t="shared" si="41"/>
        <v>44217.29</v>
      </c>
      <c r="G204" s="98">
        <f t="shared" si="35"/>
        <v>162384.636</v>
      </c>
      <c r="H204" s="46"/>
      <c r="I204" s="46"/>
      <c r="J204" s="46"/>
      <c r="K204" s="46"/>
      <c r="L204" s="46"/>
      <c r="M204" s="46"/>
      <c r="N204" s="101"/>
      <c r="O204" s="101"/>
      <c r="P204" s="101"/>
      <c r="Q204" s="101"/>
      <c r="R204" s="101"/>
      <c r="S204" s="101"/>
      <c r="T204" s="101"/>
      <c r="U204" s="101"/>
      <c r="V204" s="101"/>
      <c r="W204" s="101"/>
      <c r="X204" s="101"/>
      <c r="Y204" s="101"/>
      <c r="Z204" s="101"/>
    </row>
    <row r="205" spans="1:26" ht="22.5" customHeight="1" x14ac:dyDescent="0.35">
      <c r="A205" s="101"/>
      <c r="B205" s="101"/>
      <c r="C205" s="64" t="s">
        <v>216</v>
      </c>
      <c r="D205" s="132">
        <f t="shared" ref="D205:F205" si="42">SUM(D198:D204)</f>
        <v>598130.84000000008</v>
      </c>
      <c r="E205" s="132">
        <f t="shared" si="42"/>
        <v>467289.72</v>
      </c>
      <c r="F205" s="132">
        <f t="shared" si="42"/>
        <v>336448.6</v>
      </c>
      <c r="G205" s="136">
        <f t="shared" si="35"/>
        <v>1401869.1600000001</v>
      </c>
      <c r="H205" s="46"/>
      <c r="I205" s="46"/>
      <c r="J205" s="46"/>
      <c r="K205" s="46"/>
      <c r="L205" s="46"/>
      <c r="M205" s="46"/>
      <c r="N205" s="101"/>
      <c r="O205" s="101"/>
      <c r="P205" s="101"/>
      <c r="Q205" s="101"/>
      <c r="R205" s="101"/>
      <c r="S205" s="101"/>
      <c r="T205" s="101"/>
      <c r="U205" s="101"/>
      <c r="V205" s="101"/>
      <c r="W205" s="101"/>
      <c r="X205" s="101"/>
      <c r="Y205" s="101"/>
      <c r="Z205" s="101"/>
    </row>
    <row r="206" spans="1:26" ht="26.25" customHeight="1" x14ac:dyDescent="0.35">
      <c r="A206" s="101"/>
      <c r="B206" s="101"/>
      <c r="C206" s="64" t="s">
        <v>217</v>
      </c>
      <c r="D206" s="137">
        <f t="shared" ref="D206:G206" si="43">D205*0.07</f>
        <v>41869.158800000012</v>
      </c>
      <c r="E206" s="137">
        <f t="shared" si="43"/>
        <v>32710.2804</v>
      </c>
      <c r="F206" s="137">
        <f t="shared" si="43"/>
        <v>23551.402000000002</v>
      </c>
      <c r="G206" s="138">
        <f t="shared" si="43"/>
        <v>98130.841200000024</v>
      </c>
      <c r="H206" s="61"/>
      <c r="I206" s="61"/>
      <c r="J206" s="61"/>
      <c r="K206" s="61"/>
      <c r="L206" s="46"/>
      <c r="M206" s="117"/>
      <c r="N206" s="101"/>
      <c r="O206" s="101"/>
      <c r="P206" s="101"/>
      <c r="Q206" s="101"/>
      <c r="R206" s="101"/>
      <c r="S206" s="101"/>
      <c r="T206" s="101"/>
      <c r="U206" s="101"/>
      <c r="V206" s="101"/>
      <c r="W206" s="101"/>
      <c r="X206" s="101"/>
      <c r="Y206" s="101"/>
      <c r="Z206" s="101"/>
    </row>
    <row r="207" spans="1:26" ht="23.25" customHeight="1" x14ac:dyDescent="0.35">
      <c r="A207" s="101"/>
      <c r="B207" s="101"/>
      <c r="C207" s="139" t="s">
        <v>268</v>
      </c>
      <c r="D207" s="140">
        <f t="shared" ref="D207:G207" si="44">SUM(D205:D206)</f>
        <v>639999.99880000006</v>
      </c>
      <c r="E207" s="140">
        <f t="shared" si="44"/>
        <v>500000.00039999996</v>
      </c>
      <c r="F207" s="140">
        <f t="shared" si="44"/>
        <v>360000.00199999998</v>
      </c>
      <c r="G207" s="141">
        <f t="shared" si="44"/>
        <v>1500000.0012000003</v>
      </c>
      <c r="H207" s="61"/>
      <c r="I207" s="61"/>
      <c r="J207" s="61"/>
      <c r="K207" s="61"/>
      <c r="L207" s="46"/>
      <c r="M207" s="117"/>
      <c r="N207" s="101"/>
      <c r="O207" s="101"/>
      <c r="P207" s="101"/>
      <c r="Q207" s="101"/>
      <c r="R207" s="101"/>
      <c r="S207" s="101"/>
      <c r="T207" s="101"/>
      <c r="U207" s="101"/>
      <c r="V207" s="101"/>
      <c r="W207" s="101"/>
      <c r="X207" s="101"/>
      <c r="Y207" s="101"/>
      <c r="Z207" s="101"/>
    </row>
    <row r="208" spans="1:26" ht="15.75" customHeight="1" x14ac:dyDescent="0.35">
      <c r="A208" s="101"/>
      <c r="B208" s="101"/>
      <c r="C208" s="101"/>
      <c r="D208" s="117"/>
      <c r="E208" s="117"/>
      <c r="F208" s="117"/>
      <c r="G208" s="101"/>
      <c r="H208" s="101"/>
      <c r="I208" s="101"/>
      <c r="J208" s="101"/>
      <c r="K208" s="101"/>
      <c r="L208" s="142"/>
      <c r="M208" s="101"/>
      <c r="N208" s="101"/>
      <c r="O208" s="101"/>
      <c r="P208" s="101"/>
      <c r="Q208" s="101"/>
      <c r="R208" s="101"/>
      <c r="S208" s="101"/>
      <c r="T208" s="101"/>
      <c r="U208" s="101"/>
      <c r="V208" s="101"/>
      <c r="W208" s="101"/>
      <c r="X208" s="101"/>
      <c r="Y208" s="101"/>
      <c r="Z208" s="101"/>
    </row>
    <row r="209" spans="1:26" ht="15.75" customHeight="1" x14ac:dyDescent="0.35">
      <c r="A209" s="101"/>
      <c r="B209" s="101"/>
      <c r="C209" s="101"/>
      <c r="D209" s="117"/>
      <c r="E209" s="117"/>
      <c r="F209" s="117"/>
      <c r="G209" s="101"/>
      <c r="H209" s="78"/>
      <c r="I209" s="78"/>
      <c r="J209" s="101"/>
      <c r="K209" s="101"/>
      <c r="L209" s="142"/>
      <c r="M209" s="101"/>
      <c r="N209" s="101"/>
      <c r="O209" s="101"/>
      <c r="P209" s="101"/>
      <c r="Q209" s="101"/>
      <c r="R209" s="101"/>
      <c r="S209" s="101"/>
      <c r="T209" s="101"/>
      <c r="U209" s="101"/>
      <c r="V209" s="101"/>
      <c r="W209" s="101"/>
      <c r="X209" s="101"/>
      <c r="Y209" s="101"/>
      <c r="Z209" s="101"/>
    </row>
    <row r="210" spans="1:26" ht="15.75" customHeight="1" x14ac:dyDescent="0.35">
      <c r="A210" s="101"/>
      <c r="B210" s="101"/>
      <c r="C210" s="101"/>
      <c r="D210" s="117"/>
      <c r="E210" s="117"/>
      <c r="F210" s="143"/>
      <c r="G210" s="101"/>
      <c r="H210" s="78"/>
      <c r="I210" s="78"/>
      <c r="J210" s="101"/>
      <c r="K210" s="101"/>
      <c r="L210" s="101"/>
      <c r="M210" s="101"/>
      <c r="N210" s="101"/>
      <c r="O210" s="101"/>
      <c r="P210" s="101"/>
      <c r="Q210" s="101"/>
      <c r="R210" s="101"/>
      <c r="S210" s="101"/>
      <c r="T210" s="101"/>
      <c r="U210" s="101"/>
      <c r="V210" s="101"/>
      <c r="W210" s="101"/>
      <c r="X210" s="101"/>
      <c r="Y210" s="101"/>
      <c r="Z210" s="101"/>
    </row>
    <row r="211" spans="1:26" ht="40.5" customHeight="1" x14ac:dyDescent="0.35">
      <c r="A211" s="101"/>
      <c r="B211" s="101"/>
      <c r="C211" s="101"/>
      <c r="D211" s="117"/>
      <c r="E211" s="117"/>
      <c r="F211" s="117"/>
      <c r="G211" s="101"/>
      <c r="H211" s="78"/>
      <c r="I211" s="78"/>
      <c r="J211" s="101"/>
      <c r="K211" s="101"/>
      <c r="L211" s="144"/>
      <c r="M211" s="101"/>
      <c r="N211" s="101"/>
      <c r="O211" s="101"/>
      <c r="P211" s="101"/>
      <c r="Q211" s="101"/>
      <c r="R211" s="101"/>
      <c r="S211" s="101"/>
      <c r="T211" s="101"/>
      <c r="U211" s="101"/>
      <c r="V211" s="101"/>
      <c r="W211" s="101"/>
      <c r="X211" s="101"/>
      <c r="Y211" s="101"/>
      <c r="Z211" s="101"/>
    </row>
    <row r="212" spans="1:26" ht="24.75" customHeight="1" x14ac:dyDescent="0.35">
      <c r="A212" s="101"/>
      <c r="B212" s="101"/>
      <c r="C212" s="101"/>
      <c r="D212" s="117"/>
      <c r="E212" s="117"/>
      <c r="F212" s="117"/>
      <c r="G212" s="101"/>
      <c r="H212" s="78"/>
      <c r="I212" s="78"/>
      <c r="J212" s="101"/>
      <c r="K212" s="101"/>
      <c r="L212" s="144"/>
      <c r="M212" s="101"/>
      <c r="N212" s="101"/>
      <c r="O212" s="101"/>
      <c r="P212" s="101"/>
      <c r="Q212" s="101"/>
      <c r="R212" s="101"/>
      <c r="S212" s="101"/>
      <c r="T212" s="101"/>
      <c r="U212" s="101"/>
      <c r="V212" s="101"/>
      <c r="W212" s="101"/>
      <c r="X212" s="101"/>
      <c r="Y212" s="101"/>
      <c r="Z212" s="101"/>
    </row>
    <row r="213" spans="1:26" ht="41.25" customHeight="1" x14ac:dyDescent="0.35">
      <c r="A213" s="101"/>
      <c r="B213" s="101"/>
      <c r="C213" s="101"/>
      <c r="D213" s="117"/>
      <c r="E213" s="117"/>
      <c r="F213" s="117"/>
      <c r="G213" s="101"/>
      <c r="H213" s="145"/>
      <c r="I213" s="78"/>
      <c r="J213" s="101"/>
      <c r="K213" s="101"/>
      <c r="L213" s="144"/>
      <c r="M213" s="101"/>
      <c r="N213" s="101"/>
      <c r="O213" s="101"/>
      <c r="P213" s="101"/>
      <c r="Q213" s="101"/>
      <c r="R213" s="101"/>
      <c r="S213" s="101"/>
      <c r="T213" s="101"/>
      <c r="U213" s="101"/>
      <c r="V213" s="101"/>
      <c r="W213" s="101"/>
      <c r="X213" s="101"/>
      <c r="Y213" s="101"/>
      <c r="Z213" s="101"/>
    </row>
    <row r="214" spans="1:26" ht="51.75" customHeight="1" x14ac:dyDescent="0.35">
      <c r="A214" s="101"/>
      <c r="B214" s="101"/>
      <c r="C214" s="101"/>
      <c r="D214" s="117"/>
      <c r="E214" s="117"/>
      <c r="F214" s="117"/>
      <c r="G214" s="101"/>
      <c r="H214" s="145"/>
      <c r="I214" s="78"/>
      <c r="J214" s="101"/>
      <c r="K214" s="101"/>
      <c r="L214" s="144"/>
      <c r="M214" s="101"/>
      <c r="N214" s="101"/>
      <c r="O214" s="101"/>
      <c r="P214" s="101"/>
      <c r="Q214" s="101"/>
      <c r="R214" s="101"/>
      <c r="S214" s="101"/>
      <c r="T214" s="101"/>
      <c r="U214" s="101"/>
      <c r="V214" s="101"/>
      <c r="W214" s="101"/>
      <c r="X214" s="101"/>
      <c r="Y214" s="101"/>
      <c r="Z214" s="101"/>
    </row>
    <row r="215" spans="1:26" ht="42" customHeight="1" x14ac:dyDescent="0.35">
      <c r="A215" s="101"/>
      <c r="B215" s="101"/>
      <c r="C215" s="101"/>
      <c r="D215" s="117"/>
      <c r="E215" s="117"/>
      <c r="F215" s="117"/>
      <c r="G215" s="101"/>
      <c r="H215" s="78"/>
      <c r="I215" s="78"/>
      <c r="J215" s="101"/>
      <c r="K215" s="101"/>
      <c r="L215" s="144"/>
      <c r="M215" s="101"/>
      <c r="N215" s="101"/>
      <c r="O215" s="101"/>
      <c r="P215" s="101"/>
      <c r="Q215" s="101"/>
      <c r="R215" s="101"/>
      <c r="S215" s="101"/>
      <c r="T215" s="101"/>
      <c r="U215" s="101"/>
      <c r="V215" s="101"/>
      <c r="W215" s="101"/>
      <c r="X215" s="101"/>
      <c r="Y215" s="101"/>
      <c r="Z215" s="101"/>
    </row>
    <row r="216" spans="1:26" ht="42" customHeight="1" x14ac:dyDescent="0.35">
      <c r="A216" s="117"/>
      <c r="B216" s="117"/>
      <c r="C216" s="101"/>
      <c r="D216" s="117"/>
      <c r="E216" s="117"/>
      <c r="F216" s="117"/>
      <c r="G216" s="101"/>
      <c r="H216" s="101"/>
      <c r="I216" s="78"/>
      <c r="J216" s="101"/>
      <c r="K216" s="101"/>
      <c r="L216" s="144"/>
      <c r="M216" s="101"/>
      <c r="N216" s="117"/>
      <c r="O216" s="117"/>
      <c r="P216" s="117"/>
      <c r="Q216" s="117"/>
      <c r="R216" s="117"/>
      <c r="S216" s="117"/>
      <c r="T216" s="117"/>
      <c r="U216" s="117"/>
      <c r="V216" s="117"/>
      <c r="W216" s="117"/>
      <c r="X216" s="117"/>
      <c r="Y216" s="117"/>
      <c r="Z216" s="117"/>
    </row>
    <row r="217" spans="1:26" ht="42" customHeight="1" x14ac:dyDescent="0.35">
      <c r="A217" s="117"/>
      <c r="B217" s="117"/>
      <c r="C217" s="101"/>
      <c r="D217" s="117"/>
      <c r="E217" s="117"/>
      <c r="F217" s="117"/>
      <c r="G217" s="101"/>
      <c r="H217" s="101"/>
      <c r="I217" s="78"/>
      <c r="J217" s="101"/>
      <c r="K217" s="101"/>
      <c r="L217" s="101"/>
      <c r="M217" s="101"/>
      <c r="N217" s="117"/>
      <c r="O217" s="117"/>
      <c r="P217" s="117"/>
      <c r="Q217" s="117"/>
      <c r="R217" s="117"/>
      <c r="S217" s="117"/>
      <c r="T217" s="117"/>
      <c r="U217" s="117"/>
      <c r="V217" s="117"/>
      <c r="W217" s="117"/>
      <c r="X217" s="117"/>
      <c r="Y217" s="117"/>
      <c r="Z217" s="117"/>
    </row>
    <row r="218" spans="1:26" ht="63.75" customHeight="1" x14ac:dyDescent="0.35">
      <c r="A218" s="117"/>
      <c r="B218" s="117"/>
      <c r="C218" s="101"/>
      <c r="D218" s="117"/>
      <c r="E218" s="117"/>
      <c r="F218" s="117"/>
      <c r="G218" s="101"/>
      <c r="H218" s="101"/>
      <c r="I218" s="142"/>
      <c r="J218" s="101"/>
      <c r="K218" s="101"/>
      <c r="L218" s="101"/>
      <c r="M218" s="101"/>
      <c r="N218" s="117"/>
      <c r="O218" s="117"/>
      <c r="P218" s="117"/>
      <c r="Q218" s="117"/>
      <c r="R218" s="117"/>
      <c r="S218" s="117"/>
      <c r="T218" s="117"/>
      <c r="U218" s="117"/>
      <c r="V218" s="117"/>
      <c r="W218" s="117"/>
      <c r="X218" s="117"/>
      <c r="Y218" s="117"/>
      <c r="Z218" s="117"/>
    </row>
    <row r="219" spans="1:26" ht="42" customHeight="1" x14ac:dyDescent="0.35">
      <c r="A219" s="117"/>
      <c r="B219" s="117"/>
      <c r="C219" s="101"/>
      <c r="D219" s="117"/>
      <c r="E219" s="117"/>
      <c r="F219" s="117"/>
      <c r="G219" s="101"/>
      <c r="H219" s="101"/>
      <c r="I219" s="101"/>
      <c r="J219" s="101"/>
      <c r="K219" s="101"/>
      <c r="L219" s="101"/>
      <c r="M219" s="142"/>
      <c r="N219" s="117"/>
      <c r="O219" s="117"/>
      <c r="P219" s="117"/>
      <c r="Q219" s="117"/>
      <c r="R219" s="117"/>
      <c r="S219" s="117"/>
      <c r="T219" s="117"/>
      <c r="U219" s="117"/>
      <c r="V219" s="117"/>
      <c r="W219" s="117"/>
      <c r="X219" s="117"/>
      <c r="Y219" s="117"/>
      <c r="Z219" s="117"/>
    </row>
    <row r="220" spans="1:26" ht="23.25" customHeight="1" x14ac:dyDescent="0.35">
      <c r="A220" s="101"/>
      <c r="B220" s="101"/>
      <c r="C220" s="101"/>
      <c r="D220" s="117"/>
      <c r="E220" s="117"/>
      <c r="F220" s="117"/>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27.75" customHeight="1" x14ac:dyDescent="0.35">
      <c r="A221" s="101"/>
      <c r="B221" s="101"/>
      <c r="C221" s="101"/>
      <c r="D221" s="117"/>
      <c r="E221" s="117"/>
      <c r="F221" s="117"/>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55.5" customHeight="1" x14ac:dyDescent="0.35">
      <c r="A222" s="101"/>
      <c r="B222" s="101"/>
      <c r="C222" s="101"/>
      <c r="D222" s="117"/>
      <c r="E222" s="117"/>
      <c r="F222" s="117"/>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57.75" customHeight="1" x14ac:dyDescent="0.35">
      <c r="A223" s="101"/>
      <c r="B223" s="101"/>
      <c r="C223" s="101"/>
      <c r="D223" s="117"/>
      <c r="E223" s="117"/>
      <c r="F223" s="117"/>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21.75" customHeight="1" x14ac:dyDescent="0.35">
      <c r="A224" s="101"/>
      <c r="B224" s="101"/>
      <c r="C224" s="101"/>
      <c r="D224" s="117"/>
      <c r="E224" s="117"/>
      <c r="F224" s="117"/>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49.5" customHeight="1" x14ac:dyDescent="0.35">
      <c r="A225" s="101"/>
      <c r="B225" s="101"/>
      <c r="C225" s="101"/>
      <c r="D225" s="117"/>
      <c r="E225" s="117"/>
      <c r="F225" s="117"/>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28.5" customHeight="1" x14ac:dyDescent="0.35">
      <c r="A226" s="101"/>
      <c r="B226" s="101"/>
      <c r="C226" s="101"/>
      <c r="D226" s="117"/>
      <c r="E226" s="117"/>
      <c r="F226" s="117"/>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28.5" customHeight="1" x14ac:dyDescent="0.35">
      <c r="A227" s="101"/>
      <c r="B227" s="101"/>
      <c r="C227" s="101"/>
      <c r="D227" s="117"/>
      <c r="E227" s="117"/>
      <c r="F227" s="117"/>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28.5" customHeight="1" x14ac:dyDescent="0.35">
      <c r="A228" s="101"/>
      <c r="B228" s="101"/>
      <c r="C228" s="101"/>
      <c r="D228" s="117"/>
      <c r="E228" s="117"/>
      <c r="F228" s="117"/>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23.25" customHeight="1" x14ac:dyDescent="0.35">
      <c r="A229" s="101"/>
      <c r="B229" s="101"/>
      <c r="C229" s="101"/>
      <c r="D229" s="117"/>
      <c r="E229" s="117"/>
      <c r="F229" s="117"/>
      <c r="G229" s="101"/>
      <c r="H229" s="101"/>
      <c r="I229" s="101"/>
      <c r="J229" s="101"/>
      <c r="K229" s="101"/>
      <c r="L229" s="101"/>
      <c r="M229" s="101"/>
      <c r="N229" s="142"/>
      <c r="O229" s="101"/>
      <c r="P229" s="101"/>
      <c r="Q229" s="101"/>
      <c r="R229" s="101"/>
      <c r="S229" s="101"/>
      <c r="T229" s="101"/>
      <c r="U229" s="101"/>
      <c r="V229" s="101"/>
      <c r="W229" s="101"/>
      <c r="X229" s="101"/>
      <c r="Y229" s="101"/>
      <c r="Z229" s="101"/>
    </row>
    <row r="230" spans="1:26" ht="43.5" customHeight="1" x14ac:dyDescent="0.35">
      <c r="A230" s="101"/>
      <c r="B230" s="101"/>
      <c r="C230" s="101"/>
      <c r="D230" s="117"/>
      <c r="E230" s="117"/>
      <c r="F230" s="117"/>
      <c r="G230" s="101"/>
      <c r="H230" s="101"/>
      <c r="I230" s="101"/>
      <c r="J230" s="101"/>
      <c r="K230" s="101"/>
      <c r="L230" s="101"/>
      <c r="M230" s="101"/>
      <c r="N230" s="142"/>
      <c r="O230" s="101"/>
      <c r="P230" s="101"/>
      <c r="Q230" s="101"/>
      <c r="R230" s="101"/>
      <c r="S230" s="101"/>
      <c r="T230" s="101"/>
      <c r="U230" s="101"/>
      <c r="V230" s="101"/>
      <c r="W230" s="101"/>
      <c r="X230" s="101"/>
      <c r="Y230" s="101"/>
      <c r="Z230" s="101"/>
    </row>
    <row r="231" spans="1:26" ht="55.5" customHeight="1" x14ac:dyDescent="0.35">
      <c r="A231" s="101"/>
      <c r="B231" s="101"/>
      <c r="C231" s="101"/>
      <c r="D231" s="117"/>
      <c r="E231" s="117"/>
      <c r="F231" s="117"/>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42.75" customHeight="1" x14ac:dyDescent="0.35">
      <c r="A232" s="101"/>
      <c r="B232" s="101"/>
      <c r="C232" s="101"/>
      <c r="D232" s="117"/>
      <c r="E232" s="117"/>
      <c r="F232" s="117"/>
      <c r="G232" s="101"/>
      <c r="H232" s="101"/>
      <c r="I232" s="101"/>
      <c r="J232" s="101"/>
      <c r="K232" s="101"/>
      <c r="L232" s="101"/>
      <c r="M232" s="101"/>
      <c r="N232" s="142"/>
      <c r="O232" s="101"/>
      <c r="P232" s="101"/>
      <c r="Q232" s="101"/>
      <c r="R232" s="101"/>
      <c r="S232" s="101"/>
      <c r="T232" s="101"/>
      <c r="U232" s="101"/>
      <c r="V232" s="101"/>
      <c r="W232" s="101"/>
      <c r="X232" s="101"/>
      <c r="Y232" s="101"/>
      <c r="Z232" s="101"/>
    </row>
    <row r="233" spans="1:26" ht="21.75" customHeight="1" x14ac:dyDescent="0.35">
      <c r="A233" s="101"/>
      <c r="B233" s="101"/>
      <c r="C233" s="101"/>
      <c r="D233" s="117"/>
      <c r="E233" s="117"/>
      <c r="F233" s="117"/>
      <c r="G233" s="101"/>
      <c r="H233" s="101"/>
      <c r="I233" s="101"/>
      <c r="J233" s="101"/>
      <c r="K233" s="101"/>
      <c r="L233" s="101"/>
      <c r="M233" s="101"/>
      <c r="N233" s="142"/>
      <c r="O233" s="101"/>
      <c r="P233" s="101"/>
      <c r="Q233" s="101"/>
      <c r="R233" s="101"/>
      <c r="S233" s="101"/>
      <c r="T233" s="101"/>
      <c r="U233" s="101"/>
      <c r="V233" s="101"/>
      <c r="W233" s="101"/>
      <c r="X233" s="101"/>
      <c r="Y233" s="101"/>
      <c r="Z233" s="101"/>
    </row>
    <row r="234" spans="1:26" ht="21.75" customHeight="1" x14ac:dyDescent="0.35">
      <c r="A234" s="101"/>
      <c r="B234" s="101"/>
      <c r="C234" s="101"/>
      <c r="D234" s="117"/>
      <c r="E234" s="117"/>
      <c r="F234" s="117"/>
      <c r="G234" s="101"/>
      <c r="H234" s="101"/>
      <c r="I234" s="101"/>
      <c r="J234" s="101"/>
      <c r="K234" s="101"/>
      <c r="L234" s="101"/>
      <c r="M234" s="101"/>
      <c r="N234" s="142"/>
      <c r="O234" s="101"/>
      <c r="P234" s="101"/>
      <c r="Q234" s="101"/>
      <c r="R234" s="101"/>
      <c r="S234" s="101"/>
      <c r="T234" s="101"/>
      <c r="U234" s="101"/>
      <c r="V234" s="101"/>
      <c r="W234" s="101"/>
      <c r="X234" s="101"/>
      <c r="Y234" s="101"/>
      <c r="Z234" s="101"/>
    </row>
    <row r="235" spans="1:26" ht="23.25" customHeight="1" x14ac:dyDescent="0.35">
      <c r="A235" s="101"/>
      <c r="B235" s="101"/>
      <c r="C235" s="101"/>
      <c r="D235" s="117"/>
      <c r="E235" s="117"/>
      <c r="F235" s="117"/>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23.25" customHeight="1" x14ac:dyDescent="0.35">
      <c r="A236" s="101"/>
      <c r="B236" s="101"/>
      <c r="C236" s="101"/>
      <c r="D236" s="117"/>
      <c r="E236" s="117"/>
      <c r="F236" s="117"/>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21.75" customHeight="1" x14ac:dyDescent="0.35">
      <c r="A237" s="101"/>
      <c r="B237" s="101"/>
      <c r="C237" s="101"/>
      <c r="D237" s="117"/>
      <c r="E237" s="117"/>
      <c r="F237" s="117"/>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x14ac:dyDescent="0.35">
      <c r="A238" s="101"/>
      <c r="B238" s="101"/>
      <c r="C238" s="101"/>
      <c r="D238" s="117"/>
      <c r="E238" s="117"/>
      <c r="F238" s="117"/>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29.25" customHeight="1" x14ac:dyDescent="0.35">
      <c r="A239" s="101"/>
      <c r="B239" s="101"/>
      <c r="C239" s="101"/>
      <c r="D239" s="117"/>
      <c r="E239" s="117"/>
      <c r="F239" s="117"/>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24.75" customHeight="1" x14ac:dyDescent="0.35">
      <c r="A240" s="101"/>
      <c r="B240" s="101"/>
      <c r="C240" s="101"/>
      <c r="D240" s="117"/>
      <c r="E240" s="117"/>
      <c r="F240" s="117"/>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33" customHeight="1" x14ac:dyDescent="0.35">
      <c r="A241" s="101"/>
      <c r="B241" s="101"/>
      <c r="C241" s="101"/>
      <c r="D241" s="117"/>
      <c r="E241" s="117"/>
      <c r="F241" s="117"/>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5.5" x14ac:dyDescent="0.35">
      <c r="A242" s="101"/>
      <c r="B242" s="101"/>
      <c r="C242" s="101"/>
      <c r="D242" s="117"/>
      <c r="E242" s="117"/>
      <c r="F242" s="117"/>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5" customHeight="1" x14ac:dyDescent="0.35">
      <c r="A243" s="101"/>
      <c r="B243" s="101"/>
      <c r="C243" s="101"/>
      <c r="D243" s="117"/>
      <c r="E243" s="117"/>
      <c r="F243" s="117"/>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25.5" customHeight="1" x14ac:dyDescent="0.35">
      <c r="A244" s="101"/>
      <c r="B244" s="101"/>
      <c r="C244" s="101"/>
      <c r="D244" s="117"/>
      <c r="E244" s="117"/>
      <c r="F244" s="117"/>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5.5" x14ac:dyDescent="0.35">
      <c r="A245" s="101"/>
      <c r="B245" s="101"/>
      <c r="C245" s="101"/>
      <c r="D245" s="117"/>
      <c r="E245" s="117"/>
      <c r="F245" s="117"/>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5.5" x14ac:dyDescent="0.35">
      <c r="A246" s="101"/>
      <c r="B246" s="101"/>
      <c r="C246" s="101"/>
      <c r="D246" s="117"/>
      <c r="E246" s="117"/>
      <c r="F246" s="117"/>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5.5" x14ac:dyDescent="0.35">
      <c r="A247" s="101"/>
      <c r="B247" s="101"/>
      <c r="C247" s="101"/>
      <c r="D247" s="117"/>
      <c r="E247" s="117"/>
      <c r="F247" s="117"/>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5.5" x14ac:dyDescent="0.35">
      <c r="A248" s="101"/>
      <c r="B248" s="101"/>
      <c r="C248" s="101"/>
      <c r="D248" s="117"/>
      <c r="E248" s="117"/>
      <c r="F248" s="117"/>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5.5" x14ac:dyDescent="0.35">
      <c r="A249" s="101"/>
      <c r="B249" s="101"/>
      <c r="C249" s="101"/>
      <c r="D249" s="117"/>
      <c r="E249" s="117"/>
      <c r="F249" s="117"/>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5.5" x14ac:dyDescent="0.35">
      <c r="A250" s="101"/>
      <c r="B250" s="101"/>
      <c r="C250" s="101"/>
      <c r="D250" s="117"/>
      <c r="E250" s="117"/>
      <c r="F250" s="117"/>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5.5" x14ac:dyDescent="0.35">
      <c r="A251" s="101"/>
      <c r="B251" s="101"/>
      <c r="C251" s="101"/>
      <c r="D251" s="117"/>
      <c r="E251" s="117"/>
      <c r="F251" s="117"/>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5.5" x14ac:dyDescent="0.35">
      <c r="A252" s="101"/>
      <c r="B252" s="101"/>
      <c r="C252" s="101"/>
      <c r="D252" s="117"/>
      <c r="E252" s="117"/>
      <c r="F252" s="117"/>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5.5" x14ac:dyDescent="0.35">
      <c r="A253" s="101"/>
      <c r="B253" s="101"/>
      <c r="C253" s="101"/>
      <c r="D253" s="117"/>
      <c r="E253" s="117"/>
      <c r="F253" s="117"/>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5.5" x14ac:dyDescent="0.35">
      <c r="A254" s="101"/>
      <c r="B254" s="101"/>
      <c r="C254" s="101"/>
      <c r="D254" s="117"/>
      <c r="E254" s="117"/>
      <c r="F254" s="117"/>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5.5" x14ac:dyDescent="0.35">
      <c r="A255" s="101"/>
      <c r="B255" s="101"/>
      <c r="C255" s="101"/>
      <c r="D255" s="117"/>
      <c r="E255" s="117"/>
      <c r="F255" s="117"/>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5.5" x14ac:dyDescent="0.35">
      <c r="A256" s="101"/>
      <c r="B256" s="101"/>
      <c r="C256" s="101"/>
      <c r="D256" s="117"/>
      <c r="E256" s="117"/>
      <c r="F256" s="117"/>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5.5" x14ac:dyDescent="0.35">
      <c r="A257" s="101"/>
      <c r="B257" s="101"/>
      <c r="C257" s="101"/>
      <c r="D257" s="117"/>
      <c r="E257" s="117"/>
      <c r="F257" s="117"/>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5.5" x14ac:dyDescent="0.35">
      <c r="A258" s="101"/>
      <c r="B258" s="101"/>
      <c r="C258" s="101"/>
      <c r="D258" s="117"/>
      <c r="E258" s="117"/>
      <c r="F258" s="117"/>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5.5" x14ac:dyDescent="0.35">
      <c r="A259" s="101"/>
      <c r="B259" s="101"/>
      <c r="C259" s="101"/>
      <c r="D259" s="117"/>
      <c r="E259" s="117"/>
      <c r="F259" s="117"/>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5.5" x14ac:dyDescent="0.35">
      <c r="A260" s="101"/>
      <c r="B260" s="101"/>
      <c r="C260" s="101"/>
      <c r="D260" s="117"/>
      <c r="E260" s="117"/>
      <c r="F260" s="117"/>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5.5" x14ac:dyDescent="0.35">
      <c r="A261" s="101"/>
      <c r="B261" s="101"/>
      <c r="C261" s="101"/>
      <c r="D261" s="117"/>
      <c r="E261" s="117"/>
      <c r="F261" s="117"/>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5.5" x14ac:dyDescent="0.35">
      <c r="A262" s="101"/>
      <c r="B262" s="101"/>
      <c r="C262" s="101"/>
      <c r="D262" s="117"/>
      <c r="E262" s="117"/>
      <c r="F262" s="117"/>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5.5" x14ac:dyDescent="0.35">
      <c r="A263" s="101"/>
      <c r="B263" s="101"/>
      <c r="C263" s="101"/>
      <c r="D263" s="117"/>
      <c r="E263" s="117"/>
      <c r="F263" s="117"/>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5.5" x14ac:dyDescent="0.35">
      <c r="A264" s="101"/>
      <c r="B264" s="101"/>
      <c r="C264" s="101"/>
      <c r="D264" s="117"/>
      <c r="E264" s="117"/>
      <c r="F264" s="117"/>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5.5" x14ac:dyDescent="0.35">
      <c r="A265" s="101"/>
      <c r="B265" s="101"/>
      <c r="C265" s="101"/>
      <c r="D265" s="117"/>
      <c r="E265" s="117"/>
      <c r="F265" s="117"/>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5.5" x14ac:dyDescent="0.35">
      <c r="A266" s="101"/>
      <c r="B266" s="101"/>
      <c r="C266" s="101"/>
      <c r="D266" s="117"/>
      <c r="E266" s="117"/>
      <c r="F266" s="117"/>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5.5" x14ac:dyDescent="0.35">
      <c r="A267" s="101"/>
      <c r="B267" s="101"/>
      <c r="C267" s="101"/>
      <c r="D267" s="117"/>
      <c r="E267" s="117"/>
      <c r="F267" s="117"/>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5.5" x14ac:dyDescent="0.35">
      <c r="A268" s="101"/>
      <c r="B268" s="101"/>
      <c r="C268" s="101"/>
      <c r="D268" s="117"/>
      <c r="E268" s="117"/>
      <c r="F268" s="117"/>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5.5" x14ac:dyDescent="0.35">
      <c r="A269" s="101"/>
      <c r="B269" s="101"/>
      <c r="C269" s="101"/>
      <c r="D269" s="117"/>
      <c r="E269" s="117"/>
      <c r="F269" s="117"/>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5.5" x14ac:dyDescent="0.35">
      <c r="A270" s="101"/>
      <c r="B270" s="101"/>
      <c r="C270" s="101"/>
      <c r="D270" s="117"/>
      <c r="E270" s="117"/>
      <c r="F270" s="117"/>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5.5" x14ac:dyDescent="0.35">
      <c r="A271" s="101"/>
      <c r="B271" s="101"/>
      <c r="C271" s="101"/>
      <c r="D271" s="117"/>
      <c r="E271" s="117"/>
      <c r="F271" s="117"/>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5.5" x14ac:dyDescent="0.35">
      <c r="A272" s="101"/>
      <c r="B272" s="101"/>
      <c r="C272" s="101"/>
      <c r="D272" s="117"/>
      <c r="E272" s="117"/>
      <c r="F272" s="117"/>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5.5" x14ac:dyDescent="0.35">
      <c r="A273" s="101"/>
      <c r="B273" s="101"/>
      <c r="C273" s="101"/>
      <c r="D273" s="117"/>
      <c r="E273" s="117"/>
      <c r="F273" s="117"/>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5.5" x14ac:dyDescent="0.35">
      <c r="A274" s="101"/>
      <c r="B274" s="101"/>
      <c r="C274" s="101"/>
      <c r="D274" s="117"/>
      <c r="E274" s="117"/>
      <c r="F274" s="117"/>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5.5" x14ac:dyDescent="0.35">
      <c r="A275" s="101"/>
      <c r="B275" s="101"/>
      <c r="C275" s="101"/>
      <c r="D275" s="117"/>
      <c r="E275" s="117"/>
      <c r="F275" s="117"/>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5.5" x14ac:dyDescent="0.35">
      <c r="A276" s="101"/>
      <c r="B276" s="101"/>
      <c r="C276" s="101"/>
      <c r="D276" s="117"/>
      <c r="E276" s="117"/>
      <c r="F276" s="117"/>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5.5" x14ac:dyDescent="0.35">
      <c r="A277" s="101"/>
      <c r="B277" s="101"/>
      <c r="C277" s="101"/>
      <c r="D277" s="117"/>
      <c r="E277" s="117"/>
      <c r="F277" s="117"/>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5.5" x14ac:dyDescent="0.35">
      <c r="A278" s="101"/>
      <c r="B278" s="101"/>
      <c r="C278" s="101"/>
      <c r="D278" s="117"/>
      <c r="E278" s="117"/>
      <c r="F278" s="117"/>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5.5" x14ac:dyDescent="0.35">
      <c r="A279" s="101"/>
      <c r="B279" s="101"/>
      <c r="C279" s="101"/>
      <c r="D279" s="117"/>
      <c r="E279" s="117"/>
      <c r="F279" s="117"/>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5.5" x14ac:dyDescent="0.35">
      <c r="A280" s="101"/>
      <c r="B280" s="101"/>
      <c r="C280" s="101"/>
      <c r="D280" s="117"/>
      <c r="E280" s="117"/>
      <c r="F280" s="117"/>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5.5" x14ac:dyDescent="0.35">
      <c r="A281" s="101"/>
      <c r="B281" s="101"/>
      <c r="C281" s="101"/>
      <c r="D281" s="117"/>
      <c r="E281" s="117"/>
      <c r="F281" s="117"/>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5.5" x14ac:dyDescent="0.35">
      <c r="A282" s="101"/>
      <c r="B282" s="101"/>
      <c r="C282" s="101"/>
      <c r="D282" s="117"/>
      <c r="E282" s="117"/>
      <c r="F282" s="117"/>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5.5" x14ac:dyDescent="0.35">
      <c r="A283" s="101"/>
      <c r="B283" s="101"/>
      <c r="C283" s="101"/>
      <c r="D283" s="117"/>
      <c r="E283" s="117"/>
      <c r="F283" s="117"/>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5.5" x14ac:dyDescent="0.35">
      <c r="A284" s="101"/>
      <c r="B284" s="101"/>
      <c r="C284" s="101"/>
      <c r="D284" s="117"/>
      <c r="E284" s="117"/>
      <c r="F284" s="117"/>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5.5" x14ac:dyDescent="0.35">
      <c r="A285" s="101"/>
      <c r="B285" s="101"/>
      <c r="C285" s="101"/>
      <c r="D285" s="117"/>
      <c r="E285" s="117"/>
      <c r="F285" s="117"/>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5.5" x14ac:dyDescent="0.35">
      <c r="A286" s="101"/>
      <c r="B286" s="101"/>
      <c r="C286" s="101"/>
      <c r="D286" s="117"/>
      <c r="E286" s="117"/>
      <c r="F286" s="117"/>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5.5" x14ac:dyDescent="0.35">
      <c r="A287" s="101"/>
      <c r="B287" s="101"/>
      <c r="C287" s="101"/>
      <c r="D287" s="117"/>
      <c r="E287" s="117"/>
      <c r="F287" s="117"/>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5.5" x14ac:dyDescent="0.35">
      <c r="A288" s="101"/>
      <c r="B288" s="101"/>
      <c r="C288" s="101"/>
      <c r="D288" s="117"/>
      <c r="E288" s="117"/>
      <c r="F288" s="117"/>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5.5" x14ac:dyDescent="0.35">
      <c r="A289" s="101"/>
      <c r="B289" s="101"/>
      <c r="C289" s="101"/>
      <c r="D289" s="117"/>
      <c r="E289" s="117"/>
      <c r="F289" s="117"/>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5.5" x14ac:dyDescent="0.35">
      <c r="A290" s="101"/>
      <c r="B290" s="101"/>
      <c r="C290" s="101"/>
      <c r="D290" s="117"/>
      <c r="E290" s="117"/>
      <c r="F290" s="117"/>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5.5" x14ac:dyDescent="0.35">
      <c r="A291" s="101"/>
      <c r="B291" s="101"/>
      <c r="C291" s="101"/>
      <c r="D291" s="117"/>
      <c r="E291" s="117"/>
      <c r="F291" s="117"/>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5.5" x14ac:dyDescent="0.35">
      <c r="A292" s="101"/>
      <c r="B292" s="101"/>
      <c r="C292" s="101"/>
      <c r="D292" s="117"/>
      <c r="E292" s="117"/>
      <c r="F292" s="117"/>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5.5" x14ac:dyDescent="0.35">
      <c r="A293" s="101"/>
      <c r="B293" s="101"/>
      <c r="C293" s="101"/>
      <c r="D293" s="117"/>
      <c r="E293" s="117"/>
      <c r="F293" s="117"/>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5.5" x14ac:dyDescent="0.35">
      <c r="A294" s="101"/>
      <c r="B294" s="101"/>
      <c r="C294" s="101"/>
      <c r="D294" s="117"/>
      <c r="E294" s="117"/>
      <c r="F294" s="117"/>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5.5" x14ac:dyDescent="0.35">
      <c r="A295" s="101"/>
      <c r="B295" s="101"/>
      <c r="C295" s="101"/>
      <c r="D295" s="117"/>
      <c r="E295" s="117"/>
      <c r="F295" s="117"/>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5.5" x14ac:dyDescent="0.35">
      <c r="A296" s="101"/>
      <c r="B296" s="101"/>
      <c r="C296" s="101"/>
      <c r="D296" s="117"/>
      <c r="E296" s="117"/>
      <c r="F296" s="117"/>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5.5" x14ac:dyDescent="0.35">
      <c r="A297" s="101"/>
      <c r="B297" s="101"/>
      <c r="C297" s="101"/>
      <c r="D297" s="117"/>
      <c r="E297" s="117"/>
      <c r="F297" s="117"/>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5.5" x14ac:dyDescent="0.35">
      <c r="A298" s="101"/>
      <c r="B298" s="101"/>
      <c r="C298" s="101"/>
      <c r="D298" s="117"/>
      <c r="E298" s="117"/>
      <c r="F298" s="117"/>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5.5" x14ac:dyDescent="0.35">
      <c r="A299" s="101"/>
      <c r="B299" s="101"/>
      <c r="C299" s="101"/>
      <c r="D299" s="117"/>
      <c r="E299" s="117"/>
      <c r="F299" s="117"/>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5.5" x14ac:dyDescent="0.35">
      <c r="A300" s="101"/>
      <c r="B300" s="101"/>
      <c r="C300" s="101"/>
      <c r="D300" s="117"/>
      <c r="E300" s="117"/>
      <c r="F300" s="117"/>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5.5" x14ac:dyDescent="0.35">
      <c r="A301" s="101"/>
      <c r="B301" s="101"/>
      <c r="C301" s="101"/>
      <c r="D301" s="117"/>
      <c r="E301" s="117"/>
      <c r="F301" s="117"/>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5.5" x14ac:dyDescent="0.35">
      <c r="A302" s="101"/>
      <c r="B302" s="101"/>
      <c r="C302" s="101"/>
      <c r="D302" s="117"/>
      <c r="E302" s="117"/>
      <c r="F302" s="117"/>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5.5" x14ac:dyDescent="0.35">
      <c r="A303" s="101"/>
      <c r="B303" s="101"/>
      <c r="C303" s="101"/>
      <c r="D303" s="117"/>
      <c r="E303" s="117"/>
      <c r="F303" s="117"/>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5.5" x14ac:dyDescent="0.35">
      <c r="A304" s="101"/>
      <c r="B304" s="101"/>
      <c r="C304" s="101"/>
      <c r="D304" s="117"/>
      <c r="E304" s="117"/>
      <c r="F304" s="117"/>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5.5" x14ac:dyDescent="0.35">
      <c r="A305" s="101"/>
      <c r="B305" s="101"/>
      <c r="C305" s="101"/>
      <c r="D305" s="117"/>
      <c r="E305" s="117"/>
      <c r="F305" s="117"/>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5.5" x14ac:dyDescent="0.35">
      <c r="A306" s="101"/>
      <c r="B306" s="101"/>
      <c r="C306" s="101"/>
      <c r="D306" s="117"/>
      <c r="E306" s="117"/>
      <c r="F306" s="117"/>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5.5" x14ac:dyDescent="0.35">
      <c r="A307" s="101"/>
      <c r="B307" s="101"/>
      <c r="C307" s="101"/>
      <c r="D307" s="117"/>
      <c r="E307" s="117"/>
      <c r="F307" s="117"/>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5.5" x14ac:dyDescent="0.35">
      <c r="A308" s="101"/>
      <c r="B308" s="101"/>
      <c r="C308" s="101"/>
      <c r="D308" s="117"/>
      <c r="E308" s="117"/>
      <c r="F308" s="117"/>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5.5" x14ac:dyDescent="0.35">
      <c r="A309" s="101"/>
      <c r="B309" s="101"/>
      <c r="C309" s="101"/>
      <c r="D309" s="117"/>
      <c r="E309" s="117"/>
      <c r="F309" s="117"/>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5.5" x14ac:dyDescent="0.35">
      <c r="A310" s="101"/>
      <c r="B310" s="101"/>
      <c r="C310" s="101"/>
      <c r="D310" s="117"/>
      <c r="E310" s="117"/>
      <c r="F310" s="117"/>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5.5" x14ac:dyDescent="0.35">
      <c r="A311" s="101"/>
      <c r="B311" s="101"/>
      <c r="C311" s="101"/>
      <c r="D311" s="117"/>
      <c r="E311" s="117"/>
      <c r="F311" s="117"/>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5.5" x14ac:dyDescent="0.35">
      <c r="A312" s="101"/>
      <c r="B312" s="101"/>
      <c r="C312" s="101"/>
      <c r="D312" s="117"/>
      <c r="E312" s="117"/>
      <c r="F312" s="117"/>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5.5" x14ac:dyDescent="0.35">
      <c r="A313" s="101"/>
      <c r="B313" s="101"/>
      <c r="C313" s="101"/>
      <c r="D313" s="117"/>
      <c r="E313" s="117"/>
      <c r="F313" s="117"/>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5.5" x14ac:dyDescent="0.35">
      <c r="A314" s="101"/>
      <c r="B314" s="101"/>
      <c r="C314" s="101"/>
      <c r="D314" s="117"/>
      <c r="E314" s="117"/>
      <c r="F314" s="117"/>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5.5" x14ac:dyDescent="0.35">
      <c r="A315" s="101"/>
      <c r="B315" s="101"/>
      <c r="C315" s="101"/>
      <c r="D315" s="117"/>
      <c r="E315" s="117"/>
      <c r="F315" s="117"/>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5.5" x14ac:dyDescent="0.35">
      <c r="A316" s="101"/>
      <c r="B316" s="101"/>
      <c r="C316" s="101"/>
      <c r="D316" s="117"/>
      <c r="E316" s="117"/>
      <c r="F316" s="117"/>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5.5" x14ac:dyDescent="0.35">
      <c r="A317" s="101"/>
      <c r="B317" s="101"/>
      <c r="C317" s="101"/>
      <c r="D317" s="117"/>
      <c r="E317" s="117"/>
      <c r="F317" s="117"/>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5.5" x14ac:dyDescent="0.35">
      <c r="A318" s="101"/>
      <c r="B318" s="101"/>
      <c r="C318" s="101"/>
      <c r="D318" s="117"/>
      <c r="E318" s="117"/>
      <c r="F318" s="117"/>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5.5" x14ac:dyDescent="0.35">
      <c r="A319" s="101"/>
      <c r="B319" s="101"/>
      <c r="C319" s="101"/>
      <c r="D319" s="117"/>
      <c r="E319" s="117"/>
      <c r="F319" s="117"/>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5.5" x14ac:dyDescent="0.35">
      <c r="A320" s="101"/>
      <c r="B320" s="101"/>
      <c r="C320" s="101"/>
      <c r="D320" s="117"/>
      <c r="E320" s="117"/>
      <c r="F320" s="117"/>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5.5" x14ac:dyDescent="0.35">
      <c r="A321" s="101"/>
      <c r="B321" s="101"/>
      <c r="C321" s="101"/>
      <c r="D321" s="117"/>
      <c r="E321" s="117"/>
      <c r="F321" s="117"/>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5.5" x14ac:dyDescent="0.35">
      <c r="A322" s="101"/>
      <c r="B322" s="101"/>
      <c r="C322" s="101"/>
      <c r="D322" s="117"/>
      <c r="E322" s="117"/>
      <c r="F322" s="117"/>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5.5" x14ac:dyDescent="0.35">
      <c r="A323" s="101"/>
      <c r="B323" s="101"/>
      <c r="C323" s="101"/>
      <c r="D323" s="117"/>
      <c r="E323" s="117"/>
      <c r="F323" s="117"/>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5.5" x14ac:dyDescent="0.35">
      <c r="A324" s="101"/>
      <c r="B324" s="101"/>
      <c r="C324" s="101"/>
      <c r="D324" s="117"/>
      <c r="E324" s="117"/>
      <c r="F324" s="117"/>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5.5" x14ac:dyDescent="0.35">
      <c r="A325" s="101"/>
      <c r="B325" s="101"/>
      <c r="C325" s="101"/>
      <c r="D325" s="117"/>
      <c r="E325" s="117"/>
      <c r="F325" s="117"/>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5.5" x14ac:dyDescent="0.35">
      <c r="A326" s="101"/>
      <c r="B326" s="101"/>
      <c r="C326" s="101"/>
      <c r="D326" s="117"/>
      <c r="E326" s="117"/>
      <c r="F326" s="117"/>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5.5" x14ac:dyDescent="0.35">
      <c r="A327" s="101"/>
      <c r="B327" s="101"/>
      <c r="C327" s="101"/>
      <c r="D327" s="117"/>
      <c r="E327" s="117"/>
      <c r="F327" s="117"/>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5.5" x14ac:dyDescent="0.35">
      <c r="A328" s="101"/>
      <c r="B328" s="101"/>
      <c r="C328" s="101"/>
      <c r="D328" s="117"/>
      <c r="E328" s="117"/>
      <c r="F328" s="117"/>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5.5" x14ac:dyDescent="0.35">
      <c r="A329" s="101"/>
      <c r="B329" s="101"/>
      <c r="C329" s="101"/>
      <c r="D329" s="117"/>
      <c r="E329" s="117"/>
      <c r="F329" s="117"/>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5.5" x14ac:dyDescent="0.35">
      <c r="A330" s="101"/>
      <c r="B330" s="101"/>
      <c r="C330" s="101"/>
      <c r="D330" s="117"/>
      <c r="E330" s="117"/>
      <c r="F330" s="117"/>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5.5" x14ac:dyDescent="0.35">
      <c r="A331" s="101"/>
      <c r="B331" s="101"/>
      <c r="C331" s="101"/>
      <c r="D331" s="117"/>
      <c r="E331" s="117"/>
      <c r="F331" s="117"/>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5.5" x14ac:dyDescent="0.35">
      <c r="A332" s="101"/>
      <c r="B332" s="101"/>
      <c r="C332" s="101"/>
      <c r="D332" s="117"/>
      <c r="E332" s="117"/>
      <c r="F332" s="117"/>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5.5" x14ac:dyDescent="0.35">
      <c r="A333" s="101"/>
      <c r="B333" s="101"/>
      <c r="C333" s="101"/>
      <c r="D333" s="117"/>
      <c r="E333" s="117"/>
      <c r="F333" s="117"/>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5.5" x14ac:dyDescent="0.35">
      <c r="A334" s="101"/>
      <c r="B334" s="101"/>
      <c r="C334" s="101"/>
      <c r="D334" s="117"/>
      <c r="E334" s="117"/>
      <c r="F334" s="117"/>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5.5" x14ac:dyDescent="0.35">
      <c r="A335" s="101"/>
      <c r="B335" s="101"/>
      <c r="C335" s="101"/>
      <c r="D335" s="117"/>
      <c r="E335" s="117"/>
      <c r="F335" s="117"/>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5.5" x14ac:dyDescent="0.35">
      <c r="A336" s="101"/>
      <c r="B336" s="101"/>
      <c r="C336" s="101"/>
      <c r="D336" s="117"/>
      <c r="E336" s="117"/>
      <c r="F336" s="117"/>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5.5" x14ac:dyDescent="0.35">
      <c r="A337" s="101"/>
      <c r="B337" s="101"/>
      <c r="C337" s="101"/>
      <c r="D337" s="117"/>
      <c r="E337" s="117"/>
      <c r="F337" s="117"/>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5.5" x14ac:dyDescent="0.35">
      <c r="A338" s="101"/>
      <c r="B338" s="101"/>
      <c r="C338" s="101"/>
      <c r="D338" s="117"/>
      <c r="E338" s="117"/>
      <c r="F338" s="117"/>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5.5" x14ac:dyDescent="0.35">
      <c r="A339" s="101"/>
      <c r="B339" s="101"/>
      <c r="C339" s="101"/>
      <c r="D339" s="117"/>
      <c r="E339" s="117"/>
      <c r="F339" s="117"/>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5.5" x14ac:dyDescent="0.35">
      <c r="A340" s="101"/>
      <c r="B340" s="101"/>
      <c r="C340" s="101"/>
      <c r="D340" s="117"/>
      <c r="E340" s="117"/>
      <c r="F340" s="117"/>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5.5" x14ac:dyDescent="0.35">
      <c r="A341" s="101"/>
      <c r="B341" s="101"/>
      <c r="C341" s="101"/>
      <c r="D341" s="117"/>
      <c r="E341" s="117"/>
      <c r="F341" s="117"/>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5.5" x14ac:dyDescent="0.35">
      <c r="A342" s="101"/>
      <c r="B342" s="101"/>
      <c r="C342" s="101"/>
      <c r="D342" s="117"/>
      <c r="E342" s="117"/>
      <c r="F342" s="117"/>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5.5" x14ac:dyDescent="0.35">
      <c r="A343" s="101"/>
      <c r="B343" s="101"/>
      <c r="C343" s="101"/>
      <c r="D343" s="117"/>
      <c r="E343" s="117"/>
      <c r="F343" s="117"/>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5.5" x14ac:dyDescent="0.35">
      <c r="A344" s="101"/>
      <c r="B344" s="101"/>
      <c r="C344" s="101"/>
      <c r="D344" s="117"/>
      <c r="E344" s="117"/>
      <c r="F344" s="117"/>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5.5" x14ac:dyDescent="0.35">
      <c r="A345" s="101"/>
      <c r="B345" s="101"/>
      <c r="C345" s="101"/>
      <c r="D345" s="117"/>
      <c r="E345" s="117"/>
      <c r="F345" s="117"/>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5.5" x14ac:dyDescent="0.35">
      <c r="A346" s="101"/>
      <c r="B346" s="101"/>
      <c r="C346" s="101"/>
      <c r="D346" s="117"/>
      <c r="E346" s="117"/>
      <c r="F346" s="117"/>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5.5" x14ac:dyDescent="0.35">
      <c r="A347" s="101"/>
      <c r="B347" s="101"/>
      <c r="C347" s="101"/>
      <c r="D347" s="117"/>
      <c r="E347" s="117"/>
      <c r="F347" s="117"/>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5.5" x14ac:dyDescent="0.35">
      <c r="A348" s="101"/>
      <c r="B348" s="101"/>
      <c r="C348" s="101"/>
      <c r="D348" s="117"/>
      <c r="E348" s="117"/>
      <c r="F348" s="117"/>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5.5" x14ac:dyDescent="0.35">
      <c r="A349" s="101"/>
      <c r="B349" s="101"/>
      <c r="C349" s="101"/>
      <c r="D349" s="117"/>
      <c r="E349" s="117"/>
      <c r="F349" s="117"/>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5.5" x14ac:dyDescent="0.35">
      <c r="A350" s="101"/>
      <c r="B350" s="101"/>
      <c r="C350" s="101"/>
      <c r="D350" s="117"/>
      <c r="E350" s="117"/>
      <c r="F350" s="117"/>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5.5" x14ac:dyDescent="0.35">
      <c r="A351" s="101"/>
      <c r="B351" s="101"/>
      <c r="C351" s="101"/>
      <c r="D351" s="117"/>
      <c r="E351" s="117"/>
      <c r="F351" s="117"/>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5.5" x14ac:dyDescent="0.35">
      <c r="A352" s="101"/>
      <c r="B352" s="101"/>
      <c r="C352" s="101"/>
      <c r="D352" s="117"/>
      <c r="E352" s="117"/>
      <c r="F352" s="117"/>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5.5" x14ac:dyDescent="0.35">
      <c r="A353" s="101"/>
      <c r="B353" s="101"/>
      <c r="C353" s="101"/>
      <c r="D353" s="117"/>
      <c r="E353" s="117"/>
      <c r="F353" s="117"/>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5.5" x14ac:dyDescent="0.35">
      <c r="A354" s="101"/>
      <c r="B354" s="101"/>
      <c r="C354" s="101"/>
      <c r="D354" s="117"/>
      <c r="E354" s="117"/>
      <c r="F354" s="117"/>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5.5" x14ac:dyDescent="0.35">
      <c r="A355" s="101"/>
      <c r="B355" s="101"/>
      <c r="C355" s="101"/>
      <c r="D355" s="117"/>
      <c r="E355" s="117"/>
      <c r="F355" s="117"/>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5.5" x14ac:dyDescent="0.35">
      <c r="A356" s="101"/>
      <c r="B356" s="101"/>
      <c r="C356" s="101"/>
      <c r="D356" s="117"/>
      <c r="E356" s="117"/>
      <c r="F356" s="117"/>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5.5" x14ac:dyDescent="0.35">
      <c r="A357" s="101"/>
      <c r="B357" s="101"/>
      <c r="C357" s="101"/>
      <c r="D357" s="117"/>
      <c r="E357" s="117"/>
      <c r="F357" s="117"/>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5.5" x14ac:dyDescent="0.35">
      <c r="A358" s="101"/>
      <c r="B358" s="101"/>
      <c r="C358" s="101"/>
      <c r="D358" s="117"/>
      <c r="E358" s="117"/>
      <c r="F358" s="117"/>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5.5" x14ac:dyDescent="0.35">
      <c r="A359" s="101"/>
      <c r="B359" s="101"/>
      <c r="C359" s="101"/>
      <c r="D359" s="117"/>
      <c r="E359" s="117"/>
      <c r="F359" s="117"/>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5.5" x14ac:dyDescent="0.35">
      <c r="A360" s="101"/>
      <c r="B360" s="101"/>
      <c r="C360" s="101"/>
      <c r="D360" s="117"/>
      <c r="E360" s="117"/>
      <c r="F360" s="117"/>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5.5" x14ac:dyDescent="0.35">
      <c r="A361" s="101"/>
      <c r="B361" s="101"/>
      <c r="C361" s="101"/>
      <c r="D361" s="117"/>
      <c r="E361" s="117"/>
      <c r="F361" s="117"/>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5.5" x14ac:dyDescent="0.35">
      <c r="A362" s="101"/>
      <c r="B362" s="101"/>
      <c r="C362" s="101"/>
      <c r="D362" s="117"/>
      <c r="E362" s="117"/>
      <c r="F362" s="117"/>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5.5" x14ac:dyDescent="0.35">
      <c r="A363" s="101"/>
      <c r="B363" s="101"/>
      <c r="C363" s="101"/>
      <c r="D363" s="117"/>
      <c r="E363" s="117"/>
      <c r="F363" s="117"/>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5.5" x14ac:dyDescent="0.35">
      <c r="A364" s="101"/>
      <c r="B364" s="101"/>
      <c r="C364" s="101"/>
      <c r="D364" s="117"/>
      <c r="E364" s="117"/>
      <c r="F364" s="117"/>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5.5" x14ac:dyDescent="0.35">
      <c r="A365" s="101"/>
      <c r="B365" s="101"/>
      <c r="C365" s="101"/>
      <c r="D365" s="117"/>
      <c r="E365" s="117"/>
      <c r="F365" s="117"/>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5.5" x14ac:dyDescent="0.35">
      <c r="A366" s="101"/>
      <c r="B366" s="101"/>
      <c r="C366" s="101"/>
      <c r="D366" s="117"/>
      <c r="E366" s="117"/>
      <c r="F366" s="117"/>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5.5" x14ac:dyDescent="0.35">
      <c r="A367" s="101"/>
      <c r="B367" s="101"/>
      <c r="C367" s="101"/>
      <c r="D367" s="117"/>
      <c r="E367" s="117"/>
      <c r="F367" s="117"/>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5.5" x14ac:dyDescent="0.35">
      <c r="A368" s="101"/>
      <c r="B368" s="101"/>
      <c r="C368" s="101"/>
      <c r="D368" s="117"/>
      <c r="E368" s="117"/>
      <c r="F368" s="117"/>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5.5" x14ac:dyDescent="0.35">
      <c r="A369" s="101"/>
      <c r="B369" s="101"/>
      <c r="C369" s="101"/>
      <c r="D369" s="117"/>
      <c r="E369" s="117"/>
      <c r="F369" s="117"/>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5.5" x14ac:dyDescent="0.35">
      <c r="A370" s="101"/>
      <c r="B370" s="101"/>
      <c r="C370" s="101"/>
      <c r="D370" s="117"/>
      <c r="E370" s="117"/>
      <c r="F370" s="117"/>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5.5" x14ac:dyDescent="0.35">
      <c r="A371" s="101"/>
      <c r="B371" s="101"/>
      <c r="C371" s="101"/>
      <c r="D371" s="117"/>
      <c r="E371" s="117"/>
      <c r="F371" s="117"/>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5.5" x14ac:dyDescent="0.35">
      <c r="A372" s="101"/>
      <c r="B372" s="101"/>
      <c r="C372" s="101"/>
      <c r="D372" s="117"/>
      <c r="E372" s="117"/>
      <c r="F372" s="117"/>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5.5" x14ac:dyDescent="0.35">
      <c r="A373" s="101"/>
      <c r="B373" s="101"/>
      <c r="C373" s="101"/>
      <c r="D373" s="117"/>
      <c r="E373" s="117"/>
      <c r="F373" s="117"/>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5.5" x14ac:dyDescent="0.35">
      <c r="A374" s="101"/>
      <c r="B374" s="101"/>
      <c r="C374" s="101"/>
      <c r="D374" s="117"/>
      <c r="E374" s="117"/>
      <c r="F374" s="117"/>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5.5" x14ac:dyDescent="0.35">
      <c r="A375" s="101"/>
      <c r="B375" s="101"/>
      <c r="C375" s="101"/>
      <c r="D375" s="117"/>
      <c r="E375" s="117"/>
      <c r="F375" s="117"/>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5.5" x14ac:dyDescent="0.35">
      <c r="A376" s="101"/>
      <c r="B376" s="101"/>
      <c r="C376" s="101"/>
      <c r="D376" s="117"/>
      <c r="E376" s="117"/>
      <c r="F376" s="117"/>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5.5" x14ac:dyDescent="0.35">
      <c r="A377" s="101"/>
      <c r="B377" s="101"/>
      <c r="C377" s="101"/>
      <c r="D377" s="117"/>
      <c r="E377" s="117"/>
      <c r="F377" s="117"/>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5.5" x14ac:dyDescent="0.35">
      <c r="A378" s="101"/>
      <c r="B378" s="101"/>
      <c r="C378" s="101"/>
      <c r="D378" s="117"/>
      <c r="E378" s="117"/>
      <c r="F378" s="117"/>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5.5" x14ac:dyDescent="0.35">
      <c r="A379" s="101"/>
      <c r="B379" s="101"/>
      <c r="C379" s="101"/>
      <c r="D379" s="117"/>
      <c r="E379" s="117"/>
      <c r="F379" s="117"/>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5.5" x14ac:dyDescent="0.35">
      <c r="A380" s="101"/>
      <c r="B380" s="101"/>
      <c r="C380" s="101"/>
      <c r="D380" s="117"/>
      <c r="E380" s="117"/>
      <c r="F380" s="117"/>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5.5" x14ac:dyDescent="0.35">
      <c r="A381" s="101"/>
      <c r="B381" s="101"/>
      <c r="C381" s="101"/>
      <c r="D381" s="117"/>
      <c r="E381" s="117"/>
      <c r="F381" s="117"/>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5.5" x14ac:dyDescent="0.35">
      <c r="A382" s="101"/>
      <c r="B382" s="101"/>
      <c r="C382" s="101"/>
      <c r="D382" s="117"/>
      <c r="E382" s="117"/>
      <c r="F382" s="117"/>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5.5" x14ac:dyDescent="0.35">
      <c r="A383" s="101"/>
      <c r="B383" s="101"/>
      <c r="C383" s="101"/>
      <c r="D383" s="117"/>
      <c r="E383" s="117"/>
      <c r="F383" s="117"/>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5.5" x14ac:dyDescent="0.35">
      <c r="A384" s="101"/>
      <c r="B384" s="101"/>
      <c r="C384" s="101"/>
      <c r="D384" s="117"/>
      <c r="E384" s="117"/>
      <c r="F384" s="117"/>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5.5" x14ac:dyDescent="0.35">
      <c r="A385" s="101"/>
      <c r="B385" s="101"/>
      <c r="C385" s="101"/>
      <c r="D385" s="117"/>
      <c r="E385" s="117"/>
      <c r="F385" s="117"/>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5.5" x14ac:dyDescent="0.35">
      <c r="A386" s="101"/>
      <c r="B386" s="101"/>
      <c r="C386" s="101"/>
      <c r="D386" s="117"/>
      <c r="E386" s="117"/>
      <c r="F386" s="117"/>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5.5" x14ac:dyDescent="0.35">
      <c r="A387" s="101"/>
      <c r="B387" s="101"/>
      <c r="C387" s="101"/>
      <c r="D387" s="117"/>
      <c r="E387" s="117"/>
      <c r="F387" s="117"/>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5.5" x14ac:dyDescent="0.35">
      <c r="A388" s="101"/>
      <c r="B388" s="101"/>
      <c r="C388" s="101"/>
      <c r="D388" s="117"/>
      <c r="E388" s="117"/>
      <c r="F388" s="117"/>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5.5" x14ac:dyDescent="0.35">
      <c r="A389" s="101"/>
      <c r="B389" s="101"/>
      <c r="C389" s="101"/>
      <c r="D389" s="117"/>
      <c r="E389" s="117"/>
      <c r="F389" s="117"/>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5.5" x14ac:dyDescent="0.35">
      <c r="A390" s="101"/>
      <c r="B390" s="101"/>
      <c r="C390" s="101"/>
      <c r="D390" s="117"/>
      <c r="E390" s="117"/>
      <c r="F390" s="117"/>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5.5" x14ac:dyDescent="0.35">
      <c r="A391" s="101"/>
      <c r="B391" s="101"/>
      <c r="C391" s="101"/>
      <c r="D391" s="117"/>
      <c r="E391" s="117"/>
      <c r="F391" s="117"/>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5.5" x14ac:dyDescent="0.35">
      <c r="A392" s="101"/>
      <c r="B392" s="101"/>
      <c r="C392" s="101"/>
      <c r="D392" s="117"/>
      <c r="E392" s="117"/>
      <c r="F392" s="117"/>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5.5" x14ac:dyDescent="0.35">
      <c r="A393" s="101"/>
      <c r="B393" s="101"/>
      <c r="C393" s="101"/>
      <c r="D393" s="117"/>
      <c r="E393" s="117"/>
      <c r="F393" s="117"/>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5.5" x14ac:dyDescent="0.35">
      <c r="A394" s="101"/>
      <c r="B394" s="101"/>
      <c r="C394" s="101"/>
      <c r="D394" s="117"/>
      <c r="E394" s="117"/>
      <c r="F394" s="117"/>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5.5" x14ac:dyDescent="0.35">
      <c r="A395" s="101"/>
      <c r="B395" s="101"/>
      <c r="C395" s="101"/>
      <c r="D395" s="117"/>
      <c r="E395" s="117"/>
      <c r="F395" s="117"/>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5.5" x14ac:dyDescent="0.35">
      <c r="A396" s="101"/>
      <c r="B396" s="101"/>
      <c r="C396" s="101"/>
      <c r="D396" s="117"/>
      <c r="E396" s="117"/>
      <c r="F396" s="117"/>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5.5" x14ac:dyDescent="0.35">
      <c r="A397" s="101"/>
      <c r="B397" s="101"/>
      <c r="C397" s="101"/>
      <c r="D397" s="117"/>
      <c r="E397" s="117"/>
      <c r="F397" s="117"/>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5.5" x14ac:dyDescent="0.35">
      <c r="A398" s="101"/>
      <c r="B398" s="101"/>
      <c r="C398" s="101"/>
      <c r="D398" s="117"/>
      <c r="E398" s="117"/>
      <c r="F398" s="117"/>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5.5" x14ac:dyDescent="0.35">
      <c r="A399" s="101"/>
      <c r="B399" s="101"/>
      <c r="C399" s="101"/>
      <c r="D399" s="117"/>
      <c r="E399" s="117"/>
      <c r="F399" s="117"/>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5.5" x14ac:dyDescent="0.35">
      <c r="A400" s="101"/>
      <c r="B400" s="101"/>
      <c r="C400" s="101"/>
      <c r="D400" s="117"/>
      <c r="E400" s="117"/>
      <c r="F400" s="117"/>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5.5" x14ac:dyDescent="0.35">
      <c r="A401" s="101"/>
      <c r="B401" s="101"/>
      <c r="C401" s="101"/>
      <c r="D401" s="117"/>
      <c r="E401" s="117"/>
      <c r="F401" s="117"/>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5.5" x14ac:dyDescent="0.35">
      <c r="A402" s="101"/>
      <c r="B402" s="101"/>
      <c r="C402" s="101"/>
      <c r="D402" s="117"/>
      <c r="E402" s="117"/>
      <c r="F402" s="117"/>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5.5" x14ac:dyDescent="0.35">
      <c r="A403" s="101"/>
      <c r="B403" s="101"/>
      <c r="C403" s="101"/>
      <c r="D403" s="117"/>
      <c r="E403" s="117"/>
      <c r="F403" s="117"/>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5.5" x14ac:dyDescent="0.35">
      <c r="A404" s="101"/>
      <c r="B404" s="101"/>
      <c r="C404" s="101"/>
      <c r="D404" s="117"/>
      <c r="E404" s="117"/>
      <c r="F404" s="117"/>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5.5" x14ac:dyDescent="0.35">
      <c r="A405" s="101"/>
      <c r="B405" s="101"/>
      <c r="C405" s="101"/>
      <c r="D405" s="117"/>
      <c r="E405" s="117"/>
      <c r="F405" s="117"/>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5.5" x14ac:dyDescent="0.35">
      <c r="A406" s="101"/>
      <c r="B406" s="101"/>
      <c r="C406" s="101"/>
      <c r="D406" s="117"/>
      <c r="E406" s="117"/>
      <c r="F406" s="117"/>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5.5" x14ac:dyDescent="0.35">
      <c r="A407" s="101"/>
      <c r="B407" s="101"/>
      <c r="C407" s="101"/>
      <c r="D407" s="117"/>
      <c r="E407" s="117"/>
      <c r="F407" s="117"/>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5.5" x14ac:dyDescent="0.35">
      <c r="A408" s="101"/>
      <c r="B408" s="101"/>
      <c r="C408" s="101"/>
      <c r="D408" s="117"/>
      <c r="E408" s="117"/>
      <c r="F408" s="117"/>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5.5" x14ac:dyDescent="0.35">
      <c r="A409" s="101"/>
      <c r="B409" s="101"/>
      <c r="C409" s="101"/>
      <c r="D409" s="117"/>
      <c r="E409" s="117"/>
      <c r="F409" s="117"/>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5.5" x14ac:dyDescent="0.35">
      <c r="A410" s="101"/>
      <c r="B410" s="101"/>
      <c r="C410" s="101"/>
      <c r="D410" s="117"/>
      <c r="E410" s="117"/>
      <c r="F410" s="117"/>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5.5" x14ac:dyDescent="0.35">
      <c r="A411" s="101"/>
      <c r="B411" s="101"/>
      <c r="C411" s="101"/>
      <c r="D411" s="117"/>
      <c r="E411" s="117"/>
      <c r="F411" s="117"/>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5.5" x14ac:dyDescent="0.35">
      <c r="A412" s="101"/>
      <c r="B412" s="101"/>
      <c r="C412" s="101"/>
      <c r="D412" s="117"/>
      <c r="E412" s="117"/>
      <c r="F412" s="117"/>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5.5" x14ac:dyDescent="0.35">
      <c r="A413" s="101"/>
      <c r="B413" s="101"/>
      <c r="C413" s="101"/>
      <c r="D413" s="117"/>
      <c r="E413" s="117"/>
      <c r="F413" s="117"/>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5.5" x14ac:dyDescent="0.35">
      <c r="A414" s="101"/>
      <c r="B414" s="101"/>
      <c r="C414" s="101"/>
      <c r="D414" s="117"/>
      <c r="E414" s="117"/>
      <c r="F414" s="117"/>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5.5" x14ac:dyDescent="0.35">
      <c r="A415" s="101"/>
      <c r="B415" s="101"/>
      <c r="C415" s="101"/>
      <c r="D415" s="117"/>
      <c r="E415" s="117"/>
      <c r="F415" s="117"/>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5.5" x14ac:dyDescent="0.35">
      <c r="A416" s="101"/>
      <c r="B416" s="101"/>
      <c r="C416" s="101"/>
      <c r="D416" s="117"/>
      <c r="E416" s="117"/>
      <c r="F416" s="117"/>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5.5" x14ac:dyDescent="0.35">
      <c r="A417" s="101"/>
      <c r="B417" s="101"/>
      <c r="C417" s="101"/>
      <c r="D417" s="117"/>
      <c r="E417" s="117"/>
      <c r="F417" s="117"/>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5.5" x14ac:dyDescent="0.35">
      <c r="A418" s="101"/>
      <c r="B418" s="101"/>
      <c r="C418" s="101"/>
      <c r="D418" s="117"/>
      <c r="E418" s="117"/>
      <c r="F418" s="117"/>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5.5" x14ac:dyDescent="0.35">
      <c r="A419" s="101"/>
      <c r="B419" s="101"/>
      <c r="C419" s="101"/>
      <c r="D419" s="117"/>
      <c r="E419" s="117"/>
      <c r="F419" s="117"/>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5.5" x14ac:dyDescent="0.35">
      <c r="A420" s="101"/>
      <c r="B420" s="101"/>
      <c r="C420" s="101"/>
      <c r="D420" s="117"/>
      <c r="E420" s="117"/>
      <c r="F420" s="117"/>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5.5" x14ac:dyDescent="0.35">
      <c r="A421" s="101"/>
      <c r="B421" s="101"/>
      <c r="C421" s="101"/>
      <c r="D421" s="117"/>
      <c r="E421" s="117"/>
      <c r="F421" s="117"/>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5.5" x14ac:dyDescent="0.35">
      <c r="A422" s="101"/>
      <c r="B422" s="101"/>
      <c r="C422" s="101"/>
      <c r="D422" s="117"/>
      <c r="E422" s="117"/>
      <c r="F422" s="117"/>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5.5" x14ac:dyDescent="0.35">
      <c r="A423" s="101"/>
      <c r="B423" s="101"/>
      <c r="C423" s="101"/>
      <c r="D423" s="117"/>
      <c r="E423" s="117"/>
      <c r="F423" s="117"/>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5.5" x14ac:dyDescent="0.35">
      <c r="A424" s="101"/>
      <c r="B424" s="101"/>
      <c r="C424" s="101"/>
      <c r="D424" s="117"/>
      <c r="E424" s="117"/>
      <c r="F424" s="117"/>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5.5" x14ac:dyDescent="0.35">
      <c r="A425" s="101"/>
      <c r="B425" s="101"/>
      <c r="C425" s="101"/>
      <c r="D425" s="117"/>
      <c r="E425" s="117"/>
      <c r="F425" s="117"/>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5.5" x14ac:dyDescent="0.35">
      <c r="A426" s="101"/>
      <c r="B426" s="101"/>
      <c r="C426" s="101"/>
      <c r="D426" s="117"/>
      <c r="E426" s="117"/>
      <c r="F426" s="117"/>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5.5" x14ac:dyDescent="0.35">
      <c r="A427" s="101"/>
      <c r="B427" s="101"/>
      <c r="C427" s="101"/>
      <c r="D427" s="117"/>
      <c r="E427" s="117"/>
      <c r="F427" s="117"/>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5.5" x14ac:dyDescent="0.35">
      <c r="A428" s="101"/>
      <c r="B428" s="101"/>
      <c r="C428" s="101"/>
      <c r="D428" s="117"/>
      <c r="E428" s="117"/>
      <c r="F428" s="117"/>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5.5" x14ac:dyDescent="0.35">
      <c r="A429" s="101"/>
      <c r="B429" s="101"/>
      <c r="C429" s="101"/>
      <c r="D429" s="117"/>
      <c r="E429" s="117"/>
      <c r="F429" s="117"/>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5.5" x14ac:dyDescent="0.35">
      <c r="A430" s="101"/>
      <c r="B430" s="101"/>
      <c r="C430" s="101"/>
      <c r="D430" s="117"/>
      <c r="E430" s="117"/>
      <c r="F430" s="117"/>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5.5" x14ac:dyDescent="0.35">
      <c r="A431" s="101"/>
      <c r="B431" s="101"/>
      <c r="C431" s="101"/>
      <c r="D431" s="117"/>
      <c r="E431" s="117"/>
      <c r="F431" s="117"/>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5.5" x14ac:dyDescent="0.35">
      <c r="A432" s="101"/>
      <c r="B432" s="101"/>
      <c r="C432" s="101"/>
      <c r="D432" s="117"/>
      <c r="E432" s="117"/>
      <c r="F432" s="117"/>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5.5" x14ac:dyDescent="0.35">
      <c r="A433" s="101"/>
      <c r="B433" s="101"/>
      <c r="C433" s="101"/>
      <c r="D433" s="117"/>
      <c r="E433" s="117"/>
      <c r="F433" s="117"/>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5.5" x14ac:dyDescent="0.35">
      <c r="A434" s="101"/>
      <c r="B434" s="101"/>
      <c r="C434" s="101"/>
      <c r="D434" s="117"/>
      <c r="E434" s="117"/>
      <c r="F434" s="117"/>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5.5" x14ac:dyDescent="0.35">
      <c r="A435" s="101"/>
      <c r="B435" s="101"/>
      <c r="C435" s="101"/>
      <c r="D435" s="117"/>
      <c r="E435" s="117"/>
      <c r="F435" s="117"/>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5.5" x14ac:dyDescent="0.35">
      <c r="A436" s="101"/>
      <c r="B436" s="101"/>
      <c r="C436" s="101"/>
      <c r="D436" s="117"/>
      <c r="E436" s="117"/>
      <c r="F436" s="117"/>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5.5" x14ac:dyDescent="0.35">
      <c r="A437" s="101"/>
      <c r="B437" s="101"/>
      <c r="C437" s="101"/>
      <c r="D437" s="117"/>
      <c r="E437" s="117"/>
      <c r="F437" s="117"/>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5.5" x14ac:dyDescent="0.35">
      <c r="A438" s="101"/>
      <c r="B438" s="101"/>
      <c r="C438" s="101"/>
      <c r="D438" s="117"/>
      <c r="E438" s="117"/>
      <c r="F438" s="117"/>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5.5" x14ac:dyDescent="0.35">
      <c r="A439" s="101"/>
      <c r="B439" s="101"/>
      <c r="C439" s="101"/>
      <c r="D439" s="117"/>
      <c r="E439" s="117"/>
      <c r="F439" s="117"/>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5.5" x14ac:dyDescent="0.35">
      <c r="A440" s="101"/>
      <c r="B440" s="101"/>
      <c r="C440" s="101"/>
      <c r="D440" s="117"/>
      <c r="E440" s="117"/>
      <c r="F440" s="117"/>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5.5" x14ac:dyDescent="0.35">
      <c r="A441" s="101"/>
      <c r="B441" s="101"/>
      <c r="C441" s="101"/>
      <c r="D441" s="117"/>
      <c r="E441" s="117"/>
      <c r="F441" s="117"/>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5.5" x14ac:dyDescent="0.35">
      <c r="A442" s="101"/>
      <c r="B442" s="101"/>
      <c r="C442" s="101"/>
      <c r="D442" s="117"/>
      <c r="E442" s="117"/>
      <c r="F442" s="117"/>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5.5" x14ac:dyDescent="0.35">
      <c r="A443" s="101"/>
      <c r="B443" s="101"/>
      <c r="C443" s="101"/>
      <c r="D443" s="117"/>
      <c r="E443" s="117"/>
      <c r="F443" s="117"/>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5.5" x14ac:dyDescent="0.35">
      <c r="A444" s="101"/>
      <c r="B444" s="101"/>
      <c r="C444" s="101"/>
      <c r="D444" s="117"/>
      <c r="E444" s="117"/>
      <c r="F444" s="117"/>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5.5" x14ac:dyDescent="0.35">
      <c r="A445" s="101"/>
      <c r="B445" s="101"/>
      <c r="C445" s="101"/>
      <c r="D445" s="117"/>
      <c r="E445" s="117"/>
      <c r="F445" s="117"/>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5.5" x14ac:dyDescent="0.35">
      <c r="A446" s="101"/>
      <c r="B446" s="101"/>
      <c r="C446" s="101"/>
      <c r="D446" s="117"/>
      <c r="E446" s="117"/>
      <c r="F446" s="117"/>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5.5" x14ac:dyDescent="0.35">
      <c r="A447" s="101"/>
      <c r="B447" s="101"/>
      <c r="C447" s="101"/>
      <c r="D447" s="117"/>
      <c r="E447" s="117"/>
      <c r="F447" s="117"/>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5.5" x14ac:dyDescent="0.35">
      <c r="A448" s="101"/>
      <c r="B448" s="101"/>
      <c r="C448" s="101"/>
      <c r="D448" s="117"/>
      <c r="E448" s="117"/>
      <c r="F448" s="117"/>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5.5" x14ac:dyDescent="0.35">
      <c r="A449" s="101"/>
      <c r="B449" s="101"/>
      <c r="C449" s="101"/>
      <c r="D449" s="117"/>
      <c r="E449" s="117"/>
      <c r="F449" s="117"/>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5.5" x14ac:dyDescent="0.35">
      <c r="A450" s="101"/>
      <c r="B450" s="101"/>
      <c r="C450" s="101"/>
      <c r="D450" s="117"/>
      <c r="E450" s="117"/>
      <c r="F450" s="117"/>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5.5" x14ac:dyDescent="0.35">
      <c r="A451" s="101"/>
      <c r="B451" s="101"/>
      <c r="C451" s="101"/>
      <c r="D451" s="117"/>
      <c r="E451" s="117"/>
      <c r="F451" s="117"/>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5.5" x14ac:dyDescent="0.35">
      <c r="A452" s="101"/>
      <c r="B452" s="101"/>
      <c r="C452" s="101"/>
      <c r="D452" s="117"/>
      <c r="E452" s="117"/>
      <c r="F452" s="117"/>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5.5" x14ac:dyDescent="0.35">
      <c r="A453" s="101"/>
      <c r="B453" s="101"/>
      <c r="C453" s="101"/>
      <c r="D453" s="117"/>
      <c r="E453" s="117"/>
      <c r="F453" s="117"/>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5.5" x14ac:dyDescent="0.35">
      <c r="A454" s="101"/>
      <c r="B454" s="101"/>
      <c r="C454" s="101"/>
      <c r="D454" s="117"/>
      <c r="E454" s="117"/>
      <c r="F454" s="117"/>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5.5" x14ac:dyDescent="0.35">
      <c r="A455" s="101"/>
      <c r="B455" s="101"/>
      <c r="C455" s="101"/>
      <c r="D455" s="117"/>
      <c r="E455" s="117"/>
      <c r="F455" s="117"/>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5.5" x14ac:dyDescent="0.35">
      <c r="A456" s="101"/>
      <c r="B456" s="101"/>
      <c r="C456" s="101"/>
      <c r="D456" s="117"/>
      <c r="E456" s="117"/>
      <c r="F456" s="117"/>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5.5" x14ac:dyDescent="0.35">
      <c r="A457" s="101"/>
      <c r="B457" s="101"/>
      <c r="C457" s="101"/>
      <c r="D457" s="117"/>
      <c r="E457" s="117"/>
      <c r="F457" s="117"/>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5.5" x14ac:dyDescent="0.35">
      <c r="A458" s="101"/>
      <c r="B458" s="101"/>
      <c r="C458" s="101"/>
      <c r="D458" s="117"/>
      <c r="E458" s="117"/>
      <c r="F458" s="117"/>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5.5" x14ac:dyDescent="0.35">
      <c r="A459" s="101"/>
      <c r="B459" s="101"/>
      <c r="C459" s="101"/>
      <c r="D459" s="117"/>
      <c r="E459" s="117"/>
      <c r="F459" s="117"/>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5.5" x14ac:dyDescent="0.35">
      <c r="A460" s="101"/>
      <c r="B460" s="101"/>
      <c r="C460" s="101"/>
      <c r="D460" s="117"/>
      <c r="E460" s="117"/>
      <c r="F460" s="117"/>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5.5" x14ac:dyDescent="0.35">
      <c r="A461" s="101"/>
      <c r="B461" s="101"/>
      <c r="C461" s="101"/>
      <c r="D461" s="117"/>
      <c r="E461" s="117"/>
      <c r="F461" s="117"/>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5.5" x14ac:dyDescent="0.35">
      <c r="A462" s="101"/>
      <c r="B462" s="101"/>
      <c r="C462" s="101"/>
      <c r="D462" s="117"/>
      <c r="E462" s="117"/>
      <c r="F462" s="117"/>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5.5" x14ac:dyDescent="0.35">
      <c r="A463" s="101"/>
      <c r="B463" s="101"/>
      <c r="C463" s="101"/>
      <c r="D463" s="117"/>
      <c r="E463" s="117"/>
      <c r="F463" s="117"/>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5.5" x14ac:dyDescent="0.35">
      <c r="A464" s="101"/>
      <c r="B464" s="101"/>
      <c r="C464" s="101"/>
      <c r="D464" s="117"/>
      <c r="E464" s="117"/>
      <c r="F464" s="117"/>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5.5" x14ac:dyDescent="0.35">
      <c r="A465" s="101"/>
      <c r="B465" s="101"/>
      <c r="C465" s="101"/>
      <c r="D465" s="117"/>
      <c r="E465" s="117"/>
      <c r="F465" s="117"/>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5.5" x14ac:dyDescent="0.35">
      <c r="A466" s="101"/>
      <c r="B466" s="101"/>
      <c r="C466" s="101"/>
      <c r="D466" s="117"/>
      <c r="E466" s="117"/>
      <c r="F466" s="117"/>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5.5" x14ac:dyDescent="0.35">
      <c r="A467" s="101"/>
      <c r="B467" s="101"/>
      <c r="C467" s="101"/>
      <c r="D467" s="117"/>
      <c r="E467" s="117"/>
      <c r="F467" s="117"/>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5.5" x14ac:dyDescent="0.35">
      <c r="A468" s="101"/>
      <c r="B468" s="101"/>
      <c r="C468" s="101"/>
      <c r="D468" s="117"/>
      <c r="E468" s="117"/>
      <c r="F468" s="117"/>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5.5" x14ac:dyDescent="0.35">
      <c r="A469" s="101"/>
      <c r="B469" s="101"/>
      <c r="C469" s="101"/>
      <c r="D469" s="117"/>
      <c r="E469" s="117"/>
      <c r="F469" s="117"/>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5.5" x14ac:dyDescent="0.35">
      <c r="A470" s="101"/>
      <c r="B470" s="101"/>
      <c r="C470" s="101"/>
      <c r="D470" s="117"/>
      <c r="E470" s="117"/>
      <c r="F470" s="117"/>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5.5" x14ac:dyDescent="0.35">
      <c r="A471" s="101"/>
      <c r="B471" s="101"/>
      <c r="C471" s="101"/>
      <c r="D471" s="117"/>
      <c r="E471" s="117"/>
      <c r="F471" s="117"/>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5.5" x14ac:dyDescent="0.35">
      <c r="A472" s="101"/>
      <c r="B472" s="101"/>
      <c r="C472" s="101"/>
      <c r="D472" s="117"/>
      <c r="E472" s="117"/>
      <c r="F472" s="117"/>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5.5" x14ac:dyDescent="0.35">
      <c r="A473" s="101"/>
      <c r="B473" s="101"/>
      <c r="C473" s="101"/>
      <c r="D473" s="117"/>
      <c r="E473" s="117"/>
      <c r="F473" s="117"/>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5.5" x14ac:dyDescent="0.35">
      <c r="A474" s="101"/>
      <c r="B474" s="101"/>
      <c r="C474" s="101"/>
      <c r="D474" s="117"/>
      <c r="E474" s="117"/>
      <c r="F474" s="117"/>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5.5" x14ac:dyDescent="0.35">
      <c r="A475" s="101"/>
      <c r="B475" s="101"/>
      <c r="C475" s="101"/>
      <c r="D475" s="117"/>
      <c r="E475" s="117"/>
      <c r="F475" s="117"/>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5.5" x14ac:dyDescent="0.35">
      <c r="A476" s="101"/>
      <c r="B476" s="101"/>
      <c r="C476" s="101"/>
      <c r="D476" s="117"/>
      <c r="E476" s="117"/>
      <c r="F476" s="117"/>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5.5" x14ac:dyDescent="0.35">
      <c r="A477" s="101"/>
      <c r="B477" s="101"/>
      <c r="C477" s="101"/>
      <c r="D477" s="117"/>
      <c r="E477" s="117"/>
      <c r="F477" s="117"/>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5.5" x14ac:dyDescent="0.35">
      <c r="A478" s="101"/>
      <c r="B478" s="101"/>
      <c r="C478" s="101"/>
      <c r="D478" s="117"/>
      <c r="E478" s="117"/>
      <c r="F478" s="117"/>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5.5" x14ac:dyDescent="0.35">
      <c r="A479" s="101"/>
      <c r="B479" s="101"/>
      <c r="C479" s="101"/>
      <c r="D479" s="117"/>
      <c r="E479" s="117"/>
      <c r="F479" s="117"/>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5.5" x14ac:dyDescent="0.35">
      <c r="A480" s="101"/>
      <c r="B480" s="101"/>
      <c r="C480" s="101"/>
      <c r="D480" s="117"/>
      <c r="E480" s="117"/>
      <c r="F480" s="117"/>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5.5" x14ac:dyDescent="0.35">
      <c r="A481" s="101"/>
      <c r="B481" s="101"/>
      <c r="C481" s="101"/>
      <c r="D481" s="117"/>
      <c r="E481" s="117"/>
      <c r="F481" s="117"/>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5.5" x14ac:dyDescent="0.35">
      <c r="A482" s="101"/>
      <c r="B482" s="101"/>
      <c r="C482" s="101"/>
      <c r="D482" s="117"/>
      <c r="E482" s="117"/>
      <c r="F482" s="117"/>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5.5" x14ac:dyDescent="0.35">
      <c r="A483" s="101"/>
      <c r="B483" s="101"/>
      <c r="C483" s="101"/>
      <c r="D483" s="117"/>
      <c r="E483" s="117"/>
      <c r="F483" s="117"/>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5.5" x14ac:dyDescent="0.35">
      <c r="A484" s="101"/>
      <c r="B484" s="101"/>
      <c r="C484" s="101"/>
      <c r="D484" s="117"/>
      <c r="E484" s="117"/>
      <c r="F484" s="117"/>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5.5" x14ac:dyDescent="0.35">
      <c r="A485" s="101"/>
      <c r="B485" s="101"/>
      <c r="C485" s="101"/>
      <c r="D485" s="117"/>
      <c r="E485" s="117"/>
      <c r="F485" s="117"/>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5.5" x14ac:dyDescent="0.35">
      <c r="A486" s="101"/>
      <c r="B486" s="101"/>
      <c r="C486" s="101"/>
      <c r="D486" s="117"/>
      <c r="E486" s="117"/>
      <c r="F486" s="117"/>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5.5" x14ac:dyDescent="0.35">
      <c r="A487" s="101"/>
      <c r="B487" s="101"/>
      <c r="C487" s="101"/>
      <c r="D487" s="117"/>
      <c r="E487" s="117"/>
      <c r="F487" s="117"/>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5.5" x14ac:dyDescent="0.35">
      <c r="A488" s="101"/>
      <c r="B488" s="101"/>
      <c r="C488" s="101"/>
      <c r="D488" s="117"/>
      <c r="E488" s="117"/>
      <c r="F488" s="117"/>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5.5" x14ac:dyDescent="0.35">
      <c r="A489" s="101"/>
      <c r="B489" s="101"/>
      <c r="C489" s="101"/>
      <c r="D489" s="117"/>
      <c r="E489" s="117"/>
      <c r="F489" s="117"/>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5.5" x14ac:dyDescent="0.35">
      <c r="A490" s="101"/>
      <c r="B490" s="101"/>
      <c r="C490" s="101"/>
      <c r="D490" s="117"/>
      <c r="E490" s="117"/>
      <c r="F490" s="117"/>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5.5" x14ac:dyDescent="0.35">
      <c r="A491" s="101"/>
      <c r="B491" s="101"/>
      <c r="C491" s="101"/>
      <c r="D491" s="117"/>
      <c r="E491" s="117"/>
      <c r="F491" s="117"/>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5.5" x14ac:dyDescent="0.35">
      <c r="A492" s="101"/>
      <c r="B492" s="101"/>
      <c r="C492" s="101"/>
      <c r="D492" s="117"/>
      <c r="E492" s="117"/>
      <c r="F492" s="117"/>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5.5" x14ac:dyDescent="0.35">
      <c r="A493" s="101"/>
      <c r="B493" s="101"/>
      <c r="C493" s="101"/>
      <c r="D493" s="117"/>
      <c r="E493" s="117"/>
      <c r="F493" s="117"/>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5.5" x14ac:dyDescent="0.35">
      <c r="A494" s="101"/>
      <c r="B494" s="101"/>
      <c r="C494" s="101"/>
      <c r="D494" s="117"/>
      <c r="E494" s="117"/>
      <c r="F494" s="117"/>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5.5" x14ac:dyDescent="0.35">
      <c r="A495" s="101"/>
      <c r="B495" s="101"/>
      <c r="C495" s="101"/>
      <c r="D495" s="117"/>
      <c r="E495" s="117"/>
      <c r="F495" s="117"/>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5.5" x14ac:dyDescent="0.35">
      <c r="A496" s="101"/>
      <c r="B496" s="101"/>
      <c r="C496" s="101"/>
      <c r="D496" s="117"/>
      <c r="E496" s="117"/>
      <c r="F496" s="117"/>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5.5" x14ac:dyDescent="0.35">
      <c r="A497" s="101"/>
      <c r="B497" s="101"/>
      <c r="C497" s="101"/>
      <c r="D497" s="117"/>
      <c r="E497" s="117"/>
      <c r="F497" s="117"/>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5.5" x14ac:dyDescent="0.35">
      <c r="A498" s="101"/>
      <c r="B498" s="101"/>
      <c r="C498" s="101"/>
      <c r="D498" s="117"/>
      <c r="E498" s="117"/>
      <c r="F498" s="117"/>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5.5" x14ac:dyDescent="0.35">
      <c r="A499" s="101"/>
      <c r="B499" s="101"/>
      <c r="C499" s="101"/>
      <c r="D499" s="117"/>
      <c r="E499" s="117"/>
      <c r="F499" s="117"/>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5.5" x14ac:dyDescent="0.35">
      <c r="A500" s="101"/>
      <c r="B500" s="101"/>
      <c r="C500" s="101"/>
      <c r="D500" s="117"/>
      <c r="E500" s="117"/>
      <c r="F500" s="117"/>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5.5" x14ac:dyDescent="0.35">
      <c r="A501" s="101"/>
      <c r="B501" s="101"/>
      <c r="C501" s="101"/>
      <c r="D501" s="117"/>
      <c r="E501" s="117"/>
      <c r="F501" s="117"/>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5.5" x14ac:dyDescent="0.35">
      <c r="A502" s="101"/>
      <c r="B502" s="101"/>
      <c r="C502" s="101"/>
      <c r="D502" s="117"/>
      <c r="E502" s="117"/>
      <c r="F502" s="117"/>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5.5" x14ac:dyDescent="0.35">
      <c r="A503" s="101"/>
      <c r="B503" s="101"/>
      <c r="C503" s="101"/>
      <c r="D503" s="117"/>
      <c r="E503" s="117"/>
      <c r="F503" s="117"/>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5.5" x14ac:dyDescent="0.35">
      <c r="A504" s="101"/>
      <c r="B504" s="101"/>
      <c r="C504" s="101"/>
      <c r="D504" s="117"/>
      <c r="E504" s="117"/>
      <c r="F504" s="117"/>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5.5" x14ac:dyDescent="0.35">
      <c r="A505" s="101"/>
      <c r="B505" s="101"/>
      <c r="C505" s="101"/>
      <c r="D505" s="117"/>
      <c r="E505" s="117"/>
      <c r="F505" s="117"/>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5.5" x14ac:dyDescent="0.35">
      <c r="A506" s="101"/>
      <c r="B506" s="101"/>
      <c r="C506" s="101"/>
      <c r="D506" s="117"/>
      <c r="E506" s="117"/>
      <c r="F506" s="117"/>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5.5" x14ac:dyDescent="0.35">
      <c r="A507" s="101"/>
      <c r="B507" s="101"/>
      <c r="C507" s="101"/>
      <c r="D507" s="117"/>
      <c r="E507" s="117"/>
      <c r="F507" s="117"/>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5.5" x14ac:dyDescent="0.35">
      <c r="A508" s="101"/>
      <c r="B508" s="101"/>
      <c r="C508" s="101"/>
      <c r="D508" s="117"/>
      <c r="E508" s="117"/>
      <c r="F508" s="117"/>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5.5" x14ac:dyDescent="0.35">
      <c r="A509" s="101"/>
      <c r="B509" s="101"/>
      <c r="C509" s="101"/>
      <c r="D509" s="117"/>
      <c r="E509" s="117"/>
      <c r="F509" s="117"/>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5.5" x14ac:dyDescent="0.35">
      <c r="A510" s="101"/>
      <c r="B510" s="101"/>
      <c r="C510" s="101"/>
      <c r="D510" s="117"/>
      <c r="E510" s="117"/>
      <c r="F510" s="117"/>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5.5" x14ac:dyDescent="0.35">
      <c r="A511" s="101"/>
      <c r="B511" s="101"/>
      <c r="C511" s="101"/>
      <c r="D511" s="117"/>
      <c r="E511" s="117"/>
      <c r="F511" s="117"/>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5.5" x14ac:dyDescent="0.35">
      <c r="A512" s="101"/>
      <c r="B512" s="101"/>
      <c r="C512" s="101"/>
      <c r="D512" s="117"/>
      <c r="E512" s="117"/>
      <c r="F512" s="117"/>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5.5" x14ac:dyDescent="0.35">
      <c r="A513" s="101"/>
      <c r="B513" s="101"/>
      <c r="C513" s="101"/>
      <c r="D513" s="117"/>
      <c r="E513" s="117"/>
      <c r="F513" s="117"/>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5.5" x14ac:dyDescent="0.35">
      <c r="A514" s="101"/>
      <c r="B514" s="101"/>
      <c r="C514" s="101"/>
      <c r="D514" s="117"/>
      <c r="E514" s="117"/>
      <c r="F514" s="117"/>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5.5" x14ac:dyDescent="0.35">
      <c r="A515" s="101"/>
      <c r="B515" s="101"/>
      <c r="C515" s="101"/>
      <c r="D515" s="117"/>
      <c r="E515" s="117"/>
      <c r="F515" s="117"/>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5.5" x14ac:dyDescent="0.35">
      <c r="A516" s="101"/>
      <c r="B516" s="101"/>
      <c r="C516" s="101"/>
      <c r="D516" s="117"/>
      <c r="E516" s="117"/>
      <c r="F516" s="117"/>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5.5" x14ac:dyDescent="0.35">
      <c r="A517" s="101"/>
      <c r="B517" s="101"/>
      <c r="C517" s="101"/>
      <c r="D517" s="117"/>
      <c r="E517" s="117"/>
      <c r="F517" s="117"/>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5.5" x14ac:dyDescent="0.35">
      <c r="A518" s="101"/>
      <c r="B518" s="101"/>
      <c r="C518" s="101"/>
      <c r="D518" s="117"/>
      <c r="E518" s="117"/>
      <c r="F518" s="117"/>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5.5" x14ac:dyDescent="0.35">
      <c r="A519" s="101"/>
      <c r="B519" s="101"/>
      <c r="C519" s="101"/>
      <c r="D519" s="117"/>
      <c r="E519" s="117"/>
      <c r="F519" s="117"/>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5.5" x14ac:dyDescent="0.35">
      <c r="A520" s="101"/>
      <c r="B520" s="101"/>
      <c r="C520" s="101"/>
      <c r="D520" s="117"/>
      <c r="E520" s="117"/>
      <c r="F520" s="117"/>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5.5" x14ac:dyDescent="0.35">
      <c r="A521" s="101"/>
      <c r="B521" s="101"/>
      <c r="C521" s="101"/>
      <c r="D521" s="117"/>
      <c r="E521" s="117"/>
      <c r="F521" s="117"/>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5.5" x14ac:dyDescent="0.35">
      <c r="A522" s="101"/>
      <c r="B522" s="101"/>
      <c r="C522" s="101"/>
      <c r="D522" s="117"/>
      <c r="E522" s="117"/>
      <c r="F522" s="117"/>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5.5" x14ac:dyDescent="0.35">
      <c r="A523" s="101"/>
      <c r="B523" s="101"/>
      <c r="C523" s="101"/>
      <c r="D523" s="117"/>
      <c r="E523" s="117"/>
      <c r="F523" s="117"/>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5.5" x14ac:dyDescent="0.35">
      <c r="A524" s="101"/>
      <c r="B524" s="101"/>
      <c r="C524" s="101"/>
      <c r="D524" s="117"/>
      <c r="E524" s="117"/>
      <c r="F524" s="117"/>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5.5" x14ac:dyDescent="0.35">
      <c r="A525" s="101"/>
      <c r="B525" s="101"/>
      <c r="C525" s="101"/>
      <c r="D525" s="117"/>
      <c r="E525" s="117"/>
      <c r="F525" s="117"/>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5.5" x14ac:dyDescent="0.35">
      <c r="A526" s="101"/>
      <c r="B526" s="101"/>
      <c r="C526" s="101"/>
      <c r="D526" s="117"/>
      <c r="E526" s="117"/>
      <c r="F526" s="117"/>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5.5" x14ac:dyDescent="0.35">
      <c r="A527" s="101"/>
      <c r="B527" s="101"/>
      <c r="C527" s="101"/>
      <c r="D527" s="117"/>
      <c r="E527" s="117"/>
      <c r="F527" s="117"/>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5.5" x14ac:dyDescent="0.35">
      <c r="A528" s="101"/>
      <c r="B528" s="101"/>
      <c r="C528" s="101"/>
      <c r="D528" s="117"/>
      <c r="E528" s="117"/>
      <c r="F528" s="117"/>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5.5" x14ac:dyDescent="0.35">
      <c r="A529" s="101"/>
      <c r="B529" s="101"/>
      <c r="C529" s="101"/>
      <c r="D529" s="117"/>
      <c r="E529" s="117"/>
      <c r="F529" s="117"/>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5.5" x14ac:dyDescent="0.35">
      <c r="A530" s="101"/>
      <c r="B530" s="101"/>
      <c r="C530" s="101"/>
      <c r="D530" s="117"/>
      <c r="E530" s="117"/>
      <c r="F530" s="117"/>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5.5" x14ac:dyDescent="0.35">
      <c r="A531" s="101"/>
      <c r="B531" s="101"/>
      <c r="C531" s="101"/>
      <c r="D531" s="117"/>
      <c r="E531" s="117"/>
      <c r="F531" s="117"/>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5.5" x14ac:dyDescent="0.35">
      <c r="A532" s="101"/>
      <c r="B532" s="101"/>
      <c r="C532" s="101"/>
      <c r="D532" s="117"/>
      <c r="E532" s="117"/>
      <c r="F532" s="117"/>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5.5" x14ac:dyDescent="0.35">
      <c r="A533" s="101"/>
      <c r="B533" s="101"/>
      <c r="C533" s="101"/>
      <c r="D533" s="117"/>
      <c r="E533" s="117"/>
      <c r="F533" s="117"/>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5.5" x14ac:dyDescent="0.35">
      <c r="A534" s="101"/>
      <c r="B534" s="101"/>
      <c r="C534" s="101"/>
      <c r="D534" s="117"/>
      <c r="E534" s="117"/>
      <c r="F534" s="117"/>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5.5" x14ac:dyDescent="0.35">
      <c r="A535" s="101"/>
      <c r="B535" s="101"/>
      <c r="C535" s="101"/>
      <c r="D535" s="117"/>
      <c r="E535" s="117"/>
      <c r="F535" s="117"/>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5.5" x14ac:dyDescent="0.35">
      <c r="A536" s="101"/>
      <c r="B536" s="101"/>
      <c r="C536" s="101"/>
      <c r="D536" s="117"/>
      <c r="E536" s="117"/>
      <c r="F536" s="117"/>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5.5" x14ac:dyDescent="0.35">
      <c r="A537" s="101"/>
      <c r="B537" s="101"/>
      <c r="C537" s="101"/>
      <c r="D537" s="117"/>
      <c r="E537" s="117"/>
      <c r="F537" s="117"/>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5.5" x14ac:dyDescent="0.35">
      <c r="A538" s="101"/>
      <c r="B538" s="101"/>
      <c r="C538" s="101"/>
      <c r="D538" s="117"/>
      <c r="E538" s="117"/>
      <c r="F538" s="117"/>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5.5" x14ac:dyDescent="0.35">
      <c r="A539" s="101"/>
      <c r="B539" s="101"/>
      <c r="C539" s="101"/>
      <c r="D539" s="117"/>
      <c r="E539" s="117"/>
      <c r="F539" s="117"/>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5.5" x14ac:dyDescent="0.35">
      <c r="A540" s="101"/>
      <c r="B540" s="101"/>
      <c r="C540" s="101"/>
      <c r="D540" s="117"/>
      <c r="E540" s="117"/>
      <c r="F540" s="117"/>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5.5" x14ac:dyDescent="0.35">
      <c r="A541" s="101"/>
      <c r="B541" s="101"/>
      <c r="C541" s="101"/>
      <c r="D541" s="117"/>
      <c r="E541" s="117"/>
      <c r="F541" s="117"/>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5.5" x14ac:dyDescent="0.35">
      <c r="A542" s="101"/>
      <c r="B542" s="101"/>
      <c r="C542" s="101"/>
      <c r="D542" s="117"/>
      <c r="E542" s="117"/>
      <c r="F542" s="117"/>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5.5" x14ac:dyDescent="0.35">
      <c r="A543" s="101"/>
      <c r="B543" s="101"/>
      <c r="C543" s="101"/>
      <c r="D543" s="117"/>
      <c r="E543" s="117"/>
      <c r="F543" s="117"/>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5.5" x14ac:dyDescent="0.35">
      <c r="A544" s="101"/>
      <c r="B544" s="101"/>
      <c r="C544" s="101"/>
      <c r="D544" s="117"/>
      <c r="E544" s="117"/>
      <c r="F544" s="117"/>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5.5" x14ac:dyDescent="0.35">
      <c r="A545" s="101"/>
      <c r="B545" s="101"/>
      <c r="C545" s="101"/>
      <c r="D545" s="117"/>
      <c r="E545" s="117"/>
      <c r="F545" s="117"/>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5.5" x14ac:dyDescent="0.35">
      <c r="A546" s="101"/>
      <c r="B546" s="101"/>
      <c r="C546" s="101"/>
      <c r="D546" s="117"/>
      <c r="E546" s="117"/>
      <c r="F546" s="117"/>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5.5" x14ac:dyDescent="0.35">
      <c r="A547" s="101"/>
      <c r="B547" s="101"/>
      <c r="C547" s="101"/>
      <c r="D547" s="117"/>
      <c r="E547" s="117"/>
      <c r="F547" s="117"/>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5.5" x14ac:dyDescent="0.35">
      <c r="A548" s="101"/>
      <c r="B548" s="101"/>
      <c r="C548" s="101"/>
      <c r="D548" s="117"/>
      <c r="E548" s="117"/>
      <c r="F548" s="117"/>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5.5" x14ac:dyDescent="0.35">
      <c r="A549" s="101"/>
      <c r="B549" s="101"/>
      <c r="C549" s="101"/>
      <c r="D549" s="117"/>
      <c r="E549" s="117"/>
      <c r="F549" s="117"/>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5.5" x14ac:dyDescent="0.35">
      <c r="A550" s="101"/>
      <c r="B550" s="101"/>
      <c r="C550" s="101"/>
      <c r="D550" s="117"/>
      <c r="E550" s="117"/>
      <c r="F550" s="117"/>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5.5" x14ac:dyDescent="0.35">
      <c r="A551" s="101"/>
      <c r="B551" s="101"/>
      <c r="C551" s="101"/>
      <c r="D551" s="117"/>
      <c r="E551" s="117"/>
      <c r="F551" s="117"/>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5.5" x14ac:dyDescent="0.35">
      <c r="A552" s="101"/>
      <c r="B552" s="101"/>
      <c r="C552" s="101"/>
      <c r="D552" s="117"/>
      <c r="E552" s="117"/>
      <c r="F552" s="117"/>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5.5" x14ac:dyDescent="0.35">
      <c r="A553" s="101"/>
      <c r="B553" s="101"/>
      <c r="C553" s="101"/>
      <c r="D553" s="117"/>
      <c r="E553" s="117"/>
      <c r="F553" s="117"/>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5.5" x14ac:dyDescent="0.35">
      <c r="A554" s="101"/>
      <c r="B554" s="101"/>
      <c r="C554" s="101"/>
      <c r="D554" s="117"/>
      <c r="E554" s="117"/>
      <c r="F554" s="117"/>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5.5" x14ac:dyDescent="0.35">
      <c r="A555" s="101"/>
      <c r="B555" s="101"/>
      <c r="C555" s="101"/>
      <c r="D555" s="117"/>
      <c r="E555" s="117"/>
      <c r="F555" s="117"/>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5.5" x14ac:dyDescent="0.35">
      <c r="A556" s="101"/>
      <c r="B556" s="101"/>
      <c r="C556" s="101"/>
      <c r="D556" s="117"/>
      <c r="E556" s="117"/>
      <c r="F556" s="117"/>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5.5" x14ac:dyDescent="0.35">
      <c r="A557" s="101"/>
      <c r="B557" s="101"/>
      <c r="C557" s="101"/>
      <c r="D557" s="117"/>
      <c r="E557" s="117"/>
      <c r="F557" s="117"/>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5.5" x14ac:dyDescent="0.35">
      <c r="A558" s="101"/>
      <c r="B558" s="101"/>
      <c r="C558" s="101"/>
      <c r="D558" s="117"/>
      <c r="E558" s="117"/>
      <c r="F558" s="117"/>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5.5" x14ac:dyDescent="0.35">
      <c r="A559" s="101"/>
      <c r="B559" s="101"/>
      <c r="C559" s="101"/>
      <c r="D559" s="117"/>
      <c r="E559" s="117"/>
      <c r="F559" s="117"/>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5.5" x14ac:dyDescent="0.35">
      <c r="A560" s="101"/>
      <c r="B560" s="101"/>
      <c r="C560" s="101"/>
      <c r="D560" s="117"/>
      <c r="E560" s="117"/>
      <c r="F560" s="117"/>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5.5" x14ac:dyDescent="0.35">
      <c r="A561" s="101"/>
      <c r="B561" s="101"/>
      <c r="C561" s="101"/>
      <c r="D561" s="117"/>
      <c r="E561" s="117"/>
      <c r="F561" s="117"/>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5.5" x14ac:dyDescent="0.35">
      <c r="A562" s="101"/>
      <c r="B562" s="101"/>
      <c r="C562" s="101"/>
      <c r="D562" s="117"/>
      <c r="E562" s="117"/>
      <c r="F562" s="117"/>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5.5" x14ac:dyDescent="0.35">
      <c r="A563" s="101"/>
      <c r="B563" s="101"/>
      <c r="C563" s="101"/>
      <c r="D563" s="117"/>
      <c r="E563" s="117"/>
      <c r="F563" s="117"/>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5.5" x14ac:dyDescent="0.35">
      <c r="A564" s="101"/>
      <c r="B564" s="101"/>
      <c r="C564" s="101"/>
      <c r="D564" s="117"/>
      <c r="E564" s="117"/>
      <c r="F564" s="117"/>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5.5" x14ac:dyDescent="0.35">
      <c r="A565" s="101"/>
      <c r="B565" s="101"/>
      <c r="C565" s="101"/>
      <c r="D565" s="117"/>
      <c r="E565" s="117"/>
      <c r="F565" s="117"/>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5.5" x14ac:dyDescent="0.35">
      <c r="A566" s="101"/>
      <c r="B566" s="101"/>
      <c r="C566" s="101"/>
      <c r="D566" s="117"/>
      <c r="E566" s="117"/>
      <c r="F566" s="117"/>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5.5" x14ac:dyDescent="0.35">
      <c r="A567" s="101"/>
      <c r="B567" s="101"/>
      <c r="C567" s="101"/>
      <c r="D567" s="117"/>
      <c r="E567" s="117"/>
      <c r="F567" s="117"/>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5.5" x14ac:dyDescent="0.35">
      <c r="A568" s="101"/>
      <c r="B568" s="101"/>
      <c r="C568" s="101"/>
      <c r="D568" s="117"/>
      <c r="E568" s="117"/>
      <c r="F568" s="117"/>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5.5" x14ac:dyDescent="0.35">
      <c r="A569" s="101"/>
      <c r="B569" s="101"/>
      <c r="C569" s="101"/>
      <c r="D569" s="117"/>
      <c r="E569" s="117"/>
      <c r="F569" s="117"/>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5.5" x14ac:dyDescent="0.35">
      <c r="A570" s="101"/>
      <c r="B570" s="101"/>
      <c r="C570" s="101"/>
      <c r="D570" s="117"/>
      <c r="E570" s="117"/>
      <c r="F570" s="117"/>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5.5" x14ac:dyDescent="0.35">
      <c r="A571" s="101"/>
      <c r="B571" s="101"/>
      <c r="C571" s="101"/>
      <c r="D571" s="117"/>
      <c r="E571" s="117"/>
      <c r="F571" s="117"/>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5.5" x14ac:dyDescent="0.35">
      <c r="A572" s="101"/>
      <c r="B572" s="101"/>
      <c r="C572" s="101"/>
      <c r="D572" s="117"/>
      <c r="E572" s="117"/>
      <c r="F572" s="117"/>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5.5" x14ac:dyDescent="0.35">
      <c r="A573" s="101"/>
      <c r="B573" s="101"/>
      <c r="C573" s="101"/>
      <c r="D573" s="117"/>
      <c r="E573" s="117"/>
      <c r="F573" s="117"/>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5.5" x14ac:dyDescent="0.35">
      <c r="A574" s="101"/>
      <c r="B574" s="101"/>
      <c r="C574" s="101"/>
      <c r="D574" s="117"/>
      <c r="E574" s="117"/>
      <c r="F574" s="117"/>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5.5" x14ac:dyDescent="0.35">
      <c r="A575" s="101"/>
      <c r="B575" s="101"/>
      <c r="C575" s="101"/>
      <c r="D575" s="117"/>
      <c r="E575" s="117"/>
      <c r="F575" s="117"/>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5.5" x14ac:dyDescent="0.35">
      <c r="A576" s="101"/>
      <c r="B576" s="101"/>
      <c r="C576" s="101"/>
      <c r="D576" s="117"/>
      <c r="E576" s="117"/>
      <c r="F576" s="117"/>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5.5" x14ac:dyDescent="0.35">
      <c r="A577" s="101"/>
      <c r="B577" s="101"/>
      <c r="C577" s="101"/>
      <c r="D577" s="117"/>
      <c r="E577" s="117"/>
      <c r="F577" s="117"/>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5.5" x14ac:dyDescent="0.35">
      <c r="A578" s="101"/>
      <c r="B578" s="101"/>
      <c r="C578" s="101"/>
      <c r="D578" s="117"/>
      <c r="E578" s="117"/>
      <c r="F578" s="117"/>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5.5" x14ac:dyDescent="0.35">
      <c r="A579" s="101"/>
      <c r="B579" s="101"/>
      <c r="C579" s="101"/>
      <c r="D579" s="117"/>
      <c r="E579" s="117"/>
      <c r="F579" s="117"/>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5.5" x14ac:dyDescent="0.35">
      <c r="A580" s="101"/>
      <c r="B580" s="101"/>
      <c r="C580" s="101"/>
      <c r="D580" s="117"/>
      <c r="E580" s="117"/>
      <c r="F580" s="117"/>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5.5" x14ac:dyDescent="0.35">
      <c r="A581" s="101"/>
      <c r="B581" s="101"/>
      <c r="C581" s="101"/>
      <c r="D581" s="117"/>
      <c r="E581" s="117"/>
      <c r="F581" s="117"/>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5.5" x14ac:dyDescent="0.35">
      <c r="A582" s="101"/>
      <c r="B582" s="101"/>
      <c r="C582" s="101"/>
      <c r="D582" s="117"/>
      <c r="E582" s="117"/>
      <c r="F582" s="117"/>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5.5" x14ac:dyDescent="0.35">
      <c r="A583" s="101"/>
      <c r="B583" s="101"/>
      <c r="C583" s="101"/>
      <c r="D583" s="117"/>
      <c r="E583" s="117"/>
      <c r="F583" s="117"/>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5.5" x14ac:dyDescent="0.35">
      <c r="A584" s="101"/>
      <c r="B584" s="101"/>
      <c r="C584" s="101"/>
      <c r="D584" s="117"/>
      <c r="E584" s="117"/>
      <c r="F584" s="117"/>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5.5" x14ac:dyDescent="0.35">
      <c r="A585" s="101"/>
      <c r="B585" s="101"/>
      <c r="C585" s="101"/>
      <c r="D585" s="117"/>
      <c r="E585" s="117"/>
      <c r="F585" s="117"/>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5.5" x14ac:dyDescent="0.35">
      <c r="A586" s="101"/>
      <c r="B586" s="101"/>
      <c r="C586" s="101"/>
      <c r="D586" s="117"/>
      <c r="E586" s="117"/>
      <c r="F586" s="117"/>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5.5" x14ac:dyDescent="0.35">
      <c r="A587" s="101"/>
      <c r="B587" s="101"/>
      <c r="C587" s="101"/>
      <c r="D587" s="117"/>
      <c r="E587" s="117"/>
      <c r="F587" s="117"/>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5.5" x14ac:dyDescent="0.35">
      <c r="A588" s="101"/>
      <c r="B588" s="101"/>
      <c r="C588" s="101"/>
      <c r="D588" s="117"/>
      <c r="E588" s="117"/>
      <c r="F588" s="117"/>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5.5" x14ac:dyDescent="0.35">
      <c r="A589" s="101"/>
      <c r="B589" s="101"/>
      <c r="C589" s="101"/>
      <c r="D589" s="117"/>
      <c r="E589" s="117"/>
      <c r="F589" s="117"/>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5.5" x14ac:dyDescent="0.35">
      <c r="A590" s="101"/>
      <c r="B590" s="101"/>
      <c r="C590" s="101"/>
      <c r="D590" s="117"/>
      <c r="E590" s="117"/>
      <c r="F590" s="117"/>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5.5" x14ac:dyDescent="0.35">
      <c r="A591" s="101"/>
      <c r="B591" s="101"/>
      <c r="C591" s="101"/>
      <c r="D591" s="117"/>
      <c r="E591" s="117"/>
      <c r="F591" s="117"/>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5.5" x14ac:dyDescent="0.35">
      <c r="A592" s="101"/>
      <c r="B592" s="101"/>
      <c r="C592" s="101"/>
      <c r="D592" s="117"/>
      <c r="E592" s="117"/>
      <c r="F592" s="117"/>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5.5" x14ac:dyDescent="0.35">
      <c r="A593" s="101"/>
      <c r="B593" s="101"/>
      <c r="C593" s="101"/>
      <c r="D593" s="117"/>
      <c r="E593" s="117"/>
      <c r="F593" s="117"/>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5.5" x14ac:dyDescent="0.35">
      <c r="A594" s="101"/>
      <c r="B594" s="101"/>
      <c r="C594" s="101"/>
      <c r="D594" s="117"/>
      <c r="E594" s="117"/>
      <c r="F594" s="117"/>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5.5" x14ac:dyDescent="0.35">
      <c r="A595" s="101"/>
      <c r="B595" s="101"/>
      <c r="C595" s="101"/>
      <c r="D595" s="117"/>
      <c r="E595" s="117"/>
      <c r="F595" s="117"/>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5.5" x14ac:dyDescent="0.35">
      <c r="A596" s="101"/>
      <c r="B596" s="101"/>
      <c r="C596" s="101"/>
      <c r="D596" s="117"/>
      <c r="E596" s="117"/>
      <c r="F596" s="117"/>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5.5" x14ac:dyDescent="0.35">
      <c r="A597" s="101"/>
      <c r="B597" s="101"/>
      <c r="C597" s="101"/>
      <c r="D597" s="117"/>
      <c r="E597" s="117"/>
      <c r="F597" s="117"/>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5.5" x14ac:dyDescent="0.35">
      <c r="A598" s="101"/>
      <c r="B598" s="101"/>
      <c r="C598" s="101"/>
      <c r="D598" s="117"/>
      <c r="E598" s="117"/>
      <c r="F598" s="117"/>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5.5" x14ac:dyDescent="0.35">
      <c r="A599" s="101"/>
      <c r="B599" s="101"/>
      <c r="C599" s="101"/>
      <c r="D599" s="117"/>
      <c r="E599" s="117"/>
      <c r="F599" s="117"/>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5.5" x14ac:dyDescent="0.35">
      <c r="A600" s="101"/>
      <c r="B600" s="101"/>
      <c r="C600" s="101"/>
      <c r="D600" s="117"/>
      <c r="E600" s="117"/>
      <c r="F600" s="117"/>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5.5" x14ac:dyDescent="0.35">
      <c r="A601" s="101"/>
      <c r="B601" s="101"/>
      <c r="C601" s="101"/>
      <c r="D601" s="117"/>
      <c r="E601" s="117"/>
      <c r="F601" s="117"/>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5.5" x14ac:dyDescent="0.35">
      <c r="A602" s="101"/>
      <c r="B602" s="101"/>
      <c r="C602" s="101"/>
      <c r="D602" s="117"/>
      <c r="E602" s="117"/>
      <c r="F602" s="117"/>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5.5" x14ac:dyDescent="0.35">
      <c r="A603" s="101"/>
      <c r="B603" s="101"/>
      <c r="C603" s="101"/>
      <c r="D603" s="117"/>
      <c r="E603" s="117"/>
      <c r="F603" s="117"/>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5.5" x14ac:dyDescent="0.35">
      <c r="A604" s="101"/>
      <c r="B604" s="101"/>
      <c r="C604" s="101"/>
      <c r="D604" s="117"/>
      <c r="E604" s="117"/>
      <c r="F604" s="117"/>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5.5" x14ac:dyDescent="0.35">
      <c r="A605" s="101"/>
      <c r="B605" s="101"/>
      <c r="C605" s="101"/>
      <c r="D605" s="117"/>
      <c r="E605" s="117"/>
      <c r="F605" s="117"/>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5.5" x14ac:dyDescent="0.35">
      <c r="A606" s="101"/>
      <c r="B606" s="101"/>
      <c r="C606" s="101"/>
      <c r="D606" s="117"/>
      <c r="E606" s="117"/>
      <c r="F606" s="117"/>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5.5" x14ac:dyDescent="0.35">
      <c r="A607" s="101"/>
      <c r="B607" s="101"/>
      <c r="C607" s="101"/>
      <c r="D607" s="117"/>
      <c r="E607" s="117"/>
      <c r="F607" s="117"/>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5.5" x14ac:dyDescent="0.35">
      <c r="A608" s="101"/>
      <c r="B608" s="101"/>
      <c r="C608" s="101"/>
      <c r="D608" s="117"/>
      <c r="E608" s="117"/>
      <c r="F608" s="117"/>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5.5" x14ac:dyDescent="0.35">
      <c r="A609" s="101"/>
      <c r="B609" s="101"/>
      <c r="C609" s="101"/>
      <c r="D609" s="117"/>
      <c r="E609" s="117"/>
      <c r="F609" s="117"/>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5.5" x14ac:dyDescent="0.35">
      <c r="A610" s="101"/>
      <c r="B610" s="101"/>
      <c r="C610" s="101"/>
      <c r="D610" s="117"/>
      <c r="E610" s="117"/>
      <c r="F610" s="117"/>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5.5" x14ac:dyDescent="0.35">
      <c r="A611" s="101"/>
      <c r="B611" s="101"/>
      <c r="C611" s="101"/>
      <c r="D611" s="117"/>
      <c r="E611" s="117"/>
      <c r="F611" s="117"/>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5.5" x14ac:dyDescent="0.35">
      <c r="A612" s="101"/>
      <c r="B612" s="101"/>
      <c r="C612" s="101"/>
      <c r="D612" s="117"/>
      <c r="E612" s="117"/>
      <c r="F612" s="117"/>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5.5" x14ac:dyDescent="0.35">
      <c r="A613" s="101"/>
      <c r="B613" s="101"/>
      <c r="C613" s="101"/>
      <c r="D613" s="117"/>
      <c r="E613" s="117"/>
      <c r="F613" s="117"/>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5.5" x14ac:dyDescent="0.35">
      <c r="A614" s="101"/>
      <c r="B614" s="101"/>
      <c r="C614" s="101"/>
      <c r="D614" s="117"/>
      <c r="E614" s="117"/>
      <c r="F614" s="117"/>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5.5" x14ac:dyDescent="0.35">
      <c r="A615" s="101"/>
      <c r="B615" s="101"/>
      <c r="C615" s="101"/>
      <c r="D615" s="117"/>
      <c r="E615" s="117"/>
      <c r="F615" s="117"/>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5.5" x14ac:dyDescent="0.35">
      <c r="A616" s="101"/>
      <c r="B616" s="101"/>
      <c r="C616" s="101"/>
      <c r="D616" s="117"/>
      <c r="E616" s="117"/>
      <c r="F616" s="117"/>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5.5" x14ac:dyDescent="0.35">
      <c r="A617" s="101"/>
      <c r="B617" s="101"/>
      <c r="C617" s="101"/>
      <c r="D617" s="117"/>
      <c r="E617" s="117"/>
      <c r="F617" s="117"/>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5.5" x14ac:dyDescent="0.35">
      <c r="A618" s="101"/>
      <c r="B618" s="101"/>
      <c r="C618" s="101"/>
      <c r="D618" s="117"/>
      <c r="E618" s="117"/>
      <c r="F618" s="117"/>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5.5" x14ac:dyDescent="0.35">
      <c r="A619" s="101"/>
      <c r="B619" s="101"/>
      <c r="C619" s="101"/>
      <c r="D619" s="117"/>
      <c r="E619" s="117"/>
      <c r="F619" s="117"/>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5.5" x14ac:dyDescent="0.35">
      <c r="A620" s="101"/>
      <c r="B620" s="101"/>
      <c r="C620" s="101"/>
      <c r="D620" s="117"/>
      <c r="E620" s="117"/>
      <c r="F620" s="117"/>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5.5" x14ac:dyDescent="0.35">
      <c r="A621" s="101"/>
      <c r="B621" s="101"/>
      <c r="C621" s="101"/>
      <c r="D621" s="117"/>
      <c r="E621" s="117"/>
      <c r="F621" s="117"/>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5.5" x14ac:dyDescent="0.35">
      <c r="A622" s="101"/>
      <c r="B622" s="101"/>
      <c r="C622" s="101"/>
      <c r="D622" s="117"/>
      <c r="E622" s="117"/>
      <c r="F622" s="117"/>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5.5" x14ac:dyDescent="0.35">
      <c r="A623" s="101"/>
      <c r="B623" s="101"/>
      <c r="C623" s="101"/>
      <c r="D623" s="117"/>
      <c r="E623" s="117"/>
      <c r="F623" s="117"/>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5.5" x14ac:dyDescent="0.35">
      <c r="A624" s="101"/>
      <c r="B624" s="101"/>
      <c r="C624" s="101"/>
      <c r="D624" s="117"/>
      <c r="E624" s="117"/>
      <c r="F624" s="117"/>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5.5" x14ac:dyDescent="0.35">
      <c r="A625" s="101"/>
      <c r="B625" s="101"/>
      <c r="C625" s="101"/>
      <c r="D625" s="117"/>
      <c r="E625" s="117"/>
      <c r="F625" s="117"/>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5.5" x14ac:dyDescent="0.35">
      <c r="A626" s="101"/>
      <c r="B626" s="101"/>
      <c r="C626" s="101"/>
      <c r="D626" s="117"/>
      <c r="E626" s="117"/>
      <c r="F626" s="117"/>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5.5" x14ac:dyDescent="0.35">
      <c r="A627" s="101"/>
      <c r="B627" s="101"/>
      <c r="C627" s="101"/>
      <c r="D627" s="117"/>
      <c r="E627" s="117"/>
      <c r="F627" s="117"/>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5.5" x14ac:dyDescent="0.35">
      <c r="A628" s="101"/>
      <c r="B628" s="101"/>
      <c r="C628" s="101"/>
      <c r="D628" s="117"/>
      <c r="E628" s="117"/>
      <c r="F628" s="117"/>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5.5" x14ac:dyDescent="0.35">
      <c r="A629" s="101"/>
      <c r="B629" s="101"/>
      <c r="C629" s="101"/>
      <c r="D629" s="117"/>
      <c r="E629" s="117"/>
      <c r="F629" s="117"/>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5.5" x14ac:dyDescent="0.35">
      <c r="A630" s="101"/>
      <c r="B630" s="101"/>
      <c r="C630" s="101"/>
      <c r="D630" s="117"/>
      <c r="E630" s="117"/>
      <c r="F630" s="117"/>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5.5" x14ac:dyDescent="0.35">
      <c r="A631" s="101"/>
      <c r="B631" s="101"/>
      <c r="C631" s="101"/>
      <c r="D631" s="117"/>
      <c r="E631" s="117"/>
      <c r="F631" s="117"/>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5.5" x14ac:dyDescent="0.35">
      <c r="A632" s="101"/>
      <c r="B632" s="101"/>
      <c r="C632" s="101"/>
      <c r="D632" s="117"/>
      <c r="E632" s="117"/>
      <c r="F632" s="117"/>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5.5" x14ac:dyDescent="0.35">
      <c r="A633" s="101"/>
      <c r="B633" s="101"/>
      <c r="C633" s="101"/>
      <c r="D633" s="117"/>
      <c r="E633" s="117"/>
      <c r="F633" s="117"/>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5.5" x14ac:dyDescent="0.35">
      <c r="A634" s="101"/>
      <c r="B634" s="101"/>
      <c r="C634" s="101"/>
      <c r="D634" s="117"/>
      <c r="E634" s="117"/>
      <c r="F634" s="117"/>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5.5" x14ac:dyDescent="0.35">
      <c r="A635" s="101"/>
      <c r="B635" s="101"/>
      <c r="C635" s="101"/>
      <c r="D635" s="117"/>
      <c r="E635" s="117"/>
      <c r="F635" s="117"/>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5.5" x14ac:dyDescent="0.35">
      <c r="A636" s="101"/>
      <c r="B636" s="101"/>
      <c r="C636" s="101"/>
      <c r="D636" s="117"/>
      <c r="E636" s="117"/>
      <c r="F636" s="117"/>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5.5" x14ac:dyDescent="0.35">
      <c r="A637" s="101"/>
      <c r="B637" s="101"/>
      <c r="C637" s="101"/>
      <c r="D637" s="117"/>
      <c r="E637" s="117"/>
      <c r="F637" s="117"/>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5.5" x14ac:dyDescent="0.35">
      <c r="A638" s="101"/>
      <c r="B638" s="101"/>
      <c r="C638" s="101"/>
      <c r="D638" s="117"/>
      <c r="E638" s="117"/>
      <c r="F638" s="117"/>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5.5" x14ac:dyDescent="0.35">
      <c r="A639" s="101"/>
      <c r="B639" s="101"/>
      <c r="C639" s="101"/>
      <c r="D639" s="117"/>
      <c r="E639" s="117"/>
      <c r="F639" s="117"/>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5.5" x14ac:dyDescent="0.35">
      <c r="A640" s="101"/>
      <c r="B640" s="101"/>
      <c r="C640" s="101"/>
      <c r="D640" s="117"/>
      <c r="E640" s="117"/>
      <c r="F640" s="117"/>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5.5" x14ac:dyDescent="0.35">
      <c r="A641" s="101"/>
      <c r="B641" s="101"/>
      <c r="C641" s="101"/>
      <c r="D641" s="117"/>
      <c r="E641" s="117"/>
      <c r="F641" s="117"/>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5.5" x14ac:dyDescent="0.35">
      <c r="A642" s="101"/>
      <c r="B642" s="101"/>
      <c r="C642" s="101"/>
      <c r="D642" s="117"/>
      <c r="E642" s="117"/>
      <c r="F642" s="117"/>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5.5" x14ac:dyDescent="0.35">
      <c r="A643" s="101"/>
      <c r="B643" s="101"/>
      <c r="C643" s="101"/>
      <c r="D643" s="117"/>
      <c r="E643" s="117"/>
      <c r="F643" s="117"/>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5.5" x14ac:dyDescent="0.35">
      <c r="A644" s="101"/>
      <c r="B644" s="101"/>
      <c r="C644" s="101"/>
      <c r="D644" s="117"/>
      <c r="E644" s="117"/>
      <c r="F644" s="117"/>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5.5" x14ac:dyDescent="0.35">
      <c r="A645" s="101"/>
      <c r="B645" s="101"/>
      <c r="C645" s="101"/>
      <c r="D645" s="117"/>
      <c r="E645" s="117"/>
      <c r="F645" s="117"/>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5.5" x14ac:dyDescent="0.35">
      <c r="A646" s="101"/>
      <c r="B646" s="101"/>
      <c r="C646" s="101"/>
      <c r="D646" s="117"/>
      <c r="E646" s="117"/>
      <c r="F646" s="117"/>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5.5" x14ac:dyDescent="0.35">
      <c r="A647" s="101"/>
      <c r="B647" s="101"/>
      <c r="C647" s="101"/>
      <c r="D647" s="117"/>
      <c r="E647" s="117"/>
      <c r="F647" s="117"/>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5.5" x14ac:dyDescent="0.35">
      <c r="A648" s="101"/>
      <c r="B648" s="101"/>
      <c r="C648" s="101"/>
      <c r="D648" s="117"/>
      <c r="E648" s="117"/>
      <c r="F648" s="117"/>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5.5" x14ac:dyDescent="0.35">
      <c r="A649" s="101"/>
      <c r="B649" s="101"/>
      <c r="C649" s="101"/>
      <c r="D649" s="117"/>
      <c r="E649" s="117"/>
      <c r="F649" s="117"/>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5.5" x14ac:dyDescent="0.35">
      <c r="A650" s="101"/>
      <c r="B650" s="101"/>
      <c r="C650" s="101"/>
      <c r="D650" s="117"/>
      <c r="E650" s="117"/>
      <c r="F650" s="117"/>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5.5" x14ac:dyDescent="0.35">
      <c r="A651" s="101"/>
      <c r="B651" s="101"/>
      <c r="C651" s="101"/>
      <c r="D651" s="117"/>
      <c r="E651" s="117"/>
      <c r="F651" s="117"/>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5.5" x14ac:dyDescent="0.35">
      <c r="A652" s="101"/>
      <c r="B652" s="101"/>
      <c r="C652" s="101"/>
      <c r="D652" s="117"/>
      <c r="E652" s="117"/>
      <c r="F652" s="117"/>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5.5" x14ac:dyDescent="0.35">
      <c r="A653" s="101"/>
      <c r="B653" s="101"/>
      <c r="C653" s="101"/>
      <c r="D653" s="117"/>
      <c r="E653" s="117"/>
      <c r="F653" s="117"/>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5.5" x14ac:dyDescent="0.35">
      <c r="A654" s="101"/>
      <c r="B654" s="101"/>
      <c r="C654" s="101"/>
      <c r="D654" s="117"/>
      <c r="E654" s="117"/>
      <c r="F654" s="117"/>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5.5" x14ac:dyDescent="0.35">
      <c r="A655" s="101"/>
      <c r="B655" s="101"/>
      <c r="C655" s="101"/>
      <c r="D655" s="117"/>
      <c r="E655" s="117"/>
      <c r="F655" s="117"/>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5.5" x14ac:dyDescent="0.35">
      <c r="A656" s="101"/>
      <c r="B656" s="101"/>
      <c r="C656" s="101"/>
      <c r="D656" s="117"/>
      <c r="E656" s="117"/>
      <c r="F656" s="117"/>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5.5" x14ac:dyDescent="0.35">
      <c r="A657" s="101"/>
      <c r="B657" s="101"/>
      <c r="C657" s="101"/>
      <c r="D657" s="117"/>
      <c r="E657" s="117"/>
      <c r="F657" s="117"/>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5.5" x14ac:dyDescent="0.35">
      <c r="A658" s="101"/>
      <c r="B658" s="101"/>
      <c r="C658" s="101"/>
      <c r="D658" s="117"/>
      <c r="E658" s="117"/>
      <c r="F658" s="117"/>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5.5" x14ac:dyDescent="0.35">
      <c r="A659" s="101"/>
      <c r="B659" s="101"/>
      <c r="C659" s="101"/>
      <c r="D659" s="117"/>
      <c r="E659" s="117"/>
      <c r="F659" s="117"/>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5.5" x14ac:dyDescent="0.35">
      <c r="A660" s="101"/>
      <c r="B660" s="101"/>
      <c r="C660" s="101"/>
      <c r="D660" s="117"/>
      <c r="E660" s="117"/>
      <c r="F660" s="117"/>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5.5" x14ac:dyDescent="0.35">
      <c r="A661" s="101"/>
      <c r="B661" s="101"/>
      <c r="C661" s="101"/>
      <c r="D661" s="117"/>
      <c r="E661" s="117"/>
      <c r="F661" s="117"/>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5.5" x14ac:dyDescent="0.35">
      <c r="A662" s="101"/>
      <c r="B662" s="101"/>
      <c r="C662" s="101"/>
      <c r="D662" s="117"/>
      <c r="E662" s="117"/>
      <c r="F662" s="117"/>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5.5" x14ac:dyDescent="0.35">
      <c r="A663" s="101"/>
      <c r="B663" s="101"/>
      <c r="C663" s="101"/>
      <c r="D663" s="117"/>
      <c r="E663" s="117"/>
      <c r="F663" s="117"/>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5.5" x14ac:dyDescent="0.35">
      <c r="A664" s="101"/>
      <c r="B664" s="101"/>
      <c r="C664" s="101"/>
      <c r="D664" s="117"/>
      <c r="E664" s="117"/>
      <c r="F664" s="117"/>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5.5" x14ac:dyDescent="0.35">
      <c r="A665" s="101"/>
      <c r="B665" s="101"/>
      <c r="C665" s="101"/>
      <c r="D665" s="117"/>
      <c r="E665" s="117"/>
      <c r="F665" s="117"/>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5.5" x14ac:dyDescent="0.35">
      <c r="A666" s="101"/>
      <c r="B666" s="101"/>
      <c r="C666" s="101"/>
      <c r="D666" s="117"/>
      <c r="E666" s="117"/>
      <c r="F666" s="117"/>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5.5" x14ac:dyDescent="0.35">
      <c r="A667" s="101"/>
      <c r="B667" s="101"/>
      <c r="C667" s="101"/>
      <c r="D667" s="117"/>
      <c r="E667" s="117"/>
      <c r="F667" s="117"/>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5.5" x14ac:dyDescent="0.35">
      <c r="A668" s="101"/>
      <c r="B668" s="101"/>
      <c r="C668" s="101"/>
      <c r="D668" s="117"/>
      <c r="E668" s="117"/>
      <c r="F668" s="117"/>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5.5" x14ac:dyDescent="0.35">
      <c r="A669" s="101"/>
      <c r="B669" s="101"/>
      <c r="C669" s="101"/>
      <c r="D669" s="117"/>
      <c r="E669" s="117"/>
      <c r="F669" s="117"/>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5.5" x14ac:dyDescent="0.35">
      <c r="A670" s="101"/>
      <c r="B670" s="101"/>
      <c r="C670" s="101"/>
      <c r="D670" s="117"/>
      <c r="E670" s="117"/>
      <c r="F670" s="117"/>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5.5" x14ac:dyDescent="0.35">
      <c r="A671" s="101"/>
      <c r="B671" s="101"/>
      <c r="C671" s="101"/>
      <c r="D671" s="117"/>
      <c r="E671" s="117"/>
      <c r="F671" s="117"/>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5.5" x14ac:dyDescent="0.35">
      <c r="A672" s="101"/>
      <c r="B672" s="101"/>
      <c r="C672" s="101"/>
      <c r="D672" s="117"/>
      <c r="E672" s="117"/>
      <c r="F672" s="117"/>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5.5" x14ac:dyDescent="0.35">
      <c r="A673" s="101"/>
      <c r="B673" s="101"/>
      <c r="C673" s="101"/>
      <c r="D673" s="117"/>
      <c r="E673" s="117"/>
      <c r="F673" s="117"/>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5.5" x14ac:dyDescent="0.35">
      <c r="A674" s="101"/>
      <c r="B674" s="101"/>
      <c r="C674" s="101"/>
      <c r="D674" s="117"/>
      <c r="E674" s="117"/>
      <c r="F674" s="117"/>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5.5" x14ac:dyDescent="0.35">
      <c r="A675" s="101"/>
      <c r="B675" s="101"/>
      <c r="C675" s="101"/>
      <c r="D675" s="117"/>
      <c r="E675" s="117"/>
      <c r="F675" s="117"/>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5.5" x14ac:dyDescent="0.35">
      <c r="A676" s="101"/>
      <c r="B676" s="101"/>
      <c r="C676" s="101"/>
      <c r="D676" s="117"/>
      <c r="E676" s="117"/>
      <c r="F676" s="117"/>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5.5" x14ac:dyDescent="0.35">
      <c r="A677" s="101"/>
      <c r="B677" s="101"/>
      <c r="C677" s="101"/>
      <c r="D677" s="117"/>
      <c r="E677" s="117"/>
      <c r="F677" s="117"/>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5.5" x14ac:dyDescent="0.35">
      <c r="A678" s="101"/>
      <c r="B678" s="101"/>
      <c r="C678" s="101"/>
      <c r="D678" s="117"/>
      <c r="E678" s="117"/>
      <c r="F678" s="117"/>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5.5" x14ac:dyDescent="0.35">
      <c r="A679" s="101"/>
      <c r="B679" s="101"/>
      <c r="C679" s="101"/>
      <c r="D679" s="117"/>
      <c r="E679" s="117"/>
      <c r="F679" s="117"/>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5.5" x14ac:dyDescent="0.35">
      <c r="A680" s="101"/>
      <c r="B680" s="101"/>
      <c r="C680" s="101"/>
      <c r="D680" s="117"/>
      <c r="E680" s="117"/>
      <c r="F680" s="117"/>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5.5" x14ac:dyDescent="0.35">
      <c r="A681" s="101"/>
      <c r="B681" s="101"/>
      <c r="C681" s="101"/>
      <c r="D681" s="117"/>
      <c r="E681" s="117"/>
      <c r="F681" s="117"/>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5.5" x14ac:dyDescent="0.35">
      <c r="A682" s="101"/>
      <c r="B682" s="101"/>
      <c r="C682" s="101"/>
      <c r="D682" s="117"/>
      <c r="E682" s="117"/>
      <c r="F682" s="117"/>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5.5" x14ac:dyDescent="0.35">
      <c r="A683" s="101"/>
      <c r="B683" s="101"/>
      <c r="C683" s="101"/>
      <c r="D683" s="117"/>
      <c r="E683" s="117"/>
      <c r="F683" s="117"/>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5.5" x14ac:dyDescent="0.35">
      <c r="A684" s="101"/>
      <c r="B684" s="101"/>
      <c r="C684" s="101"/>
      <c r="D684" s="117"/>
      <c r="E684" s="117"/>
      <c r="F684" s="117"/>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5.5" x14ac:dyDescent="0.35">
      <c r="A685" s="101"/>
      <c r="B685" s="101"/>
      <c r="C685" s="101"/>
      <c r="D685" s="117"/>
      <c r="E685" s="117"/>
      <c r="F685" s="117"/>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5.5" x14ac:dyDescent="0.35">
      <c r="A686" s="101"/>
      <c r="B686" s="101"/>
      <c r="C686" s="101"/>
      <c r="D686" s="117"/>
      <c r="E686" s="117"/>
      <c r="F686" s="117"/>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5.5" x14ac:dyDescent="0.35">
      <c r="A687" s="101"/>
      <c r="B687" s="101"/>
      <c r="C687" s="101"/>
      <c r="D687" s="117"/>
      <c r="E687" s="117"/>
      <c r="F687" s="117"/>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5.5" x14ac:dyDescent="0.35">
      <c r="A688" s="101"/>
      <c r="B688" s="101"/>
      <c r="C688" s="101"/>
      <c r="D688" s="117"/>
      <c r="E688" s="117"/>
      <c r="F688" s="117"/>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5.5" x14ac:dyDescent="0.35">
      <c r="A689" s="101"/>
      <c r="B689" s="101"/>
      <c r="C689" s="101"/>
      <c r="D689" s="117"/>
      <c r="E689" s="117"/>
      <c r="F689" s="117"/>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5.5" x14ac:dyDescent="0.35">
      <c r="A690" s="101"/>
      <c r="B690" s="101"/>
      <c r="C690" s="101"/>
      <c r="D690" s="117"/>
      <c r="E690" s="117"/>
      <c r="F690" s="117"/>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5.5" x14ac:dyDescent="0.35">
      <c r="A691" s="101"/>
      <c r="B691" s="101"/>
      <c r="C691" s="101"/>
      <c r="D691" s="117"/>
      <c r="E691" s="117"/>
      <c r="F691" s="117"/>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5.5" x14ac:dyDescent="0.35">
      <c r="A692" s="101"/>
      <c r="B692" s="101"/>
      <c r="C692" s="101"/>
      <c r="D692" s="117"/>
      <c r="E692" s="117"/>
      <c r="F692" s="117"/>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5.5" x14ac:dyDescent="0.35">
      <c r="A693" s="101"/>
      <c r="B693" s="101"/>
      <c r="C693" s="101"/>
      <c r="D693" s="117"/>
      <c r="E693" s="117"/>
      <c r="F693" s="117"/>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5.5" x14ac:dyDescent="0.35">
      <c r="A694" s="101"/>
      <c r="B694" s="101"/>
      <c r="C694" s="101"/>
      <c r="D694" s="117"/>
      <c r="E694" s="117"/>
      <c r="F694" s="117"/>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5.5" x14ac:dyDescent="0.35">
      <c r="A695" s="101"/>
      <c r="B695" s="101"/>
      <c r="C695" s="101"/>
      <c r="D695" s="117"/>
      <c r="E695" s="117"/>
      <c r="F695" s="117"/>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5.5" x14ac:dyDescent="0.35">
      <c r="A696" s="101"/>
      <c r="B696" s="101"/>
      <c r="C696" s="101"/>
      <c r="D696" s="117"/>
      <c r="E696" s="117"/>
      <c r="F696" s="117"/>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5.5" x14ac:dyDescent="0.35">
      <c r="A697" s="101"/>
      <c r="B697" s="101"/>
      <c r="C697" s="101"/>
      <c r="D697" s="117"/>
      <c r="E697" s="117"/>
      <c r="F697" s="117"/>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5.5" x14ac:dyDescent="0.35">
      <c r="A698" s="101"/>
      <c r="B698" s="101"/>
      <c r="C698" s="101"/>
      <c r="D698" s="117"/>
      <c r="E698" s="117"/>
      <c r="F698" s="117"/>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5.5" x14ac:dyDescent="0.35">
      <c r="A699" s="101"/>
      <c r="B699" s="101"/>
      <c r="C699" s="101"/>
      <c r="D699" s="117"/>
      <c r="E699" s="117"/>
      <c r="F699" s="117"/>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5.5" x14ac:dyDescent="0.35">
      <c r="A700" s="101"/>
      <c r="B700" s="101"/>
      <c r="C700" s="101"/>
      <c r="D700" s="117"/>
      <c r="E700" s="117"/>
      <c r="F700" s="117"/>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5.5" x14ac:dyDescent="0.35">
      <c r="A701" s="101"/>
      <c r="B701" s="101"/>
      <c r="C701" s="101"/>
      <c r="D701" s="117"/>
      <c r="E701" s="117"/>
      <c r="F701" s="117"/>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5.5" x14ac:dyDescent="0.35">
      <c r="A702" s="101"/>
      <c r="B702" s="101"/>
      <c r="C702" s="101"/>
      <c r="D702" s="117"/>
      <c r="E702" s="117"/>
      <c r="F702" s="117"/>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5.5" x14ac:dyDescent="0.35">
      <c r="A703" s="101"/>
      <c r="B703" s="101"/>
      <c r="C703" s="101"/>
      <c r="D703" s="117"/>
      <c r="E703" s="117"/>
      <c r="F703" s="117"/>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5.5" x14ac:dyDescent="0.35">
      <c r="A704" s="101"/>
      <c r="B704" s="101"/>
      <c r="C704" s="101"/>
      <c r="D704" s="117"/>
      <c r="E704" s="117"/>
      <c r="F704" s="117"/>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5.5" x14ac:dyDescent="0.35">
      <c r="A705" s="101"/>
      <c r="B705" s="101"/>
      <c r="C705" s="101"/>
      <c r="D705" s="117"/>
      <c r="E705" s="117"/>
      <c r="F705" s="117"/>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5.5" x14ac:dyDescent="0.35">
      <c r="A706" s="101"/>
      <c r="B706" s="101"/>
      <c r="C706" s="101"/>
      <c r="D706" s="117"/>
      <c r="E706" s="117"/>
      <c r="F706" s="117"/>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5.5" x14ac:dyDescent="0.35">
      <c r="A707" s="101"/>
      <c r="B707" s="101"/>
      <c r="C707" s="101"/>
      <c r="D707" s="117"/>
      <c r="E707" s="117"/>
      <c r="F707" s="117"/>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5.5" x14ac:dyDescent="0.35">
      <c r="A708" s="101"/>
      <c r="B708" s="101"/>
      <c r="C708" s="101"/>
      <c r="D708" s="117"/>
      <c r="E708" s="117"/>
      <c r="F708" s="117"/>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5.5" x14ac:dyDescent="0.35">
      <c r="A709" s="101"/>
      <c r="B709" s="101"/>
      <c r="C709" s="101"/>
      <c r="D709" s="117"/>
      <c r="E709" s="117"/>
      <c r="F709" s="117"/>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5.5" x14ac:dyDescent="0.35">
      <c r="A710" s="101"/>
      <c r="B710" s="101"/>
      <c r="C710" s="101"/>
      <c r="D710" s="117"/>
      <c r="E710" s="117"/>
      <c r="F710" s="117"/>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5.5" x14ac:dyDescent="0.35">
      <c r="A711" s="101"/>
      <c r="B711" s="101"/>
      <c r="C711" s="101"/>
      <c r="D711" s="117"/>
      <c r="E711" s="117"/>
      <c r="F711" s="117"/>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5.5" x14ac:dyDescent="0.35">
      <c r="A712" s="101"/>
      <c r="B712" s="101"/>
      <c r="C712" s="101"/>
      <c r="D712" s="117"/>
      <c r="E712" s="117"/>
      <c r="F712" s="117"/>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5.5" x14ac:dyDescent="0.35">
      <c r="A713" s="101"/>
      <c r="B713" s="101"/>
      <c r="C713" s="101"/>
      <c r="D713" s="117"/>
      <c r="E713" s="117"/>
      <c r="F713" s="117"/>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5.5" x14ac:dyDescent="0.35">
      <c r="A714" s="101"/>
      <c r="B714" s="101"/>
      <c r="C714" s="101"/>
      <c r="D714" s="117"/>
      <c r="E714" s="117"/>
      <c r="F714" s="117"/>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5.5" x14ac:dyDescent="0.35">
      <c r="A715" s="101"/>
      <c r="B715" s="101"/>
      <c r="C715" s="101"/>
      <c r="D715" s="117"/>
      <c r="E715" s="117"/>
      <c r="F715" s="117"/>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5.5" x14ac:dyDescent="0.35">
      <c r="A716" s="101"/>
      <c r="B716" s="101"/>
      <c r="C716" s="101"/>
      <c r="D716" s="117"/>
      <c r="E716" s="117"/>
      <c r="F716" s="117"/>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5.5" x14ac:dyDescent="0.35">
      <c r="A717" s="101"/>
      <c r="B717" s="101"/>
      <c r="C717" s="101"/>
      <c r="D717" s="117"/>
      <c r="E717" s="117"/>
      <c r="F717" s="117"/>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5.5" x14ac:dyDescent="0.35">
      <c r="A718" s="101"/>
      <c r="B718" s="101"/>
      <c r="C718" s="101"/>
      <c r="D718" s="117"/>
      <c r="E718" s="117"/>
      <c r="F718" s="117"/>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5.5" x14ac:dyDescent="0.35">
      <c r="A719" s="101"/>
      <c r="B719" s="101"/>
      <c r="C719" s="101"/>
      <c r="D719" s="117"/>
      <c r="E719" s="117"/>
      <c r="F719" s="117"/>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5.5" x14ac:dyDescent="0.35">
      <c r="A720" s="101"/>
      <c r="B720" s="101"/>
      <c r="C720" s="101"/>
      <c r="D720" s="117"/>
      <c r="E720" s="117"/>
      <c r="F720" s="117"/>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5.5" x14ac:dyDescent="0.35">
      <c r="A721" s="101"/>
      <c r="B721" s="101"/>
      <c r="C721" s="101"/>
      <c r="D721" s="117"/>
      <c r="E721" s="117"/>
      <c r="F721" s="117"/>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5.5" x14ac:dyDescent="0.35">
      <c r="A722" s="101"/>
      <c r="B722" s="101"/>
      <c r="C722" s="101"/>
      <c r="D722" s="117"/>
      <c r="E722" s="117"/>
      <c r="F722" s="117"/>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5.5" x14ac:dyDescent="0.35">
      <c r="A723" s="101"/>
      <c r="B723" s="101"/>
      <c r="C723" s="101"/>
      <c r="D723" s="117"/>
      <c r="E723" s="117"/>
      <c r="F723" s="117"/>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5.5" x14ac:dyDescent="0.35">
      <c r="A724" s="101"/>
      <c r="B724" s="101"/>
      <c r="C724" s="101"/>
      <c r="D724" s="117"/>
      <c r="E724" s="117"/>
      <c r="F724" s="117"/>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5.5" x14ac:dyDescent="0.35">
      <c r="A725" s="101"/>
      <c r="B725" s="101"/>
      <c r="C725" s="101"/>
      <c r="D725" s="117"/>
      <c r="E725" s="117"/>
      <c r="F725" s="117"/>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5.5" x14ac:dyDescent="0.35">
      <c r="A726" s="101"/>
      <c r="B726" s="101"/>
      <c r="C726" s="101"/>
      <c r="D726" s="117"/>
      <c r="E726" s="117"/>
      <c r="F726" s="117"/>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5.5" x14ac:dyDescent="0.35">
      <c r="A727" s="101"/>
      <c r="B727" s="101"/>
      <c r="C727" s="101"/>
      <c r="D727" s="117"/>
      <c r="E727" s="117"/>
      <c r="F727" s="117"/>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5.5" x14ac:dyDescent="0.35">
      <c r="A728" s="101"/>
      <c r="B728" s="101"/>
      <c r="C728" s="101"/>
      <c r="D728" s="117"/>
      <c r="E728" s="117"/>
      <c r="F728" s="117"/>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5.5" x14ac:dyDescent="0.35">
      <c r="A729" s="101"/>
      <c r="B729" s="101"/>
      <c r="C729" s="101"/>
      <c r="D729" s="117"/>
      <c r="E729" s="117"/>
      <c r="F729" s="117"/>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5.5" x14ac:dyDescent="0.35">
      <c r="A730" s="101"/>
      <c r="B730" s="101"/>
      <c r="C730" s="101"/>
      <c r="D730" s="117"/>
      <c r="E730" s="117"/>
      <c r="F730" s="117"/>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5.5" x14ac:dyDescent="0.35">
      <c r="A731" s="101"/>
      <c r="B731" s="101"/>
      <c r="C731" s="101"/>
      <c r="D731" s="117"/>
      <c r="E731" s="117"/>
      <c r="F731" s="117"/>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5.5" x14ac:dyDescent="0.35">
      <c r="A732" s="101"/>
      <c r="B732" s="101"/>
      <c r="C732" s="101"/>
      <c r="D732" s="117"/>
      <c r="E732" s="117"/>
      <c r="F732" s="117"/>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5.5" x14ac:dyDescent="0.35">
      <c r="A733" s="101"/>
      <c r="B733" s="101"/>
      <c r="C733" s="101"/>
      <c r="D733" s="117"/>
      <c r="E733" s="117"/>
      <c r="F733" s="117"/>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5.5" x14ac:dyDescent="0.35">
      <c r="A734" s="101"/>
      <c r="B734" s="101"/>
      <c r="C734" s="101"/>
      <c r="D734" s="117"/>
      <c r="E734" s="117"/>
      <c r="F734" s="117"/>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5.5" x14ac:dyDescent="0.35">
      <c r="A735" s="101"/>
      <c r="B735" s="101"/>
      <c r="C735" s="101"/>
      <c r="D735" s="117"/>
      <c r="E735" s="117"/>
      <c r="F735" s="117"/>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5.5" x14ac:dyDescent="0.35">
      <c r="A736" s="101"/>
      <c r="B736" s="101"/>
      <c r="C736" s="101"/>
      <c r="D736" s="117"/>
      <c r="E736" s="117"/>
      <c r="F736" s="117"/>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5.5" x14ac:dyDescent="0.35">
      <c r="A737" s="101"/>
      <c r="B737" s="101"/>
      <c r="C737" s="101"/>
      <c r="D737" s="117"/>
      <c r="E737" s="117"/>
      <c r="F737" s="117"/>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5.5" x14ac:dyDescent="0.35">
      <c r="A738" s="101"/>
      <c r="B738" s="101"/>
      <c r="C738" s="101"/>
      <c r="D738" s="117"/>
      <c r="E738" s="117"/>
      <c r="F738" s="117"/>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5.5" x14ac:dyDescent="0.35">
      <c r="A739" s="101"/>
      <c r="B739" s="101"/>
      <c r="C739" s="101"/>
      <c r="D739" s="117"/>
      <c r="E739" s="117"/>
      <c r="F739" s="117"/>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5.5" x14ac:dyDescent="0.35">
      <c r="A740" s="101"/>
      <c r="B740" s="101"/>
      <c r="C740" s="101"/>
      <c r="D740" s="117"/>
      <c r="E740" s="117"/>
      <c r="F740" s="117"/>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5.5" x14ac:dyDescent="0.35">
      <c r="A741" s="101"/>
      <c r="B741" s="101"/>
      <c r="C741" s="101"/>
      <c r="D741" s="117"/>
      <c r="E741" s="117"/>
      <c r="F741" s="117"/>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5.5" x14ac:dyDescent="0.35">
      <c r="A742" s="101"/>
      <c r="B742" s="101"/>
      <c r="C742" s="101"/>
      <c r="D742" s="117"/>
      <c r="E742" s="117"/>
      <c r="F742" s="117"/>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5.5" x14ac:dyDescent="0.35">
      <c r="A743" s="101"/>
      <c r="B743" s="101"/>
      <c r="C743" s="101"/>
      <c r="D743" s="117"/>
      <c r="E743" s="117"/>
      <c r="F743" s="117"/>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5.5" x14ac:dyDescent="0.35">
      <c r="A744" s="101"/>
      <c r="B744" s="101"/>
      <c r="C744" s="101"/>
      <c r="D744" s="117"/>
      <c r="E744" s="117"/>
      <c r="F744" s="117"/>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5.5" x14ac:dyDescent="0.35">
      <c r="A745" s="101"/>
      <c r="B745" s="101"/>
      <c r="C745" s="101"/>
      <c r="D745" s="117"/>
      <c r="E745" s="117"/>
      <c r="F745" s="117"/>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5.5" x14ac:dyDescent="0.35">
      <c r="A746" s="101"/>
      <c r="B746" s="101"/>
      <c r="C746" s="101"/>
      <c r="D746" s="117"/>
      <c r="E746" s="117"/>
      <c r="F746" s="117"/>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5.5" x14ac:dyDescent="0.35">
      <c r="A747" s="101"/>
      <c r="B747" s="101"/>
      <c r="C747" s="101"/>
      <c r="D747" s="117"/>
      <c r="E747" s="117"/>
      <c r="F747" s="117"/>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5.5" x14ac:dyDescent="0.35">
      <c r="A748" s="101"/>
      <c r="B748" s="101"/>
      <c r="C748" s="101"/>
      <c r="D748" s="117"/>
      <c r="E748" s="117"/>
      <c r="F748" s="117"/>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5.5" x14ac:dyDescent="0.35">
      <c r="A749" s="101"/>
      <c r="B749" s="101"/>
      <c r="C749" s="101"/>
      <c r="D749" s="117"/>
      <c r="E749" s="117"/>
      <c r="F749" s="117"/>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5.5" x14ac:dyDescent="0.35">
      <c r="A750" s="101"/>
      <c r="B750" s="101"/>
      <c r="C750" s="101"/>
      <c r="D750" s="117"/>
      <c r="E750" s="117"/>
      <c r="F750" s="117"/>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5.5" x14ac:dyDescent="0.35">
      <c r="A751" s="101"/>
      <c r="B751" s="101"/>
      <c r="C751" s="101"/>
      <c r="D751" s="117"/>
      <c r="E751" s="117"/>
      <c r="F751" s="117"/>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5.5" x14ac:dyDescent="0.35">
      <c r="A752" s="101"/>
      <c r="B752" s="101"/>
      <c r="C752" s="101"/>
      <c r="D752" s="117"/>
      <c r="E752" s="117"/>
      <c r="F752" s="117"/>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5.5" x14ac:dyDescent="0.35">
      <c r="A753" s="101"/>
      <c r="B753" s="101"/>
      <c r="C753" s="101"/>
      <c r="D753" s="117"/>
      <c r="E753" s="117"/>
      <c r="F753" s="117"/>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5.5" x14ac:dyDescent="0.35">
      <c r="A754" s="101"/>
      <c r="B754" s="101"/>
      <c r="C754" s="101"/>
      <c r="D754" s="117"/>
      <c r="E754" s="117"/>
      <c r="F754" s="117"/>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5.5" x14ac:dyDescent="0.35">
      <c r="A755" s="101"/>
      <c r="B755" s="101"/>
      <c r="C755" s="101"/>
      <c r="D755" s="117"/>
      <c r="E755" s="117"/>
      <c r="F755" s="117"/>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5.5" x14ac:dyDescent="0.35">
      <c r="A756" s="101"/>
      <c r="B756" s="101"/>
      <c r="C756" s="101"/>
      <c r="D756" s="117"/>
      <c r="E756" s="117"/>
      <c r="F756" s="117"/>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5.5" x14ac:dyDescent="0.35">
      <c r="A757" s="101"/>
      <c r="B757" s="101"/>
      <c r="C757" s="101"/>
      <c r="D757" s="117"/>
      <c r="E757" s="117"/>
      <c r="F757" s="117"/>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5.5" x14ac:dyDescent="0.35">
      <c r="A758" s="101"/>
      <c r="B758" s="101"/>
      <c r="C758" s="101"/>
      <c r="D758" s="117"/>
      <c r="E758" s="117"/>
      <c r="F758" s="117"/>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5.5" x14ac:dyDescent="0.35">
      <c r="A759" s="101"/>
      <c r="B759" s="101"/>
      <c r="C759" s="101"/>
      <c r="D759" s="117"/>
      <c r="E759" s="117"/>
      <c r="F759" s="117"/>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5.5" x14ac:dyDescent="0.35">
      <c r="A760" s="101"/>
      <c r="B760" s="101"/>
      <c r="C760" s="101"/>
      <c r="D760" s="117"/>
      <c r="E760" s="117"/>
      <c r="F760" s="117"/>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5.5" x14ac:dyDescent="0.35">
      <c r="A761" s="101"/>
      <c r="B761" s="101"/>
      <c r="C761" s="101"/>
      <c r="D761" s="117"/>
      <c r="E761" s="117"/>
      <c r="F761" s="117"/>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5.5" x14ac:dyDescent="0.35">
      <c r="A762" s="101"/>
      <c r="B762" s="101"/>
      <c r="C762" s="101"/>
      <c r="D762" s="117"/>
      <c r="E762" s="117"/>
      <c r="F762" s="117"/>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5.5" x14ac:dyDescent="0.35">
      <c r="A763" s="101"/>
      <c r="B763" s="101"/>
      <c r="C763" s="101"/>
      <c r="D763" s="117"/>
      <c r="E763" s="117"/>
      <c r="F763" s="117"/>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5.5" x14ac:dyDescent="0.35">
      <c r="A764" s="101"/>
      <c r="B764" s="101"/>
      <c r="C764" s="101"/>
      <c r="D764" s="117"/>
      <c r="E764" s="117"/>
      <c r="F764" s="117"/>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5.5" x14ac:dyDescent="0.35">
      <c r="A765" s="101"/>
      <c r="B765" s="101"/>
      <c r="C765" s="101"/>
      <c r="D765" s="117"/>
      <c r="E765" s="117"/>
      <c r="F765" s="117"/>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5.5" x14ac:dyDescent="0.35">
      <c r="A766" s="101"/>
      <c r="B766" s="101"/>
      <c r="C766" s="101"/>
      <c r="D766" s="117"/>
      <c r="E766" s="117"/>
      <c r="F766" s="117"/>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5.5" x14ac:dyDescent="0.35">
      <c r="A767" s="101"/>
      <c r="B767" s="101"/>
      <c r="C767" s="101"/>
      <c r="D767" s="117"/>
      <c r="E767" s="117"/>
      <c r="F767" s="117"/>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5.5" x14ac:dyDescent="0.35">
      <c r="A768" s="101"/>
      <c r="B768" s="101"/>
      <c r="C768" s="101"/>
      <c r="D768" s="117"/>
      <c r="E768" s="117"/>
      <c r="F768" s="117"/>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5.5" x14ac:dyDescent="0.35">
      <c r="A769" s="101"/>
      <c r="B769" s="101"/>
      <c r="C769" s="101"/>
      <c r="D769" s="117"/>
      <c r="E769" s="117"/>
      <c r="F769" s="117"/>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5.5" x14ac:dyDescent="0.35">
      <c r="A770" s="101"/>
      <c r="B770" s="101"/>
      <c r="C770" s="101"/>
      <c r="D770" s="117"/>
      <c r="E770" s="117"/>
      <c r="F770" s="117"/>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5.5" x14ac:dyDescent="0.35">
      <c r="A771" s="101"/>
      <c r="B771" s="101"/>
      <c r="C771" s="101"/>
      <c r="D771" s="117"/>
      <c r="E771" s="117"/>
      <c r="F771" s="117"/>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5.5" x14ac:dyDescent="0.35">
      <c r="A772" s="101"/>
      <c r="B772" s="101"/>
      <c r="C772" s="101"/>
      <c r="D772" s="117"/>
      <c r="E772" s="117"/>
      <c r="F772" s="117"/>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5.5" x14ac:dyDescent="0.35">
      <c r="A773" s="101"/>
      <c r="B773" s="101"/>
      <c r="C773" s="101"/>
      <c r="D773" s="117"/>
      <c r="E773" s="117"/>
      <c r="F773" s="117"/>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5.5" x14ac:dyDescent="0.35">
      <c r="A774" s="101"/>
      <c r="B774" s="101"/>
      <c r="C774" s="101"/>
      <c r="D774" s="117"/>
      <c r="E774" s="117"/>
      <c r="F774" s="117"/>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5.5" x14ac:dyDescent="0.35">
      <c r="A775" s="101"/>
      <c r="B775" s="101"/>
      <c r="C775" s="101"/>
      <c r="D775" s="117"/>
      <c r="E775" s="117"/>
      <c r="F775" s="117"/>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5.5" x14ac:dyDescent="0.35">
      <c r="A776" s="101"/>
      <c r="B776" s="101"/>
      <c r="C776" s="101"/>
      <c r="D776" s="117"/>
      <c r="E776" s="117"/>
      <c r="F776" s="117"/>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5.5" x14ac:dyDescent="0.35">
      <c r="A777" s="101"/>
      <c r="B777" s="101"/>
      <c r="C777" s="101"/>
      <c r="D777" s="117"/>
      <c r="E777" s="117"/>
      <c r="F777" s="117"/>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5.5" x14ac:dyDescent="0.35">
      <c r="A778" s="101"/>
      <c r="B778" s="101"/>
      <c r="C778" s="101"/>
      <c r="D778" s="117"/>
      <c r="E778" s="117"/>
      <c r="F778" s="117"/>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5.5" x14ac:dyDescent="0.35">
      <c r="A779" s="101"/>
      <c r="B779" s="101"/>
      <c r="C779" s="101"/>
      <c r="D779" s="117"/>
      <c r="E779" s="117"/>
      <c r="F779" s="117"/>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5.5" x14ac:dyDescent="0.35">
      <c r="A780" s="101"/>
      <c r="B780" s="101"/>
      <c r="C780" s="101"/>
      <c r="D780" s="117"/>
      <c r="E780" s="117"/>
      <c r="F780" s="117"/>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5.5" x14ac:dyDescent="0.35">
      <c r="A781" s="101"/>
      <c r="B781" s="101"/>
      <c r="C781" s="101"/>
      <c r="D781" s="117"/>
      <c r="E781" s="117"/>
      <c r="F781" s="117"/>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5.5" x14ac:dyDescent="0.35">
      <c r="A782" s="101"/>
      <c r="B782" s="101"/>
      <c r="C782" s="101"/>
      <c r="D782" s="117"/>
      <c r="E782" s="117"/>
      <c r="F782" s="117"/>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5.5" x14ac:dyDescent="0.35">
      <c r="A783" s="101"/>
      <c r="B783" s="101"/>
      <c r="C783" s="101"/>
      <c r="D783" s="117"/>
      <c r="E783" s="117"/>
      <c r="F783" s="117"/>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5.5" x14ac:dyDescent="0.35">
      <c r="A784" s="101"/>
      <c r="B784" s="101"/>
      <c r="C784" s="101"/>
      <c r="D784" s="117"/>
      <c r="E784" s="117"/>
      <c r="F784" s="117"/>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5.5" x14ac:dyDescent="0.35">
      <c r="A785" s="101"/>
      <c r="B785" s="101"/>
      <c r="C785" s="101"/>
      <c r="D785" s="117"/>
      <c r="E785" s="117"/>
      <c r="F785" s="117"/>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5.5" x14ac:dyDescent="0.35">
      <c r="A786" s="101"/>
      <c r="B786" s="101"/>
      <c r="C786" s="101"/>
      <c r="D786" s="117"/>
      <c r="E786" s="117"/>
      <c r="F786" s="117"/>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5.5" x14ac:dyDescent="0.35">
      <c r="A787" s="101"/>
      <c r="B787" s="101"/>
      <c r="C787" s="101"/>
      <c r="D787" s="117"/>
      <c r="E787" s="117"/>
      <c r="F787" s="117"/>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5.5" x14ac:dyDescent="0.35">
      <c r="A788" s="101"/>
      <c r="B788" s="101"/>
      <c r="C788" s="101"/>
      <c r="D788" s="117"/>
      <c r="E788" s="117"/>
      <c r="F788" s="117"/>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5.5" x14ac:dyDescent="0.35">
      <c r="A789" s="101"/>
      <c r="B789" s="101"/>
      <c r="C789" s="101"/>
      <c r="D789" s="117"/>
      <c r="E789" s="117"/>
      <c r="F789" s="117"/>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5.5" x14ac:dyDescent="0.35">
      <c r="A790" s="101"/>
      <c r="B790" s="101"/>
      <c r="C790" s="101"/>
      <c r="D790" s="117"/>
      <c r="E790" s="117"/>
      <c r="F790" s="117"/>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5.5" x14ac:dyDescent="0.35">
      <c r="A791" s="101"/>
      <c r="B791" s="101"/>
      <c r="C791" s="101"/>
      <c r="D791" s="117"/>
      <c r="E791" s="117"/>
      <c r="F791" s="117"/>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5.5" x14ac:dyDescent="0.35">
      <c r="A792" s="101"/>
      <c r="B792" s="101"/>
      <c r="C792" s="101"/>
      <c r="D792" s="117"/>
      <c r="E792" s="117"/>
      <c r="F792" s="117"/>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5.5" x14ac:dyDescent="0.35">
      <c r="A793" s="101"/>
      <c r="B793" s="101"/>
      <c r="C793" s="101"/>
      <c r="D793" s="117"/>
      <c r="E793" s="117"/>
      <c r="F793" s="117"/>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5.5" x14ac:dyDescent="0.35">
      <c r="A794" s="101"/>
      <c r="B794" s="101"/>
      <c r="C794" s="101"/>
      <c r="D794" s="117"/>
      <c r="E794" s="117"/>
      <c r="F794" s="117"/>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5.5" x14ac:dyDescent="0.35">
      <c r="A795" s="101"/>
      <c r="B795" s="101"/>
      <c r="C795" s="101"/>
      <c r="D795" s="117"/>
      <c r="E795" s="117"/>
      <c r="F795" s="117"/>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5.5" x14ac:dyDescent="0.35">
      <c r="A796" s="101"/>
      <c r="B796" s="101"/>
      <c r="C796" s="101"/>
      <c r="D796" s="117"/>
      <c r="E796" s="117"/>
      <c r="F796" s="117"/>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5.5" x14ac:dyDescent="0.35">
      <c r="A797" s="101"/>
      <c r="B797" s="101"/>
      <c r="C797" s="101"/>
      <c r="D797" s="117"/>
      <c r="E797" s="117"/>
      <c r="F797" s="117"/>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5.5" x14ac:dyDescent="0.35">
      <c r="A798" s="101"/>
      <c r="B798" s="101"/>
      <c r="C798" s="101"/>
      <c r="D798" s="117"/>
      <c r="E798" s="117"/>
      <c r="F798" s="117"/>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5.5" x14ac:dyDescent="0.35">
      <c r="A799" s="101"/>
      <c r="B799" s="101"/>
      <c r="C799" s="101"/>
      <c r="D799" s="117"/>
      <c r="E799" s="117"/>
      <c r="F799" s="117"/>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5.5" x14ac:dyDescent="0.35">
      <c r="A800" s="101"/>
      <c r="B800" s="101"/>
      <c r="C800" s="101"/>
      <c r="D800" s="117"/>
      <c r="E800" s="117"/>
      <c r="F800" s="117"/>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5.5" x14ac:dyDescent="0.35">
      <c r="A801" s="101"/>
      <c r="B801" s="101"/>
      <c r="C801" s="101"/>
      <c r="D801" s="117"/>
      <c r="E801" s="117"/>
      <c r="F801" s="117"/>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5.5" x14ac:dyDescent="0.35">
      <c r="A802" s="101"/>
      <c r="B802" s="101"/>
      <c r="C802" s="101"/>
      <c r="D802" s="117"/>
      <c r="E802" s="117"/>
      <c r="F802" s="117"/>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5.5" x14ac:dyDescent="0.35">
      <c r="A803" s="101"/>
      <c r="B803" s="101"/>
      <c r="C803" s="101"/>
      <c r="D803" s="117"/>
      <c r="E803" s="117"/>
      <c r="F803" s="117"/>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5.5" x14ac:dyDescent="0.35">
      <c r="A804" s="101"/>
      <c r="B804" s="101"/>
      <c r="C804" s="101"/>
      <c r="D804" s="117"/>
      <c r="E804" s="117"/>
      <c r="F804" s="117"/>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5.5" x14ac:dyDescent="0.35">
      <c r="A805" s="101"/>
      <c r="B805" s="101"/>
      <c r="C805" s="101"/>
      <c r="D805" s="117"/>
      <c r="E805" s="117"/>
      <c r="F805" s="117"/>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5.5" x14ac:dyDescent="0.35">
      <c r="A806" s="101"/>
      <c r="B806" s="101"/>
      <c r="C806" s="101"/>
      <c r="D806" s="117"/>
      <c r="E806" s="117"/>
      <c r="F806" s="117"/>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5.5" x14ac:dyDescent="0.35">
      <c r="A807" s="101"/>
      <c r="B807" s="101"/>
      <c r="C807" s="101"/>
      <c r="D807" s="117"/>
      <c r="E807" s="117"/>
      <c r="F807" s="117"/>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5.5" x14ac:dyDescent="0.35">
      <c r="A808" s="101"/>
      <c r="B808" s="101"/>
      <c r="C808" s="101"/>
      <c r="D808" s="117"/>
      <c r="E808" s="117"/>
      <c r="F808" s="117"/>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5.5" x14ac:dyDescent="0.35">
      <c r="A809" s="101"/>
      <c r="B809" s="101"/>
      <c r="C809" s="101"/>
      <c r="D809" s="117"/>
      <c r="E809" s="117"/>
      <c r="F809" s="117"/>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5.5" x14ac:dyDescent="0.35">
      <c r="A810" s="101"/>
      <c r="B810" s="101"/>
      <c r="C810" s="101"/>
      <c r="D810" s="117"/>
      <c r="E810" s="117"/>
      <c r="F810" s="117"/>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5.5" x14ac:dyDescent="0.35">
      <c r="A811" s="101"/>
      <c r="B811" s="101"/>
      <c r="C811" s="101"/>
      <c r="D811" s="117"/>
      <c r="E811" s="117"/>
      <c r="F811" s="117"/>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5.5" x14ac:dyDescent="0.35">
      <c r="A812" s="101"/>
      <c r="B812" s="101"/>
      <c r="C812" s="101"/>
      <c r="D812" s="117"/>
      <c r="E812" s="117"/>
      <c r="F812" s="117"/>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5.5" x14ac:dyDescent="0.35">
      <c r="A813" s="101"/>
      <c r="B813" s="101"/>
      <c r="C813" s="101"/>
      <c r="D813" s="117"/>
      <c r="E813" s="117"/>
      <c r="F813" s="117"/>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5.5" x14ac:dyDescent="0.35">
      <c r="A814" s="101"/>
      <c r="B814" s="101"/>
      <c r="C814" s="101"/>
      <c r="D814" s="117"/>
      <c r="E814" s="117"/>
      <c r="F814" s="117"/>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5.5" x14ac:dyDescent="0.35">
      <c r="A815" s="101"/>
      <c r="B815" s="101"/>
      <c r="C815" s="101"/>
      <c r="D815" s="117"/>
      <c r="E815" s="117"/>
      <c r="F815" s="117"/>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5.5" x14ac:dyDescent="0.35">
      <c r="A816" s="101"/>
      <c r="B816" s="101"/>
      <c r="C816" s="101"/>
      <c r="D816" s="117"/>
      <c r="E816" s="117"/>
      <c r="F816" s="117"/>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5.5" x14ac:dyDescent="0.35">
      <c r="A817" s="101"/>
      <c r="B817" s="101"/>
      <c r="C817" s="101"/>
      <c r="D817" s="117"/>
      <c r="E817" s="117"/>
      <c r="F817" s="117"/>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5.5" x14ac:dyDescent="0.35">
      <c r="A818" s="101"/>
      <c r="B818" s="101"/>
      <c r="C818" s="101"/>
      <c r="D818" s="117"/>
      <c r="E818" s="117"/>
      <c r="F818" s="117"/>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5.5" x14ac:dyDescent="0.35">
      <c r="A819" s="101"/>
      <c r="B819" s="101"/>
      <c r="C819" s="101"/>
      <c r="D819" s="117"/>
      <c r="E819" s="117"/>
      <c r="F819" s="117"/>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5.5" x14ac:dyDescent="0.35">
      <c r="A820" s="101"/>
      <c r="B820" s="101"/>
      <c r="C820" s="101"/>
      <c r="D820" s="117"/>
      <c r="E820" s="117"/>
      <c r="F820" s="117"/>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5.5" x14ac:dyDescent="0.35">
      <c r="A821" s="101"/>
      <c r="B821" s="101"/>
      <c r="C821" s="101"/>
      <c r="D821" s="117"/>
      <c r="E821" s="117"/>
      <c r="F821" s="117"/>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5.5" x14ac:dyDescent="0.35">
      <c r="A822" s="101"/>
      <c r="B822" s="101"/>
      <c r="C822" s="101"/>
      <c r="D822" s="117"/>
      <c r="E822" s="117"/>
      <c r="F822" s="117"/>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5.5" x14ac:dyDescent="0.35">
      <c r="A823" s="101"/>
      <c r="B823" s="101"/>
      <c r="C823" s="101"/>
      <c r="D823" s="117"/>
      <c r="E823" s="117"/>
      <c r="F823" s="117"/>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5.5" x14ac:dyDescent="0.35">
      <c r="A824" s="101"/>
      <c r="B824" s="101"/>
      <c r="C824" s="101"/>
      <c r="D824" s="117"/>
      <c r="E824" s="117"/>
      <c r="F824" s="117"/>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5.5" x14ac:dyDescent="0.35">
      <c r="A825" s="101"/>
      <c r="B825" s="101"/>
      <c r="C825" s="101"/>
      <c r="D825" s="117"/>
      <c r="E825" s="117"/>
      <c r="F825" s="117"/>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5.5" x14ac:dyDescent="0.35">
      <c r="A826" s="101"/>
      <c r="B826" s="101"/>
      <c r="C826" s="101"/>
      <c r="D826" s="117"/>
      <c r="E826" s="117"/>
      <c r="F826" s="117"/>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5.5" x14ac:dyDescent="0.35">
      <c r="A827" s="101"/>
      <c r="B827" s="101"/>
      <c r="C827" s="101"/>
      <c r="D827" s="117"/>
      <c r="E827" s="117"/>
      <c r="F827" s="117"/>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5.5" x14ac:dyDescent="0.35">
      <c r="A828" s="101"/>
      <c r="B828" s="101"/>
      <c r="C828" s="101"/>
      <c r="D828" s="117"/>
      <c r="E828" s="117"/>
      <c r="F828" s="117"/>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5.5" x14ac:dyDescent="0.35">
      <c r="A829" s="101"/>
      <c r="B829" s="101"/>
      <c r="C829" s="101"/>
      <c r="D829" s="117"/>
      <c r="E829" s="117"/>
      <c r="F829" s="117"/>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5.5" x14ac:dyDescent="0.35">
      <c r="A830" s="101"/>
      <c r="B830" s="101"/>
      <c r="C830" s="101"/>
      <c r="D830" s="117"/>
      <c r="E830" s="117"/>
      <c r="F830" s="117"/>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5.5" x14ac:dyDescent="0.35">
      <c r="A831" s="101"/>
      <c r="B831" s="101"/>
      <c r="C831" s="101"/>
      <c r="D831" s="117"/>
      <c r="E831" s="117"/>
      <c r="F831" s="117"/>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5.5" x14ac:dyDescent="0.35">
      <c r="A832" s="101"/>
      <c r="B832" s="101"/>
      <c r="C832" s="101"/>
      <c r="D832" s="117"/>
      <c r="E832" s="117"/>
      <c r="F832" s="117"/>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5.5" x14ac:dyDescent="0.35">
      <c r="A833" s="101"/>
      <c r="B833" s="101"/>
      <c r="C833" s="101"/>
      <c r="D833" s="117"/>
      <c r="E833" s="117"/>
      <c r="F833" s="117"/>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5.5" x14ac:dyDescent="0.35">
      <c r="A834" s="101"/>
      <c r="B834" s="101"/>
      <c r="C834" s="101"/>
      <c r="D834" s="117"/>
      <c r="E834" s="117"/>
      <c r="F834" s="117"/>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5.5" x14ac:dyDescent="0.35">
      <c r="A835" s="101"/>
      <c r="B835" s="101"/>
      <c r="C835" s="101"/>
      <c r="D835" s="117"/>
      <c r="E835" s="117"/>
      <c r="F835" s="117"/>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5.5" x14ac:dyDescent="0.35">
      <c r="A836" s="101"/>
      <c r="B836" s="101"/>
      <c r="C836" s="101"/>
      <c r="D836" s="117"/>
      <c r="E836" s="117"/>
      <c r="F836" s="117"/>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5.5" x14ac:dyDescent="0.35">
      <c r="A837" s="101"/>
      <c r="B837" s="101"/>
      <c r="C837" s="101"/>
      <c r="D837" s="117"/>
      <c r="E837" s="117"/>
      <c r="F837" s="117"/>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5.5" x14ac:dyDescent="0.35">
      <c r="A838" s="101"/>
      <c r="B838" s="101"/>
      <c r="C838" s="101"/>
      <c r="D838" s="117"/>
      <c r="E838" s="117"/>
      <c r="F838" s="117"/>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5.5" x14ac:dyDescent="0.35">
      <c r="A839" s="101"/>
      <c r="B839" s="101"/>
      <c r="C839" s="101"/>
      <c r="D839" s="117"/>
      <c r="E839" s="117"/>
      <c r="F839" s="117"/>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5.5" x14ac:dyDescent="0.35">
      <c r="A840" s="101"/>
      <c r="B840" s="101"/>
      <c r="C840" s="101"/>
      <c r="D840" s="117"/>
      <c r="E840" s="117"/>
      <c r="F840" s="117"/>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5.5" x14ac:dyDescent="0.35">
      <c r="A841" s="101"/>
      <c r="B841" s="101"/>
      <c r="C841" s="101"/>
      <c r="D841" s="117"/>
      <c r="E841" s="117"/>
      <c r="F841" s="117"/>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5.5" x14ac:dyDescent="0.35">
      <c r="A842" s="101"/>
      <c r="B842" s="101"/>
      <c r="C842" s="101"/>
      <c r="D842" s="117"/>
      <c r="E842" s="117"/>
      <c r="F842" s="117"/>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5.5" x14ac:dyDescent="0.35">
      <c r="A843" s="101"/>
      <c r="B843" s="101"/>
      <c r="C843" s="101"/>
      <c r="D843" s="117"/>
      <c r="E843" s="117"/>
      <c r="F843" s="117"/>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5.5" x14ac:dyDescent="0.35">
      <c r="A844" s="101"/>
      <c r="B844" s="101"/>
      <c r="C844" s="101"/>
      <c r="D844" s="117"/>
      <c r="E844" s="117"/>
      <c r="F844" s="117"/>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5.5" x14ac:dyDescent="0.35">
      <c r="A845" s="101"/>
      <c r="B845" s="101"/>
      <c r="C845" s="101"/>
      <c r="D845" s="117"/>
      <c r="E845" s="117"/>
      <c r="F845" s="117"/>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5.5" x14ac:dyDescent="0.35">
      <c r="A846" s="101"/>
      <c r="B846" s="101"/>
      <c r="C846" s="101"/>
      <c r="D846" s="117"/>
      <c r="E846" s="117"/>
      <c r="F846" s="117"/>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5.5" x14ac:dyDescent="0.35">
      <c r="A847" s="101"/>
      <c r="B847" s="101"/>
      <c r="C847" s="101"/>
      <c r="D847" s="117"/>
      <c r="E847" s="117"/>
      <c r="F847" s="117"/>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5.5" x14ac:dyDescent="0.35">
      <c r="A848" s="101"/>
      <c r="B848" s="101"/>
      <c r="C848" s="101"/>
      <c r="D848" s="117"/>
      <c r="E848" s="117"/>
      <c r="F848" s="117"/>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5.5" x14ac:dyDescent="0.35">
      <c r="A849" s="101"/>
      <c r="B849" s="101"/>
      <c r="C849" s="101"/>
      <c r="D849" s="117"/>
      <c r="E849" s="117"/>
      <c r="F849" s="117"/>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5.5" x14ac:dyDescent="0.35">
      <c r="A850" s="101"/>
      <c r="B850" s="101"/>
      <c r="C850" s="101"/>
      <c r="D850" s="117"/>
      <c r="E850" s="117"/>
      <c r="F850" s="117"/>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5.5" x14ac:dyDescent="0.35">
      <c r="A851" s="101"/>
      <c r="B851" s="101"/>
      <c r="C851" s="101"/>
      <c r="D851" s="117"/>
      <c r="E851" s="117"/>
      <c r="F851" s="117"/>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5.5" x14ac:dyDescent="0.35">
      <c r="A852" s="101"/>
      <c r="B852" s="101"/>
      <c r="C852" s="101"/>
      <c r="D852" s="117"/>
      <c r="E852" s="117"/>
      <c r="F852" s="117"/>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5.5" x14ac:dyDescent="0.35">
      <c r="A853" s="101"/>
      <c r="B853" s="101"/>
      <c r="C853" s="101"/>
      <c r="D853" s="117"/>
      <c r="E853" s="117"/>
      <c r="F853" s="117"/>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5.5" x14ac:dyDescent="0.35">
      <c r="A854" s="101"/>
      <c r="B854" s="101"/>
      <c r="C854" s="101"/>
      <c r="D854" s="117"/>
      <c r="E854" s="117"/>
      <c r="F854" s="117"/>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5.5" x14ac:dyDescent="0.35">
      <c r="A855" s="101"/>
      <c r="B855" s="101"/>
      <c r="C855" s="101"/>
      <c r="D855" s="117"/>
      <c r="E855" s="117"/>
      <c r="F855" s="117"/>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5.5" x14ac:dyDescent="0.35">
      <c r="A856" s="101"/>
      <c r="B856" s="101"/>
      <c r="C856" s="101"/>
      <c r="D856" s="117"/>
      <c r="E856" s="117"/>
      <c r="F856" s="117"/>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5.5" x14ac:dyDescent="0.35">
      <c r="A857" s="101"/>
      <c r="B857" s="101"/>
      <c r="C857" s="101"/>
      <c r="D857" s="117"/>
      <c r="E857" s="117"/>
      <c r="F857" s="117"/>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5.5" x14ac:dyDescent="0.35">
      <c r="A858" s="101"/>
      <c r="B858" s="101"/>
      <c r="C858" s="101"/>
      <c r="D858" s="117"/>
      <c r="E858" s="117"/>
      <c r="F858" s="117"/>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5.5" x14ac:dyDescent="0.35">
      <c r="A859" s="101"/>
      <c r="B859" s="101"/>
      <c r="C859" s="101"/>
      <c r="D859" s="117"/>
      <c r="E859" s="117"/>
      <c r="F859" s="117"/>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5.5" x14ac:dyDescent="0.35">
      <c r="A860" s="101"/>
      <c r="B860" s="101"/>
      <c r="C860" s="101"/>
      <c r="D860" s="117"/>
      <c r="E860" s="117"/>
      <c r="F860" s="117"/>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5.5" x14ac:dyDescent="0.35">
      <c r="A861" s="101"/>
      <c r="B861" s="101"/>
      <c r="C861" s="101"/>
      <c r="D861" s="117"/>
      <c r="E861" s="117"/>
      <c r="F861" s="117"/>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5.5" x14ac:dyDescent="0.35">
      <c r="A862" s="101"/>
      <c r="B862" s="101"/>
      <c r="C862" s="101"/>
      <c r="D862" s="117"/>
      <c r="E862" s="117"/>
      <c r="F862" s="117"/>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5.5" x14ac:dyDescent="0.35">
      <c r="A863" s="101"/>
      <c r="B863" s="101"/>
      <c r="C863" s="101"/>
      <c r="D863" s="117"/>
      <c r="E863" s="117"/>
      <c r="F863" s="117"/>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5.5" x14ac:dyDescent="0.35">
      <c r="A864" s="101"/>
      <c r="B864" s="101"/>
      <c r="C864" s="101"/>
      <c r="D864" s="117"/>
      <c r="E864" s="117"/>
      <c r="F864" s="117"/>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5.5" x14ac:dyDescent="0.35">
      <c r="A865" s="101"/>
      <c r="B865" s="101"/>
      <c r="C865" s="101"/>
      <c r="D865" s="117"/>
      <c r="E865" s="117"/>
      <c r="F865" s="117"/>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5.5" x14ac:dyDescent="0.35">
      <c r="A866" s="101"/>
      <c r="B866" s="101"/>
      <c r="C866" s="101"/>
      <c r="D866" s="117"/>
      <c r="E866" s="117"/>
      <c r="F866" s="117"/>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5.5" x14ac:dyDescent="0.35">
      <c r="A867" s="101"/>
      <c r="B867" s="101"/>
      <c r="C867" s="101"/>
      <c r="D867" s="117"/>
      <c r="E867" s="117"/>
      <c r="F867" s="117"/>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5.5" x14ac:dyDescent="0.35">
      <c r="A868" s="101"/>
      <c r="B868" s="101"/>
      <c r="C868" s="101"/>
      <c r="D868" s="117"/>
      <c r="E868" s="117"/>
      <c r="F868" s="117"/>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5.5" x14ac:dyDescent="0.35">
      <c r="A869" s="101"/>
      <c r="B869" s="101"/>
      <c r="C869" s="101"/>
      <c r="D869" s="117"/>
      <c r="E869" s="117"/>
      <c r="F869" s="117"/>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5.5" x14ac:dyDescent="0.35">
      <c r="A870" s="101"/>
      <c r="B870" s="101"/>
      <c r="C870" s="101"/>
      <c r="D870" s="117"/>
      <c r="E870" s="117"/>
      <c r="F870" s="117"/>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5.5" x14ac:dyDescent="0.35">
      <c r="A871" s="101"/>
      <c r="B871" s="101"/>
      <c r="C871" s="101"/>
      <c r="D871" s="117"/>
      <c r="E871" s="117"/>
      <c r="F871" s="117"/>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5.5" x14ac:dyDescent="0.35">
      <c r="A872" s="101"/>
      <c r="B872" s="101"/>
      <c r="C872" s="101"/>
      <c r="D872" s="117"/>
      <c r="E872" s="117"/>
      <c r="F872" s="117"/>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5.5" x14ac:dyDescent="0.35">
      <c r="A873" s="101"/>
      <c r="B873" s="101"/>
      <c r="C873" s="101"/>
      <c r="D873" s="117"/>
      <c r="E873" s="117"/>
      <c r="F873" s="117"/>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5.5" x14ac:dyDescent="0.35">
      <c r="A874" s="101"/>
      <c r="B874" s="101"/>
      <c r="C874" s="101"/>
      <c r="D874" s="117"/>
      <c r="E874" s="117"/>
      <c r="F874" s="117"/>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5.5" x14ac:dyDescent="0.35">
      <c r="A875" s="101"/>
      <c r="B875" s="101"/>
      <c r="C875" s="101"/>
      <c r="D875" s="117"/>
      <c r="E875" s="117"/>
      <c r="F875" s="117"/>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5.5" x14ac:dyDescent="0.35">
      <c r="A876" s="101"/>
      <c r="B876" s="101"/>
      <c r="C876" s="101"/>
      <c r="D876" s="117"/>
      <c r="E876" s="117"/>
      <c r="F876" s="117"/>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5.5" x14ac:dyDescent="0.35">
      <c r="A877" s="101"/>
      <c r="B877" s="101"/>
      <c r="C877" s="101"/>
      <c r="D877" s="117"/>
      <c r="E877" s="117"/>
      <c r="F877" s="117"/>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5.5" x14ac:dyDescent="0.35">
      <c r="A878" s="101"/>
      <c r="B878" s="101"/>
      <c r="C878" s="101"/>
      <c r="D878" s="117"/>
      <c r="E878" s="117"/>
      <c r="F878" s="117"/>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5.5" x14ac:dyDescent="0.35">
      <c r="A879" s="101"/>
      <c r="B879" s="101"/>
      <c r="C879" s="101"/>
      <c r="D879" s="117"/>
      <c r="E879" s="117"/>
      <c r="F879" s="117"/>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5.5" x14ac:dyDescent="0.35">
      <c r="A880" s="101"/>
      <c r="B880" s="101"/>
      <c r="C880" s="101"/>
      <c r="D880" s="117"/>
      <c r="E880" s="117"/>
      <c r="F880" s="117"/>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5.5" x14ac:dyDescent="0.35">
      <c r="A881" s="101"/>
      <c r="B881" s="101"/>
      <c r="C881" s="101"/>
      <c r="D881" s="117"/>
      <c r="E881" s="117"/>
      <c r="F881" s="117"/>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5.5" x14ac:dyDescent="0.35">
      <c r="A882" s="101"/>
      <c r="B882" s="101"/>
      <c r="C882" s="101"/>
      <c r="D882" s="117"/>
      <c r="E882" s="117"/>
      <c r="F882" s="117"/>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5.5" x14ac:dyDescent="0.35">
      <c r="A883" s="101"/>
      <c r="B883" s="101"/>
      <c r="C883" s="101"/>
      <c r="D883" s="117"/>
      <c r="E883" s="117"/>
      <c r="F883" s="117"/>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5.5" x14ac:dyDescent="0.35">
      <c r="A884" s="101"/>
      <c r="B884" s="101"/>
      <c r="C884" s="101"/>
      <c r="D884" s="117"/>
      <c r="E884" s="117"/>
      <c r="F884" s="117"/>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5.5" x14ac:dyDescent="0.35">
      <c r="A885" s="101"/>
      <c r="B885" s="101"/>
      <c r="C885" s="101"/>
      <c r="D885" s="117"/>
      <c r="E885" s="117"/>
      <c r="F885" s="117"/>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5.5" x14ac:dyDescent="0.35">
      <c r="A886" s="101"/>
      <c r="B886" s="101"/>
      <c r="C886" s="101"/>
      <c r="D886" s="117"/>
      <c r="E886" s="117"/>
      <c r="F886" s="117"/>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5.5" x14ac:dyDescent="0.35">
      <c r="A887" s="101"/>
      <c r="B887" s="101"/>
      <c r="C887" s="101"/>
      <c r="D887" s="117"/>
      <c r="E887" s="117"/>
      <c r="F887" s="117"/>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5.5" x14ac:dyDescent="0.35">
      <c r="A888" s="101"/>
      <c r="B888" s="101"/>
      <c r="C888" s="101"/>
      <c r="D888" s="117"/>
      <c r="E888" s="117"/>
      <c r="F888" s="117"/>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5.5" x14ac:dyDescent="0.35">
      <c r="A889" s="101"/>
      <c r="B889" s="101"/>
      <c r="C889" s="101"/>
      <c r="D889" s="117"/>
      <c r="E889" s="117"/>
      <c r="F889" s="117"/>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5.5" x14ac:dyDescent="0.35">
      <c r="A890" s="101"/>
      <c r="B890" s="101"/>
      <c r="C890" s="101"/>
      <c r="D890" s="117"/>
      <c r="E890" s="117"/>
      <c r="F890" s="117"/>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5.5" x14ac:dyDescent="0.35">
      <c r="A891" s="101"/>
      <c r="B891" s="101"/>
      <c r="C891" s="101"/>
      <c r="D891" s="117"/>
      <c r="E891" s="117"/>
      <c r="F891" s="117"/>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5.5" x14ac:dyDescent="0.35">
      <c r="A892" s="101"/>
      <c r="B892" s="101"/>
      <c r="C892" s="101"/>
      <c r="D892" s="117"/>
      <c r="E892" s="117"/>
      <c r="F892" s="117"/>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5.5" x14ac:dyDescent="0.35">
      <c r="A893" s="101"/>
      <c r="B893" s="101"/>
      <c r="C893" s="101"/>
      <c r="D893" s="117"/>
      <c r="E893" s="117"/>
      <c r="F893" s="117"/>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5.5" x14ac:dyDescent="0.35">
      <c r="A894" s="101"/>
      <c r="B894" s="101"/>
      <c r="C894" s="101"/>
      <c r="D894" s="117"/>
      <c r="E894" s="117"/>
      <c r="F894" s="117"/>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5.5" x14ac:dyDescent="0.35">
      <c r="A895" s="101"/>
      <c r="B895" s="101"/>
      <c r="C895" s="101"/>
      <c r="D895" s="117"/>
      <c r="E895" s="117"/>
      <c r="F895" s="117"/>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5.5" x14ac:dyDescent="0.35">
      <c r="A896" s="101"/>
      <c r="B896" s="101"/>
      <c r="C896" s="101"/>
      <c r="D896" s="117"/>
      <c r="E896" s="117"/>
      <c r="F896" s="117"/>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5.5" x14ac:dyDescent="0.35">
      <c r="A897" s="101"/>
      <c r="B897" s="101"/>
      <c r="C897" s="101"/>
      <c r="D897" s="117"/>
      <c r="E897" s="117"/>
      <c r="F897" s="117"/>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5.5" x14ac:dyDescent="0.35">
      <c r="A898" s="101"/>
      <c r="B898" s="101"/>
      <c r="C898" s="101"/>
      <c r="D898" s="117"/>
      <c r="E898" s="117"/>
      <c r="F898" s="117"/>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5.5" x14ac:dyDescent="0.35">
      <c r="A899" s="101"/>
      <c r="B899" s="101"/>
      <c r="C899" s="101"/>
      <c r="D899" s="117"/>
      <c r="E899" s="117"/>
      <c r="F899" s="117"/>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5.5" x14ac:dyDescent="0.35">
      <c r="A900" s="101"/>
      <c r="B900" s="101"/>
      <c r="C900" s="101"/>
      <c r="D900" s="117"/>
      <c r="E900" s="117"/>
      <c r="F900" s="117"/>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5.5" x14ac:dyDescent="0.35">
      <c r="A901" s="101"/>
      <c r="B901" s="101"/>
      <c r="C901" s="101"/>
      <c r="D901" s="117"/>
      <c r="E901" s="117"/>
      <c r="F901" s="117"/>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5.5" x14ac:dyDescent="0.35">
      <c r="A902" s="101"/>
      <c r="B902" s="101"/>
      <c r="C902" s="101"/>
      <c r="D902" s="117"/>
      <c r="E902" s="117"/>
      <c r="F902" s="117"/>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5.5" x14ac:dyDescent="0.35">
      <c r="A903" s="101"/>
      <c r="B903" s="101"/>
      <c r="C903" s="101"/>
      <c r="D903" s="117"/>
      <c r="E903" s="117"/>
      <c r="F903" s="117"/>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5.5" x14ac:dyDescent="0.35">
      <c r="A904" s="101"/>
      <c r="B904" s="101"/>
      <c r="C904" s="101"/>
      <c r="D904" s="117"/>
      <c r="E904" s="117"/>
      <c r="F904" s="117"/>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5.5" x14ac:dyDescent="0.35">
      <c r="A905" s="101"/>
      <c r="B905" s="101"/>
      <c r="C905" s="101"/>
      <c r="D905" s="117"/>
      <c r="E905" s="117"/>
      <c r="F905" s="117"/>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5.5" x14ac:dyDescent="0.35">
      <c r="A906" s="101"/>
      <c r="B906" s="101"/>
      <c r="C906" s="101"/>
      <c r="D906" s="117"/>
      <c r="E906" s="117"/>
      <c r="F906" s="117"/>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5.5" x14ac:dyDescent="0.35">
      <c r="A907" s="101"/>
      <c r="B907" s="101"/>
      <c r="C907" s="101"/>
      <c r="D907" s="117"/>
      <c r="E907" s="117"/>
      <c r="F907" s="117"/>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5.5" x14ac:dyDescent="0.35">
      <c r="A908" s="101"/>
      <c r="B908" s="101"/>
      <c r="C908" s="101"/>
      <c r="D908" s="117"/>
      <c r="E908" s="117"/>
      <c r="F908" s="117"/>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5.5" x14ac:dyDescent="0.35">
      <c r="A909" s="101"/>
      <c r="B909" s="101"/>
      <c r="C909" s="101"/>
      <c r="D909" s="117"/>
      <c r="E909" s="117"/>
      <c r="F909" s="117"/>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5.5" x14ac:dyDescent="0.35">
      <c r="A910" s="101"/>
      <c r="B910" s="101"/>
      <c r="C910" s="101"/>
      <c r="D910" s="117"/>
      <c r="E910" s="117"/>
      <c r="F910" s="117"/>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5.5" x14ac:dyDescent="0.35">
      <c r="A911" s="101"/>
      <c r="B911" s="101"/>
      <c r="C911" s="101"/>
      <c r="D911" s="117"/>
      <c r="E911" s="117"/>
      <c r="F911" s="117"/>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5.5" x14ac:dyDescent="0.35">
      <c r="A912" s="101"/>
      <c r="B912" s="101"/>
      <c r="C912" s="101"/>
      <c r="D912" s="117"/>
      <c r="E912" s="117"/>
      <c r="F912" s="117"/>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5.5" x14ac:dyDescent="0.35">
      <c r="A913" s="101"/>
      <c r="B913" s="101"/>
      <c r="C913" s="101"/>
      <c r="D913" s="117"/>
      <c r="E913" s="117"/>
      <c r="F913" s="117"/>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5.5" x14ac:dyDescent="0.35">
      <c r="A914" s="101"/>
      <c r="B914" s="101"/>
      <c r="C914" s="101"/>
      <c r="D914" s="117"/>
      <c r="E914" s="117"/>
      <c r="F914" s="117"/>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5.5" x14ac:dyDescent="0.35">
      <c r="A915" s="101"/>
      <c r="B915" s="101"/>
      <c r="C915" s="101"/>
      <c r="D915" s="117"/>
      <c r="E915" s="117"/>
      <c r="F915" s="117"/>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5.5" x14ac:dyDescent="0.35">
      <c r="A916" s="101"/>
      <c r="B916" s="101"/>
      <c r="C916" s="101"/>
      <c r="D916" s="117"/>
      <c r="E916" s="117"/>
      <c r="F916" s="117"/>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5.5" x14ac:dyDescent="0.35">
      <c r="A917" s="101"/>
      <c r="B917" s="101"/>
      <c r="C917" s="101"/>
      <c r="D917" s="117"/>
      <c r="E917" s="117"/>
      <c r="F917" s="117"/>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5.5" x14ac:dyDescent="0.35">
      <c r="A918" s="101"/>
      <c r="B918" s="101"/>
      <c r="C918" s="101"/>
      <c r="D918" s="117"/>
      <c r="E918" s="117"/>
      <c r="F918" s="117"/>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5.5" x14ac:dyDescent="0.35">
      <c r="A919" s="101"/>
      <c r="B919" s="101"/>
      <c r="C919" s="101"/>
      <c r="D919" s="117"/>
      <c r="E919" s="117"/>
      <c r="F919" s="117"/>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5.5" x14ac:dyDescent="0.35">
      <c r="A920" s="101"/>
      <c r="B920" s="101"/>
      <c r="C920" s="101"/>
      <c r="D920" s="117"/>
      <c r="E920" s="117"/>
      <c r="F920" s="117"/>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5.5" x14ac:dyDescent="0.35">
      <c r="A921" s="101"/>
      <c r="B921" s="101"/>
      <c r="C921" s="101"/>
      <c r="D921" s="117"/>
      <c r="E921" s="117"/>
      <c r="F921" s="117"/>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5.5" x14ac:dyDescent="0.35">
      <c r="A922" s="101"/>
      <c r="B922" s="101"/>
      <c r="C922" s="101"/>
      <c r="D922" s="117"/>
      <c r="E922" s="117"/>
      <c r="F922" s="117"/>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5.5" x14ac:dyDescent="0.35">
      <c r="A923" s="101"/>
      <c r="B923" s="101"/>
      <c r="C923" s="101"/>
      <c r="D923" s="117"/>
      <c r="E923" s="117"/>
      <c r="F923" s="117"/>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5.5" x14ac:dyDescent="0.35">
      <c r="A924" s="101"/>
      <c r="B924" s="101"/>
      <c r="C924" s="101"/>
      <c r="D924" s="117"/>
      <c r="E924" s="117"/>
      <c r="F924" s="117"/>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5.5" x14ac:dyDescent="0.35">
      <c r="A925" s="101"/>
      <c r="B925" s="101"/>
      <c r="C925" s="101"/>
      <c r="D925" s="117"/>
      <c r="E925" s="117"/>
      <c r="F925" s="117"/>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5.5" x14ac:dyDescent="0.35">
      <c r="A926" s="101"/>
      <c r="B926" s="101"/>
      <c r="C926" s="101"/>
      <c r="D926" s="117"/>
      <c r="E926" s="117"/>
      <c r="F926" s="117"/>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5.5" x14ac:dyDescent="0.35">
      <c r="A927" s="101"/>
      <c r="B927" s="101"/>
      <c r="C927" s="101"/>
      <c r="D927" s="117"/>
      <c r="E927" s="117"/>
      <c r="F927" s="117"/>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5.5" x14ac:dyDescent="0.35">
      <c r="A928" s="101"/>
      <c r="B928" s="101"/>
      <c r="C928" s="101"/>
      <c r="D928" s="117"/>
      <c r="E928" s="117"/>
      <c r="F928" s="117"/>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5.5" x14ac:dyDescent="0.35">
      <c r="A929" s="101"/>
      <c r="B929" s="101"/>
      <c r="C929" s="101"/>
      <c r="D929" s="117"/>
      <c r="E929" s="117"/>
      <c r="F929" s="117"/>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5.5" x14ac:dyDescent="0.35">
      <c r="A930" s="101"/>
      <c r="B930" s="101"/>
      <c r="C930" s="101"/>
      <c r="D930" s="117"/>
      <c r="E930" s="117"/>
      <c r="F930" s="117"/>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5.5" x14ac:dyDescent="0.35">
      <c r="A931" s="101"/>
      <c r="B931" s="101"/>
      <c r="C931" s="101"/>
      <c r="D931" s="117"/>
      <c r="E931" s="117"/>
      <c r="F931" s="117"/>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5.5" x14ac:dyDescent="0.35">
      <c r="A932" s="101"/>
      <c r="B932" s="101"/>
      <c r="C932" s="101"/>
      <c r="D932" s="117"/>
      <c r="E932" s="117"/>
      <c r="F932" s="117"/>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5.5" x14ac:dyDescent="0.35">
      <c r="A933" s="101"/>
      <c r="B933" s="101"/>
      <c r="C933" s="101"/>
      <c r="D933" s="117"/>
      <c r="E933" s="117"/>
      <c r="F933" s="117"/>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5.5" x14ac:dyDescent="0.35">
      <c r="A934" s="101"/>
      <c r="B934" s="101"/>
      <c r="C934" s="101"/>
      <c r="D934" s="117"/>
      <c r="E934" s="117"/>
      <c r="F934" s="117"/>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5.5" x14ac:dyDescent="0.35">
      <c r="A935" s="101"/>
      <c r="B935" s="101"/>
      <c r="C935" s="101"/>
      <c r="D935" s="117"/>
      <c r="E935" s="117"/>
      <c r="F935" s="117"/>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5.5" x14ac:dyDescent="0.35">
      <c r="A936" s="101"/>
      <c r="B936" s="101"/>
      <c r="C936" s="101"/>
      <c r="D936" s="117"/>
      <c r="E936" s="117"/>
      <c r="F936" s="117"/>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5.5" x14ac:dyDescent="0.35">
      <c r="A937" s="101"/>
      <c r="B937" s="101"/>
      <c r="C937" s="101"/>
      <c r="D937" s="117"/>
      <c r="E937" s="117"/>
      <c r="F937" s="117"/>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5.5" x14ac:dyDescent="0.35">
      <c r="A938" s="101"/>
      <c r="B938" s="101"/>
      <c r="C938" s="101"/>
      <c r="D938" s="117"/>
      <c r="E938" s="117"/>
      <c r="F938" s="117"/>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5.5" x14ac:dyDescent="0.35">
      <c r="A939" s="101"/>
      <c r="B939" s="101"/>
      <c r="C939" s="101"/>
      <c r="D939" s="117"/>
      <c r="E939" s="117"/>
      <c r="F939" s="117"/>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5.5" x14ac:dyDescent="0.35">
      <c r="A940" s="101"/>
      <c r="B940" s="101"/>
      <c r="C940" s="101"/>
      <c r="D940" s="117"/>
      <c r="E940" s="117"/>
      <c r="F940" s="117"/>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5.5" x14ac:dyDescent="0.35">
      <c r="A941" s="101"/>
      <c r="B941" s="101"/>
      <c r="C941" s="101"/>
      <c r="D941" s="117"/>
      <c r="E941" s="117"/>
      <c r="F941" s="117"/>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5.5" x14ac:dyDescent="0.35">
      <c r="A942" s="101"/>
      <c r="B942" s="101"/>
      <c r="C942" s="101"/>
      <c r="D942" s="117"/>
      <c r="E942" s="117"/>
      <c r="F942" s="117"/>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5.5" x14ac:dyDescent="0.35">
      <c r="A943" s="101"/>
      <c r="B943" s="101"/>
      <c r="C943" s="101"/>
      <c r="D943" s="117"/>
      <c r="E943" s="117"/>
      <c r="F943" s="117"/>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5.5" x14ac:dyDescent="0.35">
      <c r="A944" s="101"/>
      <c r="B944" s="101"/>
      <c r="C944" s="101"/>
      <c r="D944" s="117"/>
      <c r="E944" s="117"/>
      <c r="F944" s="117"/>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5.5" x14ac:dyDescent="0.35">
      <c r="A945" s="101"/>
      <c r="B945" s="101"/>
      <c r="C945" s="101"/>
      <c r="D945" s="117"/>
      <c r="E945" s="117"/>
      <c r="F945" s="117"/>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5.5" x14ac:dyDescent="0.35">
      <c r="A946" s="101"/>
      <c r="B946" s="101"/>
      <c r="C946" s="101"/>
      <c r="D946" s="117"/>
      <c r="E946" s="117"/>
      <c r="F946" s="117"/>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5.5" x14ac:dyDescent="0.35">
      <c r="A947" s="101"/>
      <c r="B947" s="101"/>
      <c r="C947" s="101"/>
      <c r="D947" s="117"/>
      <c r="E947" s="117"/>
      <c r="F947" s="117"/>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5.5" x14ac:dyDescent="0.35">
      <c r="A948" s="101"/>
      <c r="B948" s="101"/>
      <c r="C948" s="101"/>
      <c r="D948" s="117"/>
      <c r="E948" s="117"/>
      <c r="F948" s="117"/>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5.5" x14ac:dyDescent="0.35">
      <c r="A949" s="101"/>
      <c r="B949" s="101"/>
      <c r="C949" s="101"/>
      <c r="D949" s="117"/>
      <c r="E949" s="117"/>
      <c r="F949" s="117"/>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5.5" x14ac:dyDescent="0.35">
      <c r="A950" s="101"/>
      <c r="B950" s="101"/>
      <c r="C950" s="101"/>
      <c r="D950" s="117"/>
      <c r="E950" s="117"/>
      <c r="F950" s="117"/>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5.5" x14ac:dyDescent="0.35">
      <c r="A951" s="101"/>
      <c r="B951" s="101"/>
      <c r="C951" s="101"/>
      <c r="D951" s="117"/>
      <c r="E951" s="117"/>
      <c r="F951" s="117"/>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5.5" x14ac:dyDescent="0.35">
      <c r="A952" s="101"/>
      <c r="B952" s="101"/>
      <c r="C952" s="101"/>
      <c r="D952" s="117"/>
      <c r="E952" s="117"/>
      <c r="F952" s="117"/>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5.5" x14ac:dyDescent="0.35">
      <c r="A953" s="101"/>
      <c r="B953" s="101"/>
      <c r="C953" s="101"/>
      <c r="D953" s="117"/>
      <c r="E953" s="117"/>
      <c r="F953" s="117"/>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5.5" x14ac:dyDescent="0.35">
      <c r="A954" s="101"/>
      <c r="B954" s="101"/>
      <c r="C954" s="101"/>
      <c r="D954" s="117"/>
      <c r="E954" s="117"/>
      <c r="F954" s="117"/>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5.5" x14ac:dyDescent="0.35">
      <c r="A955" s="101"/>
      <c r="B955" s="101"/>
      <c r="C955" s="101"/>
      <c r="D955" s="117"/>
      <c r="E955" s="117"/>
      <c r="F955" s="117"/>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5.5" x14ac:dyDescent="0.35">
      <c r="A956" s="101"/>
      <c r="B956" s="101"/>
      <c r="C956" s="101"/>
      <c r="D956" s="117"/>
      <c r="E956" s="117"/>
      <c r="F956" s="117"/>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5.5" x14ac:dyDescent="0.35">
      <c r="A957" s="101"/>
      <c r="B957" s="101"/>
      <c r="C957" s="101"/>
      <c r="D957" s="117"/>
      <c r="E957" s="117"/>
      <c r="F957" s="117"/>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5.5" x14ac:dyDescent="0.35">
      <c r="A958" s="101"/>
      <c r="B958" s="101"/>
      <c r="C958" s="101"/>
      <c r="D958" s="117"/>
      <c r="E958" s="117"/>
      <c r="F958" s="117"/>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5.5" x14ac:dyDescent="0.35">
      <c r="A959" s="101"/>
      <c r="B959" s="101"/>
      <c r="C959" s="101"/>
      <c r="D959" s="117"/>
      <c r="E959" s="117"/>
      <c r="F959" s="117"/>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5.5" x14ac:dyDescent="0.35">
      <c r="A960" s="101"/>
      <c r="B960" s="101"/>
      <c r="C960" s="101"/>
      <c r="D960" s="117"/>
      <c r="E960" s="117"/>
      <c r="F960" s="117"/>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5.5" x14ac:dyDescent="0.35">
      <c r="A961" s="101"/>
      <c r="B961" s="101"/>
      <c r="C961" s="101"/>
      <c r="D961" s="117"/>
      <c r="E961" s="117"/>
      <c r="F961" s="117"/>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5.5" x14ac:dyDescent="0.35">
      <c r="A962" s="101"/>
      <c r="B962" s="101"/>
      <c r="C962" s="101"/>
      <c r="D962" s="117"/>
      <c r="E962" s="117"/>
      <c r="F962" s="117"/>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5.5" x14ac:dyDescent="0.35">
      <c r="A963" s="101"/>
      <c r="B963" s="101"/>
      <c r="C963" s="101"/>
      <c r="D963" s="117"/>
      <c r="E963" s="117"/>
      <c r="F963" s="117"/>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5.5" x14ac:dyDescent="0.35">
      <c r="A964" s="101"/>
      <c r="B964" s="101"/>
      <c r="C964" s="101"/>
      <c r="D964" s="117"/>
      <c r="E964" s="117"/>
      <c r="F964" s="117"/>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5.5" x14ac:dyDescent="0.35">
      <c r="A965" s="101"/>
      <c r="B965" s="101"/>
      <c r="C965" s="101"/>
      <c r="D965" s="117"/>
      <c r="E965" s="117"/>
      <c r="F965" s="117"/>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5.5" x14ac:dyDescent="0.35">
      <c r="A966" s="101"/>
      <c r="B966" s="101"/>
      <c r="C966" s="101"/>
      <c r="D966" s="117"/>
      <c r="E966" s="117"/>
      <c r="F966" s="117"/>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5.5" x14ac:dyDescent="0.35">
      <c r="A967" s="101"/>
      <c r="B967" s="101"/>
      <c r="C967" s="101"/>
      <c r="D967" s="117"/>
      <c r="E967" s="117"/>
      <c r="F967" s="117"/>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5.5" x14ac:dyDescent="0.35">
      <c r="A968" s="101"/>
      <c r="B968" s="101"/>
      <c r="C968" s="101"/>
      <c r="D968" s="117"/>
      <c r="E968" s="117"/>
      <c r="F968" s="117"/>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5.5" x14ac:dyDescent="0.35">
      <c r="A969" s="101"/>
      <c r="B969" s="101"/>
      <c r="C969" s="101"/>
      <c r="D969" s="117"/>
      <c r="E969" s="117"/>
      <c r="F969" s="117"/>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5.5" x14ac:dyDescent="0.35">
      <c r="A970" s="101"/>
      <c r="B970" s="101"/>
      <c r="C970" s="101"/>
      <c r="D970" s="117"/>
      <c r="E970" s="117"/>
      <c r="F970" s="117"/>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5.5" x14ac:dyDescent="0.35">
      <c r="A971" s="101"/>
      <c r="B971" s="101"/>
      <c r="C971" s="101"/>
      <c r="D971" s="117"/>
      <c r="E971" s="117"/>
      <c r="F971" s="117"/>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5.5" x14ac:dyDescent="0.35">
      <c r="A972" s="101"/>
      <c r="B972" s="101"/>
      <c r="C972" s="101"/>
      <c r="D972" s="117"/>
      <c r="E972" s="117"/>
      <c r="F972" s="117"/>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5.5" x14ac:dyDescent="0.35">
      <c r="A973" s="101"/>
      <c r="B973" s="101"/>
      <c r="C973" s="101"/>
      <c r="D973" s="117"/>
      <c r="E973" s="117"/>
      <c r="F973" s="117"/>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5.5" x14ac:dyDescent="0.35">
      <c r="A974" s="101"/>
      <c r="B974" s="101"/>
      <c r="C974" s="101"/>
      <c r="D974" s="117"/>
      <c r="E974" s="117"/>
      <c r="F974" s="117"/>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5.5" x14ac:dyDescent="0.35">
      <c r="A975" s="101"/>
      <c r="B975" s="101"/>
      <c r="C975" s="101"/>
      <c r="D975" s="117"/>
      <c r="E975" s="117"/>
      <c r="F975" s="117"/>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5.5" x14ac:dyDescent="0.35">
      <c r="A976" s="101"/>
      <c r="B976" s="101"/>
      <c r="C976" s="101"/>
      <c r="D976" s="117"/>
      <c r="E976" s="117"/>
      <c r="F976" s="117"/>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5.5" x14ac:dyDescent="0.35">
      <c r="A977" s="101"/>
      <c r="B977" s="101"/>
      <c r="C977" s="101"/>
      <c r="D977" s="117"/>
      <c r="E977" s="117"/>
      <c r="F977" s="117"/>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5.5" x14ac:dyDescent="0.35">
      <c r="A978" s="101"/>
      <c r="B978" s="101"/>
      <c r="C978" s="101"/>
      <c r="D978" s="117"/>
      <c r="E978" s="117"/>
      <c r="F978" s="117"/>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5.5" x14ac:dyDescent="0.35">
      <c r="A979" s="101"/>
      <c r="B979" s="101"/>
      <c r="C979" s="101"/>
      <c r="D979" s="117"/>
      <c r="E979" s="117"/>
      <c r="F979" s="117"/>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5.5" x14ac:dyDescent="0.35">
      <c r="A980" s="101"/>
      <c r="B980" s="101"/>
      <c r="C980" s="101"/>
      <c r="D980" s="117"/>
      <c r="E980" s="117"/>
      <c r="F980" s="117"/>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5.5" x14ac:dyDescent="0.35">
      <c r="A981" s="101"/>
      <c r="B981" s="101"/>
      <c r="C981" s="101"/>
      <c r="D981" s="117"/>
      <c r="E981" s="117"/>
      <c r="F981" s="117"/>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5.5" x14ac:dyDescent="0.35">
      <c r="A982" s="101"/>
      <c r="B982" s="101"/>
      <c r="C982" s="101"/>
      <c r="D982" s="117"/>
      <c r="E982" s="117"/>
      <c r="F982" s="117"/>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5.5" x14ac:dyDescent="0.35">
      <c r="A983" s="101"/>
      <c r="B983" s="101"/>
      <c r="C983" s="101"/>
      <c r="D983" s="117"/>
      <c r="E983" s="117"/>
      <c r="F983" s="117"/>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5.5" x14ac:dyDescent="0.35">
      <c r="A984" s="101"/>
      <c r="B984" s="101"/>
      <c r="C984" s="101"/>
      <c r="D984" s="117"/>
      <c r="E984" s="117"/>
      <c r="F984" s="117"/>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5.5" x14ac:dyDescent="0.35">
      <c r="A985" s="101"/>
      <c r="B985" s="101"/>
      <c r="C985" s="101"/>
      <c r="D985" s="117"/>
      <c r="E985" s="117"/>
      <c r="F985" s="117"/>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5.5" x14ac:dyDescent="0.35">
      <c r="A986" s="101"/>
      <c r="B986" s="101"/>
      <c r="C986" s="101"/>
      <c r="D986" s="117"/>
      <c r="E986" s="117"/>
      <c r="F986" s="117"/>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5.5" x14ac:dyDescent="0.35">
      <c r="A987" s="101"/>
      <c r="B987" s="101"/>
      <c r="C987" s="101"/>
      <c r="D987" s="117"/>
      <c r="E987" s="117"/>
      <c r="F987" s="117"/>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5.5" x14ac:dyDescent="0.35">
      <c r="A988" s="101"/>
      <c r="B988" s="101"/>
      <c r="C988" s="101"/>
      <c r="D988" s="117"/>
      <c r="E988" s="117"/>
      <c r="F988" s="117"/>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5.5" x14ac:dyDescent="0.35">
      <c r="A989" s="101"/>
      <c r="B989" s="101"/>
      <c r="C989" s="101"/>
      <c r="D989" s="117"/>
      <c r="E989" s="117"/>
      <c r="F989" s="117"/>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5.5" x14ac:dyDescent="0.35">
      <c r="A990" s="101"/>
      <c r="B990" s="101"/>
      <c r="C990" s="101"/>
      <c r="D990" s="117"/>
      <c r="E990" s="117"/>
      <c r="F990" s="117"/>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5.5" x14ac:dyDescent="0.35">
      <c r="A991" s="101"/>
      <c r="B991" s="101"/>
      <c r="C991" s="101"/>
      <c r="D991" s="117"/>
      <c r="E991" s="117"/>
      <c r="F991" s="117"/>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5.5" x14ac:dyDescent="0.35">
      <c r="A992" s="101"/>
      <c r="B992" s="101"/>
      <c r="C992" s="101"/>
      <c r="D992" s="117"/>
      <c r="E992" s="117"/>
      <c r="F992" s="117"/>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5.5" x14ac:dyDescent="0.35">
      <c r="A993" s="101"/>
      <c r="B993" s="101"/>
      <c r="C993" s="101"/>
      <c r="D993" s="117"/>
      <c r="E993" s="117"/>
      <c r="F993" s="117"/>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5.5" x14ac:dyDescent="0.35">
      <c r="A994" s="101"/>
      <c r="B994" s="101"/>
      <c r="C994" s="101"/>
      <c r="D994" s="117"/>
      <c r="E994" s="117"/>
      <c r="F994" s="117"/>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5.5" x14ac:dyDescent="0.35">
      <c r="A995" s="101"/>
      <c r="B995" s="101"/>
      <c r="C995" s="101"/>
      <c r="D995" s="117"/>
      <c r="E995" s="117"/>
      <c r="F995" s="117"/>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5.5" x14ac:dyDescent="0.35">
      <c r="A996" s="101"/>
      <c r="B996" s="101"/>
      <c r="C996" s="101"/>
      <c r="D996" s="117"/>
      <c r="E996" s="117"/>
      <c r="F996" s="117"/>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5.5" x14ac:dyDescent="0.35">
      <c r="A997" s="101"/>
      <c r="B997" s="101"/>
      <c r="C997" s="101"/>
      <c r="D997" s="117"/>
      <c r="E997" s="117"/>
      <c r="F997" s="117"/>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5.5" x14ac:dyDescent="0.35">
      <c r="A998" s="101"/>
      <c r="B998" s="101"/>
      <c r="C998" s="101"/>
      <c r="D998" s="117"/>
      <c r="E998" s="117"/>
      <c r="F998" s="117"/>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5.5" x14ac:dyDescent="0.35">
      <c r="A999" s="101"/>
      <c r="B999" s="101"/>
      <c r="C999" s="101"/>
      <c r="D999" s="117"/>
      <c r="E999" s="117"/>
      <c r="F999" s="117"/>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5.5" x14ac:dyDescent="0.35">
      <c r="A1000" s="101"/>
      <c r="B1000" s="101"/>
      <c r="C1000" s="101"/>
      <c r="D1000" s="117"/>
      <c r="E1000" s="117"/>
      <c r="F1000" s="117"/>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74:G174"/>
    <mergeCell ref="C185:G185"/>
    <mergeCell ref="C196:G196"/>
    <mergeCell ref="C107:G107"/>
    <mergeCell ref="C118:G118"/>
    <mergeCell ref="C129:G129"/>
    <mergeCell ref="B140:G140"/>
    <mergeCell ref="C141:G141"/>
    <mergeCell ref="C152:G152"/>
    <mergeCell ref="C163:G163"/>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F1000"/>
  <sheetViews>
    <sheetView showGridLines="0" workbookViewId="0"/>
  </sheetViews>
  <sheetFormatPr defaultColWidth="12.6640625" defaultRowHeight="15" customHeight="1" x14ac:dyDescent="0.3"/>
  <cols>
    <col min="1" max="1" width="7.75" customWidth="1"/>
    <col min="2" max="2" width="64.1640625" customWidth="1"/>
    <col min="3" max="26" width="7.75" customWidth="1"/>
  </cols>
  <sheetData>
    <row r="1" spans="2:6" ht="14.25" customHeight="1" x14ac:dyDescent="0.3"/>
    <row r="2" spans="2:6" ht="14.25" customHeight="1" x14ac:dyDescent="0.35">
      <c r="B2" s="146" t="s">
        <v>269</v>
      </c>
      <c r="C2" s="147"/>
      <c r="D2" s="147"/>
      <c r="E2" s="147"/>
      <c r="F2" s="147"/>
    </row>
    <row r="3" spans="2:6" ht="70.5" customHeight="1" x14ac:dyDescent="0.3">
      <c r="B3" s="148" t="s">
        <v>270</v>
      </c>
    </row>
    <row r="4" spans="2:6" ht="14.25" customHeight="1" x14ac:dyDescent="0.35">
      <c r="B4" s="149" t="s">
        <v>271</v>
      </c>
    </row>
    <row r="5" spans="2:6" ht="14.25" customHeight="1" x14ac:dyDescent="0.35">
      <c r="B5" s="149"/>
    </row>
    <row r="6" spans="2:6" ht="14.25" customHeight="1" x14ac:dyDescent="0.35">
      <c r="B6" s="150" t="s">
        <v>272</v>
      </c>
    </row>
    <row r="7" spans="2:6" ht="14.25" customHeight="1" x14ac:dyDescent="0.35">
      <c r="B7" s="149"/>
    </row>
    <row r="8" spans="2:6" ht="14.25" customHeight="1" x14ac:dyDescent="0.35">
      <c r="B8" s="150" t="s">
        <v>273</v>
      </c>
    </row>
    <row r="9" spans="2:6" ht="14.25" customHeight="1" x14ac:dyDescent="0.35">
      <c r="B9" s="149"/>
    </row>
    <row r="10" spans="2:6" ht="14.25" customHeight="1" x14ac:dyDescent="0.35">
      <c r="B10" s="149" t="s">
        <v>274</v>
      </c>
    </row>
    <row r="11" spans="2:6" ht="14.25" customHeight="1" x14ac:dyDescent="0.35">
      <c r="B11" s="149"/>
    </row>
    <row r="12" spans="2:6" ht="14.25" customHeight="1" x14ac:dyDescent="0.35">
      <c r="B12" s="150" t="s">
        <v>275</v>
      </c>
    </row>
    <row r="13" spans="2:6" ht="14.25" customHeight="1" x14ac:dyDescent="0.35">
      <c r="B13" s="149"/>
    </row>
    <row r="14" spans="2:6" ht="14.25" customHeight="1" x14ac:dyDescent="0.35">
      <c r="B14" s="151" t="s">
        <v>276</v>
      </c>
    </row>
    <row r="15" spans="2:6" ht="14.25" customHeight="1" x14ac:dyDescent="0.3"/>
    <row r="16" spans="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1:D1000"/>
  <sheetViews>
    <sheetView showGridLines="0" workbookViewId="0"/>
  </sheetViews>
  <sheetFormatPr defaultColWidth="12.6640625" defaultRowHeight="15" customHeight="1" x14ac:dyDescent="0.3"/>
  <cols>
    <col min="1" max="1" width="7.75" customWidth="1"/>
    <col min="2" max="2" width="54.1640625" customWidth="1"/>
    <col min="3" max="3" width="7.75" customWidth="1"/>
    <col min="4" max="4" width="15.6640625" customWidth="1"/>
    <col min="5" max="26" width="7.75" customWidth="1"/>
  </cols>
  <sheetData>
    <row r="1" spans="2:4" ht="14.25" customHeight="1" x14ac:dyDescent="0.3"/>
    <row r="2" spans="2:4" ht="14.25" customHeight="1" x14ac:dyDescent="0.3">
      <c r="B2" s="221" t="s">
        <v>277</v>
      </c>
      <c r="C2" s="222"/>
      <c r="D2" s="223"/>
    </row>
    <row r="3" spans="2:4" ht="14.25" customHeight="1" x14ac:dyDescent="0.3">
      <c r="B3" s="224"/>
      <c r="C3" s="225"/>
      <c r="D3" s="226"/>
    </row>
    <row r="4" spans="2:4" ht="14.25" customHeight="1" x14ac:dyDescent="0.3"/>
    <row r="5" spans="2:4" ht="14.25" customHeight="1" x14ac:dyDescent="0.35">
      <c r="B5" s="214" t="s">
        <v>278</v>
      </c>
      <c r="C5" s="191"/>
      <c r="D5" s="192"/>
    </row>
    <row r="6" spans="2:4" ht="14.25" customHeight="1" x14ac:dyDescent="0.35">
      <c r="B6" s="217"/>
      <c r="C6" s="216"/>
      <c r="D6" s="198"/>
    </row>
    <row r="7" spans="2:4" ht="14.25" customHeight="1" x14ac:dyDescent="0.35">
      <c r="B7" s="152" t="s">
        <v>279</v>
      </c>
      <c r="C7" s="218">
        <f>SUM('1) Tableau budgétaire 1'!D16:F16,'1) Tableau budgétaire 1'!D26:F26,'1) Tableau budgétaire 1'!D36:F36,'1) Tableau budgétaire 1'!D46:F46)</f>
        <v>640738.31999999995</v>
      </c>
      <c r="D7" s="219"/>
    </row>
    <row r="8" spans="2:4" ht="14.25" customHeight="1" x14ac:dyDescent="0.35">
      <c r="B8" s="152" t="s">
        <v>280</v>
      </c>
      <c r="C8" s="220">
        <f>SUM(D10:D14)</f>
        <v>0</v>
      </c>
      <c r="D8" s="196"/>
    </row>
    <row r="9" spans="2:4" ht="14.25" customHeight="1" x14ac:dyDescent="0.35">
      <c r="B9" s="153" t="s">
        <v>281</v>
      </c>
      <c r="C9" s="154" t="s">
        <v>282</v>
      </c>
      <c r="D9" s="155" t="s">
        <v>283</v>
      </c>
    </row>
    <row r="10" spans="2:4" ht="34.5" customHeight="1" x14ac:dyDescent="0.3">
      <c r="B10" s="156"/>
      <c r="C10" s="157"/>
      <c r="D10" s="158">
        <f>$C$7*C10</f>
        <v>0</v>
      </c>
    </row>
    <row r="11" spans="2:4" ht="34.5" customHeight="1" x14ac:dyDescent="0.3">
      <c r="B11" s="156"/>
      <c r="C11" s="157"/>
      <c r="D11" s="158">
        <f>C7*C11</f>
        <v>0</v>
      </c>
    </row>
    <row r="12" spans="2:4" ht="34.5" customHeight="1" x14ac:dyDescent="0.3">
      <c r="B12" s="159"/>
      <c r="C12" s="157"/>
      <c r="D12" s="158">
        <f>C7*C12</f>
        <v>0</v>
      </c>
    </row>
    <row r="13" spans="2:4" ht="34.5" customHeight="1" x14ac:dyDescent="0.3">
      <c r="B13" s="159"/>
      <c r="C13" s="157"/>
      <c r="D13" s="158">
        <f>C7*C13</f>
        <v>0</v>
      </c>
    </row>
    <row r="14" spans="2:4" ht="34.5" customHeight="1" x14ac:dyDescent="0.3">
      <c r="B14" s="160"/>
      <c r="C14" s="157"/>
      <c r="D14" s="161">
        <f>C7*C14</f>
        <v>0</v>
      </c>
    </row>
    <row r="15" spans="2:4" ht="14.25" customHeight="1" x14ac:dyDescent="0.3"/>
    <row r="16" spans="2:4" ht="14.25" customHeight="1" x14ac:dyDescent="0.35">
      <c r="B16" s="214" t="s">
        <v>284</v>
      </c>
      <c r="C16" s="191"/>
      <c r="D16" s="192"/>
    </row>
    <row r="17" spans="2:4" ht="14.25" customHeight="1" x14ac:dyDescent="0.35">
      <c r="B17" s="215"/>
      <c r="C17" s="216"/>
      <c r="D17" s="198"/>
    </row>
    <row r="18" spans="2:4" ht="14.25" customHeight="1" x14ac:dyDescent="0.35">
      <c r="B18" s="152" t="s">
        <v>279</v>
      </c>
      <c r="C18" s="218">
        <f>SUM('1) Tableau budgétaire 1'!D58:F58,'1) Tableau budgétaire 1'!D68:F68,'1) Tableau budgétaire 1'!D78:F78,'1) Tableau budgétaire 1'!D88:F88)</f>
        <v>483000</v>
      </c>
      <c r="D18" s="219"/>
    </row>
    <row r="19" spans="2:4" ht="14.25" customHeight="1" x14ac:dyDescent="0.35">
      <c r="B19" s="152" t="s">
        <v>280</v>
      </c>
      <c r="C19" s="220">
        <f>SUM(D21:D25)</f>
        <v>0</v>
      </c>
      <c r="D19" s="196"/>
    </row>
    <row r="20" spans="2:4" ht="14.25" customHeight="1" x14ac:dyDescent="0.35">
      <c r="B20" s="153" t="s">
        <v>281</v>
      </c>
      <c r="C20" s="154" t="s">
        <v>282</v>
      </c>
      <c r="D20" s="155" t="s">
        <v>283</v>
      </c>
    </row>
    <row r="21" spans="2:4" ht="34.5" customHeight="1" x14ac:dyDescent="0.3">
      <c r="B21" s="162"/>
      <c r="C21" s="157"/>
      <c r="D21" s="158">
        <f t="shared" ref="D21:D25" si="0">$C$18*C21</f>
        <v>0</v>
      </c>
    </row>
    <row r="22" spans="2:4" ht="34.5" customHeight="1" x14ac:dyDescent="0.35">
      <c r="B22" s="163"/>
      <c r="C22" s="157"/>
      <c r="D22" s="158">
        <f t="shared" si="0"/>
        <v>0</v>
      </c>
    </row>
    <row r="23" spans="2:4" ht="34.5" customHeight="1" x14ac:dyDescent="0.35">
      <c r="B23" s="164"/>
      <c r="C23" s="157"/>
      <c r="D23" s="158">
        <f t="shared" si="0"/>
        <v>0</v>
      </c>
    </row>
    <row r="24" spans="2:4" ht="34.5" customHeight="1" x14ac:dyDescent="0.35">
      <c r="B24" s="164"/>
      <c r="C24" s="157"/>
      <c r="D24" s="158">
        <f t="shared" si="0"/>
        <v>0</v>
      </c>
    </row>
    <row r="25" spans="2:4" ht="34.5" customHeight="1" x14ac:dyDescent="0.35">
      <c r="B25" s="165"/>
      <c r="C25" s="157"/>
      <c r="D25" s="158">
        <f t="shared" si="0"/>
        <v>0</v>
      </c>
    </row>
    <row r="26" spans="2:4" ht="14.25" customHeight="1" x14ac:dyDescent="0.3"/>
    <row r="27" spans="2:4" ht="14.25" customHeight="1" x14ac:dyDescent="0.35">
      <c r="B27" s="214" t="s">
        <v>285</v>
      </c>
      <c r="C27" s="191"/>
      <c r="D27" s="192"/>
    </row>
    <row r="28" spans="2:4" ht="14.25" customHeight="1" x14ac:dyDescent="0.35">
      <c r="B28" s="217"/>
      <c r="C28" s="216"/>
      <c r="D28" s="198"/>
    </row>
    <row r="29" spans="2:4" ht="14.25" customHeight="1" x14ac:dyDescent="0.35">
      <c r="B29" s="152" t="s">
        <v>279</v>
      </c>
      <c r="C29" s="218">
        <f>SUM('1) Tableau budgétaire 1'!D100:F100,'1) Tableau budgétaire 1'!D110:F110,'1) Tableau budgétaire 1'!D120:F120,'1) Tableau budgétaire 1'!D130:F130)</f>
        <v>110000</v>
      </c>
      <c r="D29" s="219"/>
    </row>
    <row r="30" spans="2:4" ht="14.25" customHeight="1" x14ac:dyDescent="0.35">
      <c r="B30" s="152" t="s">
        <v>280</v>
      </c>
      <c r="C30" s="220">
        <f>SUM(D32:D36)</f>
        <v>0</v>
      </c>
      <c r="D30" s="196"/>
    </row>
    <row r="31" spans="2:4" ht="14.25" customHeight="1" x14ac:dyDescent="0.35">
      <c r="B31" s="153" t="s">
        <v>281</v>
      </c>
      <c r="C31" s="154" t="s">
        <v>282</v>
      </c>
      <c r="D31" s="155" t="s">
        <v>283</v>
      </c>
    </row>
    <row r="32" spans="2:4" ht="34.5" customHeight="1" x14ac:dyDescent="0.3">
      <c r="B32" s="162"/>
      <c r="C32" s="157"/>
      <c r="D32" s="158">
        <f t="shared" ref="D32:D36" si="1">$C$29*C32</f>
        <v>0</v>
      </c>
    </row>
    <row r="33" spans="2:4" ht="34.5" customHeight="1" x14ac:dyDescent="0.35">
      <c r="B33" s="163"/>
      <c r="C33" s="157"/>
      <c r="D33" s="158">
        <f t="shared" si="1"/>
        <v>0</v>
      </c>
    </row>
    <row r="34" spans="2:4" ht="34.5" customHeight="1" x14ac:dyDescent="0.35">
      <c r="B34" s="164"/>
      <c r="C34" s="157"/>
      <c r="D34" s="158">
        <f t="shared" si="1"/>
        <v>0</v>
      </c>
    </row>
    <row r="35" spans="2:4" ht="34.5" customHeight="1" x14ac:dyDescent="0.35">
      <c r="B35" s="164"/>
      <c r="C35" s="157"/>
      <c r="D35" s="158">
        <f t="shared" si="1"/>
        <v>0</v>
      </c>
    </row>
    <row r="36" spans="2:4" ht="34.5" customHeight="1" x14ac:dyDescent="0.35">
      <c r="B36" s="165"/>
      <c r="C36" s="157"/>
      <c r="D36" s="158">
        <f t="shared" si="1"/>
        <v>0</v>
      </c>
    </row>
    <row r="37" spans="2:4" ht="14.25" customHeight="1" x14ac:dyDescent="0.3"/>
    <row r="38" spans="2:4" ht="14.25" customHeight="1" x14ac:dyDescent="0.35">
      <c r="B38" s="214" t="s">
        <v>286</v>
      </c>
      <c r="C38" s="191"/>
      <c r="D38" s="192"/>
    </row>
    <row r="39" spans="2:4" ht="14.25" customHeight="1" x14ac:dyDescent="0.35">
      <c r="B39" s="217"/>
      <c r="C39" s="216"/>
      <c r="D39" s="198"/>
    </row>
    <row r="40" spans="2:4" ht="14.25" customHeight="1" x14ac:dyDescent="0.35">
      <c r="B40" s="152" t="s">
        <v>279</v>
      </c>
      <c r="C40" s="218">
        <f>SUM('1) Tableau budgétaire 1'!D142:F142,'1) Tableau budgétaire 1'!D152:F152,'1) Tableau budgétaire 1'!D162:F162,'1) Tableau budgétaire 1'!D172:F172)</f>
        <v>0</v>
      </c>
      <c r="D40" s="219"/>
    </row>
    <row r="41" spans="2:4" ht="14.25" customHeight="1" x14ac:dyDescent="0.35">
      <c r="B41" s="152" t="s">
        <v>280</v>
      </c>
      <c r="C41" s="220">
        <f>SUM(D43:D47)</f>
        <v>0</v>
      </c>
      <c r="D41" s="196"/>
    </row>
    <row r="42" spans="2:4" ht="14.25" customHeight="1" x14ac:dyDescent="0.35">
      <c r="B42" s="153" t="s">
        <v>281</v>
      </c>
      <c r="C42" s="154" t="s">
        <v>282</v>
      </c>
      <c r="D42" s="155" t="s">
        <v>283</v>
      </c>
    </row>
    <row r="43" spans="2:4" ht="34.5" customHeight="1" x14ac:dyDescent="0.3">
      <c r="B43" s="162"/>
      <c r="C43" s="157"/>
      <c r="D43" s="158">
        <f t="shared" ref="D43:D47" si="2">$C$40*C43</f>
        <v>0</v>
      </c>
    </row>
    <row r="44" spans="2:4" ht="34.5" customHeight="1" x14ac:dyDescent="0.35">
      <c r="B44" s="163"/>
      <c r="C44" s="157"/>
      <c r="D44" s="158">
        <f t="shared" si="2"/>
        <v>0</v>
      </c>
    </row>
    <row r="45" spans="2:4" ht="34.5" customHeight="1" x14ac:dyDescent="0.35">
      <c r="B45" s="164"/>
      <c r="C45" s="157"/>
      <c r="D45" s="158">
        <f t="shared" si="2"/>
        <v>0</v>
      </c>
    </row>
    <row r="46" spans="2:4" ht="34.5" customHeight="1" x14ac:dyDescent="0.35">
      <c r="B46" s="164"/>
      <c r="C46" s="157"/>
      <c r="D46" s="158">
        <f t="shared" si="2"/>
        <v>0</v>
      </c>
    </row>
    <row r="47" spans="2:4" ht="34.5" customHeight="1" x14ac:dyDescent="0.35">
      <c r="B47" s="165"/>
      <c r="C47" s="157"/>
      <c r="D47" s="161">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Dropdowns!$A$1:$A$6</xm:f>
          </x14:formula1>
          <xm:sqref>C10:C14 C21:C25 C32:C36 C43:C47</xm:sqref>
        </x14:dataValidation>
        <x14:dataValidation type="list" allowBlank="1" showErrorMessage="1">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Z1000"/>
  <sheetViews>
    <sheetView showGridLines="0" workbookViewId="0"/>
  </sheetViews>
  <sheetFormatPr defaultColWidth="12.6640625" defaultRowHeight="15" customHeight="1" x14ac:dyDescent="0.3"/>
  <cols>
    <col min="1" max="1" width="10.9140625" customWidth="1"/>
    <col min="2" max="2" width="17.9140625" customWidth="1"/>
    <col min="3" max="5" width="22.25" customWidth="1"/>
    <col min="6" max="6" width="21.4140625" customWidth="1"/>
    <col min="7" max="7" width="16.1640625" customWidth="1"/>
    <col min="8" max="26" width="7.75" customWidth="1"/>
  </cols>
  <sheetData>
    <row r="1" spans="1:26" ht="14.25" customHeight="1" x14ac:dyDescent="0.3"/>
    <row r="2" spans="1:26" ht="14.25" customHeight="1" x14ac:dyDescent="0.35">
      <c r="A2" s="166"/>
      <c r="B2" s="227" t="s">
        <v>287</v>
      </c>
      <c r="C2" s="222"/>
      <c r="D2" s="222"/>
      <c r="E2" s="222"/>
      <c r="F2" s="223"/>
      <c r="G2" s="166"/>
      <c r="H2" s="166"/>
      <c r="I2" s="166"/>
      <c r="J2" s="166"/>
      <c r="K2" s="166"/>
      <c r="L2" s="166"/>
      <c r="M2" s="166"/>
      <c r="N2" s="166"/>
      <c r="O2" s="166"/>
      <c r="P2" s="166"/>
      <c r="Q2" s="166"/>
      <c r="R2" s="166"/>
      <c r="S2" s="166"/>
      <c r="T2" s="166"/>
      <c r="U2" s="166"/>
      <c r="V2" s="166"/>
      <c r="W2" s="166"/>
      <c r="X2" s="166"/>
      <c r="Y2" s="166"/>
      <c r="Z2" s="166"/>
    </row>
    <row r="3" spans="1:26" ht="14.25" customHeight="1" x14ac:dyDescent="0.35">
      <c r="A3" s="166"/>
      <c r="B3" s="224"/>
      <c r="C3" s="225"/>
      <c r="D3" s="225"/>
      <c r="E3" s="225"/>
      <c r="F3" s="226"/>
      <c r="G3" s="166"/>
      <c r="H3" s="166"/>
      <c r="I3" s="166"/>
      <c r="J3" s="166"/>
      <c r="K3" s="166"/>
      <c r="L3" s="166"/>
      <c r="M3" s="166"/>
      <c r="N3" s="166"/>
      <c r="O3" s="166"/>
      <c r="P3" s="166"/>
      <c r="Q3" s="166"/>
      <c r="R3" s="166"/>
      <c r="S3" s="166"/>
      <c r="T3" s="166"/>
      <c r="U3" s="166"/>
      <c r="V3" s="166"/>
      <c r="W3" s="166"/>
      <c r="X3" s="166"/>
      <c r="Y3" s="166"/>
      <c r="Z3" s="166"/>
    </row>
    <row r="4" spans="1:26" ht="14.25" customHeight="1" x14ac:dyDescent="0.3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1:26" ht="14.25" customHeight="1" x14ac:dyDescent="0.35">
      <c r="A5" s="166"/>
      <c r="B5" s="228" t="s">
        <v>288</v>
      </c>
      <c r="C5" s="229"/>
      <c r="D5" s="229"/>
      <c r="E5" s="229"/>
      <c r="F5" s="230"/>
      <c r="G5" s="166"/>
      <c r="H5" s="166"/>
      <c r="I5" s="166"/>
      <c r="J5" s="166"/>
      <c r="K5" s="166"/>
      <c r="L5" s="166"/>
      <c r="M5" s="166"/>
      <c r="N5" s="166"/>
      <c r="O5" s="166"/>
      <c r="P5" s="166"/>
      <c r="Q5" s="166"/>
      <c r="R5" s="166"/>
      <c r="S5" s="166"/>
      <c r="T5" s="166"/>
      <c r="U5" s="166"/>
      <c r="V5" s="166"/>
      <c r="W5" s="166"/>
      <c r="X5" s="166"/>
      <c r="Y5" s="166"/>
      <c r="Z5" s="166"/>
    </row>
    <row r="6" spans="1:26" ht="52.5" customHeight="1" x14ac:dyDescent="0.35">
      <c r="A6" s="166"/>
      <c r="B6" s="129"/>
      <c r="C6" s="167" t="str">
        <f>'1) Tableau budgétaire 1'!D5</f>
        <v>Organisation recipiendiaire 1 (budget en USD) UNFPA</v>
      </c>
      <c r="D6" s="167" t="str">
        <f>'1) Tableau budgétaire 1'!E5</f>
        <v>Organisation recipiendiaire 2 (budget en USD) HCDH</v>
      </c>
      <c r="E6" s="167" t="str">
        <f>'1) Tableau budgétaire 1'!F5</f>
        <v>Organisation recipiendiaire 3 (budget en  FAO</v>
      </c>
      <c r="F6" s="11" t="s">
        <v>288</v>
      </c>
      <c r="G6" s="166"/>
      <c r="H6" s="166"/>
      <c r="I6" s="166"/>
      <c r="J6" s="166"/>
      <c r="K6" s="166"/>
      <c r="L6" s="166"/>
      <c r="M6" s="166"/>
      <c r="N6" s="166"/>
      <c r="O6" s="166"/>
      <c r="P6" s="166"/>
      <c r="Q6" s="166"/>
      <c r="R6" s="166"/>
      <c r="S6" s="166"/>
      <c r="T6" s="166"/>
      <c r="U6" s="166"/>
      <c r="V6" s="166"/>
      <c r="W6" s="166"/>
      <c r="X6" s="166"/>
      <c r="Y6" s="166"/>
      <c r="Z6" s="166"/>
    </row>
    <row r="7" spans="1:26" ht="14.25" customHeight="1" x14ac:dyDescent="0.35">
      <c r="A7" s="166"/>
      <c r="B7" s="74" t="s">
        <v>289</v>
      </c>
      <c r="C7" s="135">
        <f>'2) Tableau budgétaire 2'!D198</f>
        <v>20934.579399999999</v>
      </c>
      <c r="D7" s="135">
        <f>'2) Tableau budgétaire 2'!E198</f>
        <v>78408</v>
      </c>
      <c r="E7" s="135">
        <f>'2) Tableau budgétaire 2'!F198</f>
        <v>13050.7</v>
      </c>
      <c r="F7" s="133">
        <f t="shared" ref="F7:F14" si="0">SUM(C7:E7)</f>
        <v>112393.2794</v>
      </c>
      <c r="G7" s="166"/>
      <c r="H7" s="166"/>
      <c r="I7" s="166"/>
      <c r="J7" s="166"/>
      <c r="K7" s="166"/>
      <c r="L7" s="166"/>
      <c r="M7" s="166"/>
      <c r="N7" s="166"/>
      <c r="O7" s="166"/>
      <c r="P7" s="166"/>
      <c r="Q7" s="166"/>
      <c r="R7" s="166"/>
      <c r="S7" s="166"/>
      <c r="T7" s="166"/>
      <c r="U7" s="166"/>
      <c r="V7" s="166"/>
      <c r="W7" s="166"/>
      <c r="X7" s="166"/>
      <c r="Y7" s="166"/>
      <c r="Z7" s="166"/>
    </row>
    <row r="8" spans="1:26" ht="14.25" customHeight="1" x14ac:dyDescent="0.35">
      <c r="A8" s="166"/>
      <c r="B8" s="74" t="s">
        <v>290</v>
      </c>
      <c r="C8" s="135">
        <f>'2) Tableau budgétaire 2'!D199</f>
        <v>83738.317599999995</v>
      </c>
      <c r="D8" s="135">
        <f>'2) Tableau budgétaire 2'!E199</f>
        <v>68000</v>
      </c>
      <c r="E8" s="135">
        <f>'2) Tableau budgétaire 2'!F199</f>
        <v>45902.8</v>
      </c>
      <c r="F8" s="98">
        <f t="shared" si="0"/>
        <v>197641.1176</v>
      </c>
      <c r="G8" s="166"/>
      <c r="H8" s="166"/>
      <c r="I8" s="166"/>
      <c r="J8" s="166"/>
      <c r="K8" s="166"/>
      <c r="L8" s="166"/>
      <c r="M8" s="166"/>
      <c r="N8" s="166"/>
      <c r="O8" s="166"/>
      <c r="P8" s="166"/>
      <c r="Q8" s="166"/>
      <c r="R8" s="166"/>
      <c r="S8" s="166"/>
      <c r="T8" s="166"/>
      <c r="U8" s="166"/>
      <c r="V8" s="166"/>
      <c r="W8" s="166"/>
      <c r="X8" s="166"/>
      <c r="Y8" s="166"/>
      <c r="Z8" s="166"/>
    </row>
    <row r="9" spans="1:26" ht="14.25" customHeight="1" x14ac:dyDescent="0.35">
      <c r="A9" s="166"/>
      <c r="B9" s="74" t="s">
        <v>291</v>
      </c>
      <c r="C9" s="135">
        <f>'2) Tableau budgétaire 2'!D200</f>
        <v>89719.626000000004</v>
      </c>
      <c r="D9" s="135">
        <f>'2) Tableau budgétaire 2'!E200</f>
        <v>40000</v>
      </c>
      <c r="E9" s="135">
        <f>'2) Tableau budgétaire 2'!F200</f>
        <v>57217.29</v>
      </c>
      <c r="F9" s="98">
        <f t="shared" si="0"/>
        <v>186936.916</v>
      </c>
      <c r="G9" s="166"/>
      <c r="H9" s="166"/>
      <c r="I9" s="166"/>
      <c r="J9" s="166"/>
      <c r="K9" s="166"/>
      <c r="L9" s="166"/>
      <c r="M9" s="166"/>
      <c r="N9" s="166"/>
      <c r="O9" s="166"/>
      <c r="P9" s="166"/>
      <c r="Q9" s="166"/>
      <c r="R9" s="166"/>
      <c r="S9" s="166"/>
      <c r="T9" s="166"/>
      <c r="U9" s="166"/>
      <c r="V9" s="166"/>
      <c r="W9" s="166"/>
      <c r="X9" s="166"/>
      <c r="Y9" s="166"/>
      <c r="Z9" s="166"/>
    </row>
    <row r="10" spans="1:26" ht="14.25" customHeight="1" x14ac:dyDescent="0.35">
      <c r="A10" s="166"/>
      <c r="B10" s="74" t="s">
        <v>292</v>
      </c>
      <c r="C10" s="135">
        <f>'2) Tableau budgétaire 2'!D201</f>
        <v>83738.317599999995</v>
      </c>
      <c r="D10" s="135">
        <f>'2) Tableau budgétaire 2'!E201</f>
        <v>119000</v>
      </c>
      <c r="E10" s="135">
        <f>'2) Tableau budgétaire 2'!F201</f>
        <v>49202.8</v>
      </c>
      <c r="F10" s="98">
        <f t="shared" si="0"/>
        <v>251941.1176</v>
      </c>
      <c r="G10" s="166"/>
      <c r="H10" s="166"/>
      <c r="I10" s="166"/>
      <c r="J10" s="166"/>
      <c r="K10" s="166"/>
      <c r="L10" s="166"/>
      <c r="M10" s="166"/>
      <c r="N10" s="166"/>
      <c r="O10" s="166"/>
      <c r="P10" s="166"/>
      <c r="Q10" s="166"/>
      <c r="R10" s="166"/>
      <c r="S10" s="166"/>
      <c r="T10" s="166"/>
      <c r="U10" s="166"/>
      <c r="V10" s="166"/>
      <c r="W10" s="166"/>
      <c r="X10" s="166"/>
      <c r="Y10" s="166"/>
      <c r="Z10" s="166"/>
    </row>
    <row r="11" spans="1:26" ht="14.25" customHeight="1" x14ac:dyDescent="0.35">
      <c r="A11" s="166"/>
      <c r="B11" s="74" t="s">
        <v>293</v>
      </c>
      <c r="C11" s="135">
        <f>'2) Tableau budgétaire 2'!D202</f>
        <v>59813.084000000003</v>
      </c>
      <c r="D11" s="135">
        <f>'2) Tableau budgétaire 2'!E202</f>
        <v>85434</v>
      </c>
      <c r="E11" s="135">
        <f>'2) Tableau budgétaire 2'!F202</f>
        <v>46737.86</v>
      </c>
      <c r="F11" s="98">
        <f t="shared" si="0"/>
        <v>191984.94400000002</v>
      </c>
      <c r="G11" s="166"/>
      <c r="H11" s="166"/>
      <c r="I11" s="166"/>
      <c r="J11" s="166"/>
      <c r="K11" s="166"/>
      <c r="L11" s="166"/>
      <c r="M11" s="166"/>
      <c r="N11" s="166"/>
      <c r="O11" s="166"/>
      <c r="P11" s="166"/>
      <c r="Q11" s="166"/>
      <c r="R11" s="166"/>
      <c r="S11" s="166"/>
      <c r="T11" s="166"/>
      <c r="U11" s="166"/>
      <c r="V11" s="166"/>
      <c r="W11" s="166"/>
      <c r="X11" s="166"/>
      <c r="Y11" s="166"/>
      <c r="Z11" s="166"/>
    </row>
    <row r="12" spans="1:26" ht="14.25" customHeight="1" x14ac:dyDescent="0.35">
      <c r="A12" s="166"/>
      <c r="B12" s="74" t="s">
        <v>294</v>
      </c>
      <c r="C12" s="135">
        <f>'2) Tableau budgétaire 2'!D203</f>
        <v>170467.28940000001</v>
      </c>
      <c r="D12" s="135">
        <f>'2) Tableau budgétaire 2'!E203</f>
        <v>48000</v>
      </c>
      <c r="E12" s="135">
        <f>'2) Tableau budgétaire 2'!F203</f>
        <v>80119.86</v>
      </c>
      <c r="F12" s="98">
        <f t="shared" si="0"/>
        <v>298587.14939999999</v>
      </c>
      <c r="G12" s="166"/>
      <c r="H12" s="166"/>
      <c r="I12" s="166"/>
      <c r="J12" s="166"/>
      <c r="K12" s="166"/>
      <c r="L12" s="166"/>
      <c r="M12" s="166"/>
      <c r="N12" s="166"/>
      <c r="O12" s="166"/>
      <c r="P12" s="166"/>
      <c r="Q12" s="166"/>
      <c r="R12" s="166"/>
      <c r="S12" s="166"/>
      <c r="T12" s="166"/>
      <c r="U12" s="166"/>
      <c r="V12" s="166"/>
      <c r="W12" s="166"/>
      <c r="X12" s="166"/>
      <c r="Y12" s="166"/>
      <c r="Z12" s="166"/>
    </row>
    <row r="13" spans="1:26" ht="14.25" customHeight="1" x14ac:dyDescent="0.35">
      <c r="A13" s="166"/>
      <c r="B13" s="79" t="s">
        <v>295</v>
      </c>
      <c r="C13" s="168">
        <f>'2) Tableau budgétaire 2'!D204</f>
        <v>89719.626000000004</v>
      </c>
      <c r="D13" s="168">
        <f>'2) Tableau budgétaire 2'!E204</f>
        <v>28447.72</v>
      </c>
      <c r="E13" s="168">
        <f>'2) Tableau budgétaire 2'!F204</f>
        <v>44217.29</v>
      </c>
      <c r="F13" s="169">
        <f t="shared" si="0"/>
        <v>162384.636</v>
      </c>
      <c r="G13" s="166"/>
      <c r="H13" s="166"/>
      <c r="I13" s="166"/>
      <c r="J13" s="166"/>
      <c r="K13" s="166"/>
      <c r="L13" s="166"/>
      <c r="M13" s="166"/>
      <c r="N13" s="166"/>
      <c r="O13" s="166"/>
      <c r="P13" s="166"/>
      <c r="Q13" s="166"/>
      <c r="R13" s="166"/>
      <c r="S13" s="166"/>
      <c r="T13" s="166"/>
      <c r="U13" s="166"/>
      <c r="V13" s="166"/>
      <c r="W13" s="166"/>
      <c r="X13" s="166"/>
      <c r="Y13" s="166"/>
      <c r="Z13" s="166"/>
    </row>
    <row r="14" spans="1:26" ht="30" customHeight="1" x14ac:dyDescent="0.35">
      <c r="A14" s="166"/>
      <c r="B14" s="170" t="s">
        <v>296</v>
      </c>
      <c r="C14" s="171">
        <f t="shared" ref="C14:E14" si="1">SUM(C7:C13)</f>
        <v>598130.84000000008</v>
      </c>
      <c r="D14" s="171">
        <f t="shared" si="1"/>
        <v>467289.72</v>
      </c>
      <c r="E14" s="171">
        <f t="shared" si="1"/>
        <v>336448.6</v>
      </c>
      <c r="F14" s="172">
        <f t="shared" si="0"/>
        <v>1401869.1600000001</v>
      </c>
      <c r="G14" s="166"/>
      <c r="H14" s="166"/>
      <c r="I14" s="166"/>
      <c r="J14" s="166"/>
      <c r="K14" s="166"/>
      <c r="L14" s="166"/>
      <c r="M14" s="166"/>
      <c r="N14" s="166"/>
      <c r="O14" s="166"/>
      <c r="P14" s="166"/>
      <c r="Q14" s="166"/>
      <c r="R14" s="166"/>
      <c r="S14" s="166"/>
      <c r="T14" s="166"/>
      <c r="U14" s="166"/>
      <c r="V14" s="166"/>
      <c r="W14" s="166"/>
      <c r="X14" s="166"/>
      <c r="Y14" s="166"/>
      <c r="Z14" s="166"/>
    </row>
    <row r="15" spans="1:26" ht="22.5" customHeight="1" x14ac:dyDescent="0.35">
      <c r="A15" s="166"/>
      <c r="B15" s="173" t="s">
        <v>297</v>
      </c>
      <c r="C15" s="113">
        <f t="shared" ref="C15:F15" si="2">C14*0.07</f>
        <v>41869.158800000012</v>
      </c>
      <c r="D15" s="113">
        <f t="shared" si="2"/>
        <v>32710.2804</v>
      </c>
      <c r="E15" s="113">
        <f t="shared" si="2"/>
        <v>23551.402000000002</v>
      </c>
      <c r="F15" s="98">
        <f t="shared" si="2"/>
        <v>98130.841200000024</v>
      </c>
      <c r="G15" s="166"/>
      <c r="H15" s="166"/>
      <c r="I15" s="166"/>
      <c r="J15" s="166"/>
      <c r="K15" s="166"/>
      <c r="L15" s="166"/>
      <c r="M15" s="166"/>
      <c r="N15" s="166"/>
      <c r="O15" s="166"/>
      <c r="P15" s="166"/>
      <c r="Q15" s="166"/>
      <c r="R15" s="166"/>
      <c r="S15" s="166"/>
      <c r="T15" s="166"/>
      <c r="U15" s="166"/>
      <c r="V15" s="166"/>
      <c r="W15" s="166"/>
      <c r="X15" s="166"/>
      <c r="Y15" s="166"/>
      <c r="Z15" s="166"/>
    </row>
    <row r="16" spans="1:26" ht="30" customHeight="1" x14ac:dyDescent="0.35">
      <c r="A16" s="166"/>
      <c r="B16" s="174" t="s">
        <v>9</v>
      </c>
      <c r="C16" s="105">
        <f t="shared" ref="C16:F16" si="3">C14+C15</f>
        <v>639999.99880000006</v>
      </c>
      <c r="D16" s="105">
        <f t="shared" si="3"/>
        <v>500000.00039999996</v>
      </c>
      <c r="E16" s="105">
        <f t="shared" si="3"/>
        <v>360000.00199999998</v>
      </c>
      <c r="F16" s="175">
        <f t="shared" si="3"/>
        <v>1500000.0012000003</v>
      </c>
      <c r="G16" s="166"/>
      <c r="H16" s="166"/>
      <c r="I16" s="166"/>
      <c r="J16" s="166"/>
      <c r="K16" s="166"/>
      <c r="L16" s="166"/>
      <c r="M16" s="166"/>
      <c r="N16" s="166"/>
      <c r="O16" s="166"/>
      <c r="P16" s="166"/>
      <c r="Q16" s="166"/>
      <c r="R16" s="166"/>
      <c r="S16" s="166"/>
      <c r="T16" s="166"/>
      <c r="U16" s="166"/>
      <c r="V16" s="166"/>
      <c r="W16" s="166"/>
      <c r="X16" s="166"/>
      <c r="Y16" s="166"/>
      <c r="Z16" s="166"/>
    </row>
    <row r="17" spans="1:26" ht="14.25" customHeight="1" x14ac:dyDescent="0.35">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4.25" customHeight="1" x14ac:dyDescent="0.35">
      <c r="A18" s="166"/>
      <c r="B18" s="193" t="s">
        <v>298</v>
      </c>
      <c r="C18" s="191"/>
      <c r="D18" s="191"/>
      <c r="E18" s="191"/>
      <c r="F18" s="192"/>
      <c r="G18" s="166"/>
      <c r="H18" s="166"/>
      <c r="I18" s="166"/>
      <c r="J18" s="166"/>
      <c r="K18" s="166"/>
      <c r="L18" s="166"/>
      <c r="M18" s="166"/>
      <c r="N18" s="166"/>
      <c r="O18" s="166"/>
      <c r="P18" s="166"/>
      <c r="Q18" s="166"/>
      <c r="R18" s="166"/>
      <c r="S18" s="166"/>
      <c r="T18" s="166"/>
      <c r="U18" s="166"/>
      <c r="V18" s="166"/>
      <c r="W18" s="166"/>
      <c r="X18" s="166"/>
      <c r="Y18" s="166"/>
      <c r="Z18" s="166"/>
    </row>
    <row r="19" spans="1:26" ht="48" customHeight="1" x14ac:dyDescent="0.3">
      <c r="B19" s="71"/>
      <c r="C19" s="11" t="str">
        <f>'1) Tableau budgétaire 1'!D5</f>
        <v>Organisation recipiendiaire 1 (budget en USD) UNFPA</v>
      </c>
      <c r="D19" s="11" t="str">
        <f>'1) Tableau budgétaire 1'!E5</f>
        <v>Organisation recipiendiaire 2 (budget en USD) HCDH</v>
      </c>
      <c r="E19" s="11" t="str">
        <f>'1) Tableau budgétaire 1'!F5</f>
        <v>Organisation recipiendiaire 3 (budget en  FAO</v>
      </c>
      <c r="F19" s="176" t="s">
        <v>268</v>
      </c>
      <c r="G19" s="177" t="s">
        <v>219</v>
      </c>
    </row>
    <row r="20" spans="1:26" ht="23.25" customHeight="1" x14ac:dyDescent="0.3">
      <c r="B20" s="74" t="s">
        <v>299</v>
      </c>
      <c r="C20" s="75">
        <f>'1) Tableau budgétaire 1'!D196</f>
        <v>447999.99916000001</v>
      </c>
      <c r="D20" s="75">
        <f>'1) Tableau budgétaire 1'!E196</f>
        <v>350000.00027999998</v>
      </c>
      <c r="E20" s="75">
        <f>'1) Tableau budgétaire 1'!F196</f>
        <v>252000.00139999998</v>
      </c>
      <c r="F20" s="178">
        <f>'1) Tableau budgétaire 1'!G196</f>
        <v>1050000.0008399999</v>
      </c>
      <c r="G20" s="179">
        <f>'1) Tableau budgétaire 1'!H196</f>
        <v>0.7</v>
      </c>
    </row>
    <row r="21" spans="1:26" ht="24.75" customHeight="1" x14ac:dyDescent="0.3">
      <c r="B21" s="74" t="s">
        <v>300</v>
      </c>
      <c r="C21" s="75">
        <f>'1) Tableau budgétaire 1'!D197</f>
        <v>191999.99964000002</v>
      </c>
      <c r="D21" s="75">
        <f>'1) Tableau budgétaire 1'!E197</f>
        <v>150000.00011999998</v>
      </c>
      <c r="E21" s="75">
        <f>'1) Tableau budgétaire 1'!F197</f>
        <v>108000.00059999998</v>
      </c>
      <c r="F21" s="178">
        <f>'1) Tableau budgétaire 1'!G197</f>
        <v>450000.00036000001</v>
      </c>
      <c r="G21" s="179">
        <f>'1) Tableau budgétaire 1'!H197</f>
        <v>0.3</v>
      </c>
    </row>
    <row r="22" spans="1:26" ht="24.75" customHeight="1" x14ac:dyDescent="0.3">
      <c r="B22" s="74" t="s">
        <v>301</v>
      </c>
      <c r="C22" s="75">
        <f>'1) Tableau budgétaire 1'!D198</f>
        <v>0</v>
      </c>
      <c r="D22" s="75">
        <f>'1) Tableau budgétaire 1'!E198</f>
        <v>0</v>
      </c>
      <c r="E22" s="75">
        <f>'1) Tableau budgétaire 1'!F198</f>
        <v>0</v>
      </c>
      <c r="F22" s="178">
        <f>'1) Tableau budgétaire 1'!G198</f>
        <v>0</v>
      </c>
      <c r="G22" s="180">
        <f>'1) Tableau budgétaire 1'!H198</f>
        <v>0</v>
      </c>
    </row>
    <row r="23" spans="1:26" ht="14.25" customHeight="1" x14ac:dyDescent="0.35">
      <c r="B23" s="67" t="s">
        <v>268</v>
      </c>
      <c r="C23" s="181">
        <f>'1) Tableau budgétaire 1'!D199</f>
        <v>639999.99880000006</v>
      </c>
      <c r="D23" s="181">
        <f>'1) Tableau budgétaire 1'!E199</f>
        <v>500000.00039999996</v>
      </c>
      <c r="E23" s="181">
        <f>'1) Tableau budgétaire 1'!F199</f>
        <v>360000.00199999998</v>
      </c>
      <c r="F23" s="181">
        <f>'1) Tableau budgétaire 1'!G199</f>
        <v>1500000.0011999998</v>
      </c>
    </row>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defaultColWidth="12.6640625" defaultRowHeight="15" customHeight="1" x14ac:dyDescent="0.3"/>
  <cols>
    <col min="1" max="26" width="7.75" customWidth="1"/>
  </cols>
  <sheetData>
    <row r="1" spans="1:1" ht="14.25" customHeight="1" x14ac:dyDescent="0.35">
      <c r="A1" s="182">
        <v>0</v>
      </c>
    </row>
    <row r="2" spans="1:1" ht="14.25" customHeight="1" x14ac:dyDescent="0.35">
      <c r="A2" s="182">
        <v>0.2</v>
      </c>
    </row>
    <row r="3" spans="1:1" ht="14.25" customHeight="1" x14ac:dyDescent="0.35">
      <c r="A3" s="182">
        <v>0.4</v>
      </c>
    </row>
    <row r="4" spans="1:1" ht="14.25" customHeight="1" x14ac:dyDescent="0.35">
      <c r="A4" s="182">
        <v>0.6</v>
      </c>
    </row>
    <row r="5" spans="1:1" ht="14.25" customHeight="1" x14ac:dyDescent="0.35">
      <c r="A5" s="182">
        <v>0.8</v>
      </c>
    </row>
    <row r="6" spans="1:1" ht="14.25" customHeight="1" x14ac:dyDescent="0.35">
      <c r="A6" s="182">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640625" defaultRowHeight="15" customHeight="1" x14ac:dyDescent="0.3"/>
  <cols>
    <col min="1" max="26" width="7.75" customWidth="1"/>
  </cols>
  <sheetData>
    <row r="1" spans="1:2" ht="14.25" customHeight="1" x14ac:dyDescent="0.35">
      <c r="A1" s="183" t="s">
        <v>302</v>
      </c>
      <c r="B1" s="184" t="s">
        <v>303</v>
      </c>
    </row>
    <row r="2" spans="1:2" ht="14.25" customHeight="1" x14ac:dyDescent="0.35">
      <c r="A2" s="185" t="s">
        <v>304</v>
      </c>
      <c r="B2" s="186" t="s">
        <v>305</v>
      </c>
    </row>
    <row r="3" spans="1:2" ht="14.25" customHeight="1" x14ac:dyDescent="0.35">
      <c r="A3" s="185" t="s">
        <v>306</v>
      </c>
      <c r="B3" s="186" t="s">
        <v>307</v>
      </c>
    </row>
    <row r="4" spans="1:2" ht="14.25" customHeight="1" x14ac:dyDescent="0.35">
      <c r="A4" s="185" t="s">
        <v>308</v>
      </c>
      <c r="B4" s="186" t="s">
        <v>309</v>
      </c>
    </row>
    <row r="5" spans="1:2" ht="14.25" customHeight="1" x14ac:dyDescent="0.35">
      <c r="A5" s="185" t="s">
        <v>310</v>
      </c>
      <c r="B5" s="186" t="s">
        <v>311</v>
      </c>
    </row>
    <row r="6" spans="1:2" ht="14.25" customHeight="1" x14ac:dyDescent="0.35">
      <c r="A6" s="185" t="s">
        <v>312</v>
      </c>
      <c r="B6" s="186" t="s">
        <v>313</v>
      </c>
    </row>
    <row r="7" spans="1:2" ht="14.25" customHeight="1" x14ac:dyDescent="0.35">
      <c r="A7" s="185" t="s">
        <v>314</v>
      </c>
      <c r="B7" s="186" t="s">
        <v>315</v>
      </c>
    </row>
    <row r="8" spans="1:2" ht="14.25" customHeight="1" x14ac:dyDescent="0.35">
      <c r="A8" s="185" t="s">
        <v>316</v>
      </c>
      <c r="B8" s="186" t="s">
        <v>317</v>
      </c>
    </row>
    <row r="9" spans="1:2" ht="14.25" customHeight="1" x14ac:dyDescent="0.35">
      <c r="A9" s="185" t="s">
        <v>318</v>
      </c>
      <c r="B9" s="186" t="s">
        <v>319</v>
      </c>
    </row>
    <row r="10" spans="1:2" ht="14.25" customHeight="1" x14ac:dyDescent="0.35">
      <c r="A10" s="185" t="s">
        <v>320</v>
      </c>
      <c r="B10" s="186" t="s">
        <v>321</v>
      </c>
    </row>
    <row r="11" spans="1:2" ht="14.25" customHeight="1" x14ac:dyDescent="0.35">
      <c r="A11" s="185" t="s">
        <v>322</v>
      </c>
      <c r="B11" s="186" t="s">
        <v>323</v>
      </c>
    </row>
    <row r="12" spans="1:2" ht="14.25" customHeight="1" x14ac:dyDescent="0.35">
      <c r="A12" s="185" t="s">
        <v>324</v>
      </c>
      <c r="B12" s="186" t="s">
        <v>325</v>
      </c>
    </row>
    <row r="13" spans="1:2" ht="14.25" customHeight="1" x14ac:dyDescent="0.35">
      <c r="A13" s="185" t="s">
        <v>326</v>
      </c>
      <c r="B13" s="186" t="s">
        <v>327</v>
      </c>
    </row>
    <row r="14" spans="1:2" ht="14.25" customHeight="1" x14ac:dyDescent="0.35">
      <c r="A14" s="185" t="s">
        <v>328</v>
      </c>
      <c r="B14" s="186" t="s">
        <v>329</v>
      </c>
    </row>
    <row r="15" spans="1:2" ht="14.25" customHeight="1" x14ac:dyDescent="0.35">
      <c r="A15" s="185" t="s">
        <v>330</v>
      </c>
      <c r="B15" s="186" t="s">
        <v>331</v>
      </c>
    </row>
    <row r="16" spans="1:2" ht="14.25" customHeight="1" x14ac:dyDescent="0.35">
      <c r="A16" s="185" t="s">
        <v>332</v>
      </c>
      <c r="B16" s="186" t="s">
        <v>333</v>
      </c>
    </row>
    <row r="17" spans="1:2" ht="14.25" customHeight="1" x14ac:dyDescent="0.35">
      <c r="A17" s="185" t="s">
        <v>334</v>
      </c>
      <c r="B17" s="186" t="s">
        <v>335</v>
      </c>
    </row>
    <row r="18" spans="1:2" ht="14.25" customHeight="1" x14ac:dyDescent="0.35">
      <c r="A18" s="185" t="s">
        <v>336</v>
      </c>
      <c r="B18" s="186" t="s">
        <v>337</v>
      </c>
    </row>
    <row r="19" spans="1:2" ht="14.25" customHeight="1" x14ac:dyDescent="0.35">
      <c r="A19" s="185" t="s">
        <v>338</v>
      </c>
      <c r="B19" s="186" t="s">
        <v>339</v>
      </c>
    </row>
    <row r="20" spans="1:2" ht="14.25" customHeight="1" x14ac:dyDescent="0.35">
      <c r="A20" s="185" t="s">
        <v>340</v>
      </c>
      <c r="B20" s="186" t="s">
        <v>341</v>
      </c>
    </row>
    <row r="21" spans="1:2" ht="14.25" customHeight="1" x14ac:dyDescent="0.35">
      <c r="A21" s="185" t="s">
        <v>342</v>
      </c>
      <c r="B21" s="186" t="s">
        <v>343</v>
      </c>
    </row>
    <row r="22" spans="1:2" ht="14.25" customHeight="1" x14ac:dyDescent="0.35">
      <c r="A22" s="185" t="s">
        <v>344</v>
      </c>
      <c r="B22" s="186" t="s">
        <v>345</v>
      </c>
    </row>
    <row r="23" spans="1:2" ht="14.25" customHeight="1" x14ac:dyDescent="0.35">
      <c r="A23" s="185" t="s">
        <v>346</v>
      </c>
      <c r="B23" s="186" t="s">
        <v>347</v>
      </c>
    </row>
    <row r="24" spans="1:2" ht="14.25" customHeight="1" x14ac:dyDescent="0.35">
      <c r="A24" s="185" t="s">
        <v>348</v>
      </c>
      <c r="B24" s="186" t="s">
        <v>349</v>
      </c>
    </row>
    <row r="25" spans="1:2" ht="14.25" customHeight="1" x14ac:dyDescent="0.35">
      <c r="A25" s="185" t="s">
        <v>350</v>
      </c>
      <c r="B25" s="186" t="s">
        <v>351</v>
      </c>
    </row>
    <row r="26" spans="1:2" ht="14.25" customHeight="1" x14ac:dyDescent="0.35">
      <c r="A26" s="185" t="s">
        <v>352</v>
      </c>
      <c r="B26" s="186" t="s">
        <v>353</v>
      </c>
    </row>
    <row r="27" spans="1:2" ht="14.25" customHeight="1" x14ac:dyDescent="0.35">
      <c r="A27" s="185" t="s">
        <v>354</v>
      </c>
      <c r="B27" s="186" t="s">
        <v>355</v>
      </c>
    </row>
    <row r="28" spans="1:2" ht="14.25" customHeight="1" x14ac:dyDescent="0.35">
      <c r="A28" s="185" t="s">
        <v>356</v>
      </c>
      <c r="B28" s="186" t="s">
        <v>357</v>
      </c>
    </row>
    <row r="29" spans="1:2" ht="14.25" customHeight="1" x14ac:dyDescent="0.35">
      <c r="A29" s="185" t="s">
        <v>358</v>
      </c>
      <c r="B29" s="186" t="s">
        <v>359</v>
      </c>
    </row>
    <row r="30" spans="1:2" ht="14.25" customHeight="1" x14ac:dyDescent="0.35">
      <c r="A30" s="185" t="s">
        <v>360</v>
      </c>
      <c r="B30" s="186" t="s">
        <v>361</v>
      </c>
    </row>
    <row r="31" spans="1:2" ht="14.25" customHeight="1" x14ac:dyDescent="0.35">
      <c r="A31" s="185" t="s">
        <v>362</v>
      </c>
      <c r="B31" s="186" t="s">
        <v>363</v>
      </c>
    </row>
    <row r="32" spans="1:2" ht="14.25" customHeight="1" x14ac:dyDescent="0.35">
      <c r="A32" s="185" t="s">
        <v>364</v>
      </c>
      <c r="B32" s="186" t="s">
        <v>365</v>
      </c>
    </row>
    <row r="33" spans="1:2" ht="14.25" customHeight="1" x14ac:dyDescent="0.35">
      <c r="A33" s="185" t="s">
        <v>366</v>
      </c>
      <c r="B33" s="186" t="s">
        <v>367</v>
      </c>
    </row>
    <row r="34" spans="1:2" ht="14.25" customHeight="1" x14ac:dyDescent="0.35">
      <c r="A34" s="185" t="s">
        <v>368</v>
      </c>
      <c r="B34" s="186" t="s">
        <v>369</v>
      </c>
    </row>
    <row r="35" spans="1:2" ht="14.25" customHeight="1" x14ac:dyDescent="0.35">
      <c r="A35" s="185" t="s">
        <v>370</v>
      </c>
      <c r="B35" s="186" t="s">
        <v>371</v>
      </c>
    </row>
    <row r="36" spans="1:2" ht="14.25" customHeight="1" x14ac:dyDescent="0.35">
      <c r="A36" s="185" t="s">
        <v>372</v>
      </c>
      <c r="B36" s="186" t="s">
        <v>373</v>
      </c>
    </row>
    <row r="37" spans="1:2" ht="14.25" customHeight="1" x14ac:dyDescent="0.35">
      <c r="A37" s="185" t="s">
        <v>374</v>
      </c>
      <c r="B37" s="186" t="s">
        <v>375</v>
      </c>
    </row>
    <row r="38" spans="1:2" ht="14.25" customHeight="1" x14ac:dyDescent="0.35">
      <c r="A38" s="185" t="s">
        <v>376</v>
      </c>
      <c r="B38" s="186" t="s">
        <v>377</v>
      </c>
    </row>
    <row r="39" spans="1:2" ht="14.25" customHeight="1" x14ac:dyDescent="0.35">
      <c r="A39" s="185" t="s">
        <v>378</v>
      </c>
      <c r="B39" s="186" t="s">
        <v>379</v>
      </c>
    </row>
    <row r="40" spans="1:2" ht="14.25" customHeight="1" x14ac:dyDescent="0.35">
      <c r="A40" s="185" t="s">
        <v>380</v>
      </c>
      <c r="B40" s="186" t="s">
        <v>381</v>
      </c>
    </row>
    <row r="41" spans="1:2" ht="14.25" customHeight="1" x14ac:dyDescent="0.35">
      <c r="A41" s="185" t="s">
        <v>382</v>
      </c>
      <c r="B41" s="186" t="s">
        <v>383</v>
      </c>
    </row>
    <row r="42" spans="1:2" ht="14.25" customHeight="1" x14ac:dyDescent="0.35">
      <c r="A42" s="185" t="s">
        <v>384</v>
      </c>
      <c r="B42" s="186" t="s">
        <v>385</v>
      </c>
    </row>
    <row r="43" spans="1:2" ht="14.25" customHeight="1" x14ac:dyDescent="0.35">
      <c r="A43" s="185" t="s">
        <v>386</v>
      </c>
      <c r="B43" s="186" t="s">
        <v>387</v>
      </c>
    </row>
    <row r="44" spans="1:2" ht="14.25" customHeight="1" x14ac:dyDescent="0.35">
      <c r="A44" s="185" t="s">
        <v>388</v>
      </c>
      <c r="B44" s="186" t="s">
        <v>389</v>
      </c>
    </row>
    <row r="45" spans="1:2" ht="14.25" customHeight="1" x14ac:dyDescent="0.35">
      <c r="A45" s="185" t="s">
        <v>390</v>
      </c>
      <c r="B45" s="186" t="s">
        <v>391</v>
      </c>
    </row>
    <row r="46" spans="1:2" ht="14.25" customHeight="1" x14ac:dyDescent="0.35">
      <c r="A46" s="185" t="s">
        <v>392</v>
      </c>
      <c r="B46" s="186" t="s">
        <v>393</v>
      </c>
    </row>
    <row r="47" spans="1:2" ht="14.25" customHeight="1" x14ac:dyDescent="0.35">
      <c r="A47" s="185" t="s">
        <v>394</v>
      </c>
      <c r="B47" s="186" t="s">
        <v>395</v>
      </c>
    </row>
    <row r="48" spans="1:2" ht="14.25" customHeight="1" x14ac:dyDescent="0.35">
      <c r="A48" s="185" t="s">
        <v>396</v>
      </c>
      <c r="B48" s="186" t="s">
        <v>397</v>
      </c>
    </row>
    <row r="49" spans="1:2" ht="14.25" customHeight="1" x14ac:dyDescent="0.35">
      <c r="A49" s="185" t="s">
        <v>398</v>
      </c>
      <c r="B49" s="186" t="s">
        <v>399</v>
      </c>
    </row>
    <row r="50" spans="1:2" ht="14.25" customHeight="1" x14ac:dyDescent="0.35">
      <c r="A50" s="185" t="s">
        <v>400</v>
      </c>
      <c r="B50" s="186" t="s">
        <v>401</v>
      </c>
    </row>
    <row r="51" spans="1:2" ht="14.25" customHeight="1" x14ac:dyDescent="0.35">
      <c r="A51" s="185" t="s">
        <v>402</v>
      </c>
      <c r="B51" s="186" t="s">
        <v>403</v>
      </c>
    </row>
    <row r="52" spans="1:2" ht="14.25" customHeight="1" x14ac:dyDescent="0.35">
      <c r="A52" s="185" t="s">
        <v>404</v>
      </c>
      <c r="B52" s="186" t="s">
        <v>405</v>
      </c>
    </row>
    <row r="53" spans="1:2" ht="14.25" customHeight="1" x14ac:dyDescent="0.35">
      <c r="A53" s="185" t="s">
        <v>406</v>
      </c>
      <c r="B53" s="186" t="s">
        <v>407</v>
      </c>
    </row>
    <row r="54" spans="1:2" ht="14.25" customHeight="1" x14ac:dyDescent="0.35">
      <c r="A54" s="185" t="s">
        <v>408</v>
      </c>
      <c r="B54" s="186" t="s">
        <v>409</v>
      </c>
    </row>
    <row r="55" spans="1:2" ht="14.25" customHeight="1" x14ac:dyDescent="0.35">
      <c r="A55" s="185" t="s">
        <v>410</v>
      </c>
      <c r="B55" s="186" t="s">
        <v>411</v>
      </c>
    </row>
    <row r="56" spans="1:2" ht="14.25" customHeight="1" x14ac:dyDescent="0.35">
      <c r="A56" s="185" t="s">
        <v>412</v>
      </c>
      <c r="B56" s="186" t="s">
        <v>413</v>
      </c>
    </row>
    <row r="57" spans="1:2" ht="14.25" customHeight="1" x14ac:dyDescent="0.35">
      <c r="A57" s="185" t="s">
        <v>414</v>
      </c>
      <c r="B57" s="186" t="s">
        <v>415</v>
      </c>
    </row>
    <row r="58" spans="1:2" ht="14.25" customHeight="1" x14ac:dyDescent="0.35">
      <c r="A58" s="185" t="s">
        <v>416</v>
      </c>
      <c r="B58" s="186" t="s">
        <v>417</v>
      </c>
    </row>
    <row r="59" spans="1:2" ht="14.25" customHeight="1" x14ac:dyDescent="0.35">
      <c r="A59" s="185" t="s">
        <v>418</v>
      </c>
      <c r="B59" s="186" t="s">
        <v>419</v>
      </c>
    </row>
    <row r="60" spans="1:2" ht="14.25" customHeight="1" x14ac:dyDescent="0.35">
      <c r="A60" s="185" t="s">
        <v>420</v>
      </c>
      <c r="B60" s="186" t="s">
        <v>421</v>
      </c>
    </row>
    <row r="61" spans="1:2" ht="14.25" customHeight="1" x14ac:dyDescent="0.35">
      <c r="A61" s="185" t="s">
        <v>422</v>
      </c>
      <c r="B61" s="186" t="s">
        <v>423</v>
      </c>
    </row>
    <row r="62" spans="1:2" ht="14.25" customHeight="1" x14ac:dyDescent="0.35">
      <c r="A62" s="185" t="s">
        <v>424</v>
      </c>
      <c r="B62" s="186" t="s">
        <v>425</v>
      </c>
    </row>
    <row r="63" spans="1:2" ht="14.25" customHeight="1" x14ac:dyDescent="0.35">
      <c r="A63" s="185" t="s">
        <v>426</v>
      </c>
      <c r="B63" s="186" t="s">
        <v>427</v>
      </c>
    </row>
    <row r="64" spans="1:2" ht="14.25" customHeight="1" x14ac:dyDescent="0.35">
      <c r="A64" s="185" t="s">
        <v>428</v>
      </c>
      <c r="B64" s="186" t="s">
        <v>429</v>
      </c>
    </row>
    <row r="65" spans="1:2" ht="14.25" customHeight="1" x14ac:dyDescent="0.35">
      <c r="A65" s="185" t="s">
        <v>430</v>
      </c>
      <c r="B65" s="186" t="s">
        <v>431</v>
      </c>
    </row>
    <row r="66" spans="1:2" ht="14.25" customHeight="1" x14ac:dyDescent="0.35">
      <c r="A66" s="185" t="s">
        <v>432</v>
      </c>
      <c r="B66" s="186" t="s">
        <v>433</v>
      </c>
    </row>
    <row r="67" spans="1:2" ht="14.25" customHeight="1" x14ac:dyDescent="0.35">
      <c r="A67" s="185" t="s">
        <v>434</v>
      </c>
      <c r="B67" s="186" t="s">
        <v>435</v>
      </c>
    </row>
    <row r="68" spans="1:2" ht="14.25" customHeight="1" x14ac:dyDescent="0.35">
      <c r="A68" s="185" t="s">
        <v>436</v>
      </c>
      <c r="B68" s="186" t="s">
        <v>437</v>
      </c>
    </row>
    <row r="69" spans="1:2" ht="14.25" customHeight="1" x14ac:dyDescent="0.35">
      <c r="A69" s="185" t="s">
        <v>438</v>
      </c>
      <c r="B69" s="186" t="s">
        <v>439</v>
      </c>
    </row>
    <row r="70" spans="1:2" ht="14.25" customHeight="1" x14ac:dyDescent="0.35">
      <c r="A70" s="185" t="s">
        <v>440</v>
      </c>
      <c r="B70" s="186" t="s">
        <v>441</v>
      </c>
    </row>
    <row r="71" spans="1:2" ht="14.25" customHeight="1" x14ac:dyDescent="0.35">
      <c r="A71" s="185" t="s">
        <v>442</v>
      </c>
      <c r="B71" s="186" t="s">
        <v>443</v>
      </c>
    </row>
    <row r="72" spans="1:2" ht="14.25" customHeight="1" x14ac:dyDescent="0.35">
      <c r="A72" s="185" t="s">
        <v>444</v>
      </c>
      <c r="B72" s="186" t="s">
        <v>445</v>
      </c>
    </row>
    <row r="73" spans="1:2" ht="14.25" customHeight="1" x14ac:dyDescent="0.35">
      <c r="A73" s="185" t="s">
        <v>446</v>
      </c>
      <c r="B73" s="186" t="s">
        <v>447</v>
      </c>
    </row>
    <row r="74" spans="1:2" ht="14.25" customHeight="1" x14ac:dyDescent="0.35">
      <c r="A74" s="185" t="s">
        <v>448</v>
      </c>
      <c r="B74" s="186" t="s">
        <v>449</v>
      </c>
    </row>
    <row r="75" spans="1:2" ht="14.25" customHeight="1" x14ac:dyDescent="0.35">
      <c r="A75" s="185" t="s">
        <v>450</v>
      </c>
      <c r="B75" s="187" t="s">
        <v>451</v>
      </c>
    </row>
    <row r="76" spans="1:2" ht="14.25" customHeight="1" x14ac:dyDescent="0.35">
      <c r="A76" s="185" t="s">
        <v>452</v>
      </c>
      <c r="B76" s="187" t="s">
        <v>453</v>
      </c>
    </row>
    <row r="77" spans="1:2" ht="14.25" customHeight="1" x14ac:dyDescent="0.35">
      <c r="A77" s="185" t="s">
        <v>454</v>
      </c>
      <c r="B77" s="187" t="s">
        <v>455</v>
      </c>
    </row>
    <row r="78" spans="1:2" ht="14.25" customHeight="1" x14ac:dyDescent="0.35">
      <c r="A78" s="185" t="s">
        <v>456</v>
      </c>
      <c r="B78" s="187" t="s">
        <v>457</v>
      </c>
    </row>
    <row r="79" spans="1:2" ht="14.25" customHeight="1" x14ac:dyDescent="0.35">
      <c r="A79" s="185" t="s">
        <v>458</v>
      </c>
      <c r="B79" s="187" t="s">
        <v>459</v>
      </c>
    </row>
    <row r="80" spans="1:2" ht="14.25" customHeight="1" x14ac:dyDescent="0.35">
      <c r="A80" s="185" t="s">
        <v>460</v>
      </c>
      <c r="B80" s="187" t="s">
        <v>461</v>
      </c>
    </row>
    <row r="81" spans="1:2" ht="14.25" customHeight="1" x14ac:dyDescent="0.35">
      <c r="A81" s="185" t="s">
        <v>462</v>
      </c>
      <c r="B81" s="187" t="s">
        <v>463</v>
      </c>
    </row>
    <row r="82" spans="1:2" ht="14.25" customHeight="1" x14ac:dyDescent="0.35">
      <c r="A82" s="185" t="s">
        <v>464</v>
      </c>
      <c r="B82" s="187" t="s">
        <v>465</v>
      </c>
    </row>
    <row r="83" spans="1:2" ht="14.25" customHeight="1" x14ac:dyDescent="0.35">
      <c r="A83" s="185" t="s">
        <v>466</v>
      </c>
      <c r="B83" s="187" t="s">
        <v>467</v>
      </c>
    </row>
    <row r="84" spans="1:2" ht="14.25" customHeight="1" x14ac:dyDescent="0.35">
      <c r="A84" s="185" t="s">
        <v>468</v>
      </c>
      <c r="B84" s="187" t="s">
        <v>469</v>
      </c>
    </row>
    <row r="85" spans="1:2" ht="14.25" customHeight="1" x14ac:dyDescent="0.35">
      <c r="A85" s="185" t="s">
        <v>470</v>
      </c>
      <c r="B85" s="187" t="s">
        <v>471</v>
      </c>
    </row>
    <row r="86" spans="1:2" ht="14.25" customHeight="1" x14ac:dyDescent="0.35">
      <c r="A86" s="185" t="s">
        <v>472</v>
      </c>
      <c r="B86" s="187" t="s">
        <v>473</v>
      </c>
    </row>
    <row r="87" spans="1:2" ht="14.25" customHeight="1" x14ac:dyDescent="0.35">
      <c r="A87" s="185" t="s">
        <v>474</v>
      </c>
      <c r="B87" s="187" t="s">
        <v>475</v>
      </c>
    </row>
    <row r="88" spans="1:2" ht="14.25" customHeight="1" x14ac:dyDescent="0.35">
      <c r="A88" s="185" t="s">
        <v>476</v>
      </c>
      <c r="B88" s="187" t="s">
        <v>477</v>
      </c>
    </row>
    <row r="89" spans="1:2" ht="14.25" customHeight="1" x14ac:dyDescent="0.35">
      <c r="A89" s="185" t="s">
        <v>478</v>
      </c>
      <c r="B89" s="187" t="s">
        <v>479</v>
      </c>
    </row>
    <row r="90" spans="1:2" ht="14.25" customHeight="1" x14ac:dyDescent="0.35">
      <c r="A90" s="185" t="s">
        <v>480</v>
      </c>
      <c r="B90" s="187" t="s">
        <v>481</v>
      </c>
    </row>
    <row r="91" spans="1:2" ht="14.25" customHeight="1" x14ac:dyDescent="0.35">
      <c r="A91" s="185" t="s">
        <v>482</v>
      </c>
      <c r="B91" s="187" t="s">
        <v>483</v>
      </c>
    </row>
    <row r="92" spans="1:2" ht="14.25" customHeight="1" x14ac:dyDescent="0.35">
      <c r="A92" s="185" t="s">
        <v>484</v>
      </c>
      <c r="B92" s="187" t="s">
        <v>485</v>
      </c>
    </row>
    <row r="93" spans="1:2" ht="14.25" customHeight="1" x14ac:dyDescent="0.35">
      <c r="A93" s="185" t="s">
        <v>486</v>
      </c>
      <c r="B93" s="187" t="s">
        <v>487</v>
      </c>
    </row>
    <row r="94" spans="1:2" ht="14.25" customHeight="1" x14ac:dyDescent="0.35">
      <c r="A94" s="185" t="s">
        <v>488</v>
      </c>
      <c r="B94" s="187" t="s">
        <v>489</v>
      </c>
    </row>
    <row r="95" spans="1:2" ht="14.25" customHeight="1" x14ac:dyDescent="0.35">
      <c r="A95" s="185" t="s">
        <v>490</v>
      </c>
      <c r="B95" s="187" t="s">
        <v>491</v>
      </c>
    </row>
    <row r="96" spans="1:2" ht="14.25" customHeight="1" x14ac:dyDescent="0.35">
      <c r="A96" s="185" t="s">
        <v>492</v>
      </c>
      <c r="B96" s="187" t="s">
        <v>493</v>
      </c>
    </row>
    <row r="97" spans="1:2" ht="14.25" customHeight="1" x14ac:dyDescent="0.35">
      <c r="A97" s="185" t="s">
        <v>494</v>
      </c>
      <c r="B97" s="187" t="s">
        <v>495</v>
      </c>
    </row>
    <row r="98" spans="1:2" ht="14.25" customHeight="1" x14ac:dyDescent="0.35">
      <c r="A98" s="185" t="s">
        <v>496</v>
      </c>
      <c r="B98" s="187" t="s">
        <v>497</v>
      </c>
    </row>
    <row r="99" spans="1:2" ht="14.25" customHeight="1" x14ac:dyDescent="0.35">
      <c r="A99" s="185" t="s">
        <v>498</v>
      </c>
      <c r="B99" s="187" t="s">
        <v>499</v>
      </c>
    </row>
    <row r="100" spans="1:2" ht="14.25" customHeight="1" x14ac:dyDescent="0.35">
      <c r="A100" s="185" t="s">
        <v>500</v>
      </c>
      <c r="B100" s="187" t="s">
        <v>501</v>
      </c>
    </row>
    <row r="101" spans="1:2" ht="14.25" customHeight="1" x14ac:dyDescent="0.35">
      <c r="A101" s="185" t="s">
        <v>502</v>
      </c>
      <c r="B101" s="187" t="s">
        <v>503</v>
      </c>
    </row>
    <row r="102" spans="1:2" ht="14.25" customHeight="1" x14ac:dyDescent="0.35">
      <c r="A102" s="185" t="s">
        <v>504</v>
      </c>
      <c r="B102" s="187" t="s">
        <v>505</v>
      </c>
    </row>
    <row r="103" spans="1:2" ht="14.25" customHeight="1" x14ac:dyDescent="0.35">
      <c r="A103" s="185" t="s">
        <v>506</v>
      </c>
      <c r="B103" s="187" t="s">
        <v>507</v>
      </c>
    </row>
    <row r="104" spans="1:2" ht="14.25" customHeight="1" x14ac:dyDescent="0.35">
      <c r="A104" s="185" t="s">
        <v>508</v>
      </c>
      <c r="B104" s="187" t="s">
        <v>509</v>
      </c>
    </row>
    <row r="105" spans="1:2" ht="14.25" customHeight="1" x14ac:dyDescent="0.35">
      <c r="A105" s="185" t="s">
        <v>510</v>
      </c>
      <c r="B105" s="187" t="s">
        <v>511</v>
      </c>
    </row>
    <row r="106" spans="1:2" ht="14.25" customHeight="1" x14ac:dyDescent="0.35">
      <c r="A106" s="185" t="s">
        <v>512</v>
      </c>
      <c r="B106" s="187" t="s">
        <v>513</v>
      </c>
    </row>
    <row r="107" spans="1:2" ht="14.25" customHeight="1" x14ac:dyDescent="0.35">
      <c r="A107" s="185" t="s">
        <v>514</v>
      </c>
      <c r="B107" s="187" t="s">
        <v>515</v>
      </c>
    </row>
    <row r="108" spans="1:2" ht="14.25" customHeight="1" x14ac:dyDescent="0.35">
      <c r="A108" s="185" t="s">
        <v>516</v>
      </c>
      <c r="B108" s="187" t="s">
        <v>517</v>
      </c>
    </row>
    <row r="109" spans="1:2" ht="14.25" customHeight="1" x14ac:dyDescent="0.35">
      <c r="A109" s="185" t="s">
        <v>518</v>
      </c>
      <c r="B109" s="187" t="s">
        <v>519</v>
      </c>
    </row>
    <row r="110" spans="1:2" ht="14.25" customHeight="1" x14ac:dyDescent="0.35">
      <c r="A110" s="185" t="s">
        <v>520</v>
      </c>
      <c r="B110" s="187" t="s">
        <v>521</v>
      </c>
    </row>
    <row r="111" spans="1:2" ht="14.25" customHeight="1" x14ac:dyDescent="0.35">
      <c r="A111" s="185" t="s">
        <v>522</v>
      </c>
      <c r="B111" s="187" t="s">
        <v>523</v>
      </c>
    </row>
    <row r="112" spans="1:2" ht="14.25" customHeight="1" x14ac:dyDescent="0.35">
      <c r="A112" s="185" t="s">
        <v>524</v>
      </c>
      <c r="B112" s="187" t="s">
        <v>525</v>
      </c>
    </row>
    <row r="113" spans="1:2" ht="14.25" customHeight="1" x14ac:dyDescent="0.35">
      <c r="A113" s="185" t="s">
        <v>526</v>
      </c>
      <c r="B113" s="187" t="s">
        <v>527</v>
      </c>
    </row>
    <row r="114" spans="1:2" ht="14.25" customHeight="1" x14ac:dyDescent="0.35">
      <c r="A114" s="185" t="s">
        <v>528</v>
      </c>
      <c r="B114" s="187" t="s">
        <v>529</v>
      </c>
    </row>
    <row r="115" spans="1:2" ht="14.25" customHeight="1" x14ac:dyDescent="0.35">
      <c r="A115" s="185" t="s">
        <v>530</v>
      </c>
      <c r="B115" s="187" t="s">
        <v>531</v>
      </c>
    </row>
    <row r="116" spans="1:2" ht="14.25" customHeight="1" x14ac:dyDescent="0.35">
      <c r="A116" s="185" t="s">
        <v>532</v>
      </c>
      <c r="B116" s="187" t="s">
        <v>533</v>
      </c>
    </row>
    <row r="117" spans="1:2" ht="14.25" customHeight="1" x14ac:dyDescent="0.35">
      <c r="A117" s="185" t="s">
        <v>534</v>
      </c>
      <c r="B117" s="187" t="s">
        <v>535</v>
      </c>
    </row>
    <row r="118" spans="1:2" ht="14.25" customHeight="1" x14ac:dyDescent="0.35">
      <c r="A118" s="185" t="s">
        <v>536</v>
      </c>
      <c r="B118" s="187" t="s">
        <v>537</v>
      </c>
    </row>
    <row r="119" spans="1:2" ht="14.25" customHeight="1" x14ac:dyDescent="0.35">
      <c r="A119" s="185" t="s">
        <v>538</v>
      </c>
      <c r="B119" s="187" t="s">
        <v>539</v>
      </c>
    </row>
    <row r="120" spans="1:2" ht="14.25" customHeight="1" x14ac:dyDescent="0.35">
      <c r="A120" s="185" t="s">
        <v>540</v>
      </c>
      <c r="B120" s="187" t="s">
        <v>541</v>
      </c>
    </row>
    <row r="121" spans="1:2" ht="14.25" customHeight="1" x14ac:dyDescent="0.35">
      <c r="A121" s="185" t="s">
        <v>542</v>
      </c>
      <c r="B121" s="187" t="s">
        <v>543</v>
      </c>
    </row>
    <row r="122" spans="1:2" ht="14.25" customHeight="1" x14ac:dyDescent="0.35">
      <c r="A122" s="185" t="s">
        <v>544</v>
      </c>
      <c r="B122" s="187" t="s">
        <v>545</v>
      </c>
    </row>
    <row r="123" spans="1:2" ht="14.25" customHeight="1" x14ac:dyDescent="0.35">
      <c r="A123" s="185" t="s">
        <v>546</v>
      </c>
      <c r="B123" s="187" t="s">
        <v>547</v>
      </c>
    </row>
    <row r="124" spans="1:2" ht="14.25" customHeight="1" x14ac:dyDescent="0.35">
      <c r="A124" s="185" t="s">
        <v>548</v>
      </c>
      <c r="B124" s="187" t="s">
        <v>549</v>
      </c>
    </row>
    <row r="125" spans="1:2" ht="14.25" customHeight="1" x14ac:dyDescent="0.35">
      <c r="A125" s="185" t="s">
        <v>550</v>
      </c>
      <c r="B125" s="187" t="s">
        <v>551</v>
      </c>
    </row>
    <row r="126" spans="1:2" ht="14.25" customHeight="1" x14ac:dyDescent="0.35">
      <c r="A126" s="185" t="s">
        <v>552</v>
      </c>
      <c r="B126" s="187" t="s">
        <v>553</v>
      </c>
    </row>
    <row r="127" spans="1:2" ht="14.25" customHeight="1" x14ac:dyDescent="0.35">
      <c r="A127" s="185" t="s">
        <v>554</v>
      </c>
      <c r="B127" s="187" t="s">
        <v>555</v>
      </c>
    </row>
    <row r="128" spans="1:2" ht="14.25" customHeight="1" x14ac:dyDescent="0.35">
      <c r="A128" s="185" t="s">
        <v>556</v>
      </c>
      <c r="B128" s="187" t="s">
        <v>557</v>
      </c>
    </row>
    <row r="129" spans="1:2" ht="14.25" customHeight="1" x14ac:dyDescent="0.35">
      <c r="A129" s="185" t="s">
        <v>558</v>
      </c>
      <c r="B129" s="187" t="s">
        <v>559</v>
      </c>
    </row>
    <row r="130" spans="1:2" ht="14.25" customHeight="1" x14ac:dyDescent="0.35">
      <c r="A130" s="185" t="s">
        <v>560</v>
      </c>
      <c r="B130" s="187" t="s">
        <v>561</v>
      </c>
    </row>
    <row r="131" spans="1:2" ht="14.25" customHeight="1" x14ac:dyDescent="0.35">
      <c r="A131" s="185" t="s">
        <v>562</v>
      </c>
      <c r="B131" s="187" t="s">
        <v>563</v>
      </c>
    </row>
    <row r="132" spans="1:2" ht="14.25" customHeight="1" x14ac:dyDescent="0.35">
      <c r="A132" s="185" t="s">
        <v>564</v>
      </c>
      <c r="B132" s="187" t="s">
        <v>565</v>
      </c>
    </row>
    <row r="133" spans="1:2" ht="14.25" customHeight="1" x14ac:dyDescent="0.35">
      <c r="A133" s="185" t="s">
        <v>566</v>
      </c>
      <c r="B133" s="187" t="s">
        <v>567</v>
      </c>
    </row>
    <row r="134" spans="1:2" ht="14.25" customHeight="1" x14ac:dyDescent="0.35">
      <c r="A134" s="185" t="s">
        <v>568</v>
      </c>
      <c r="B134" s="187" t="s">
        <v>569</v>
      </c>
    </row>
    <row r="135" spans="1:2" ht="14.25" customHeight="1" x14ac:dyDescent="0.35">
      <c r="A135" s="185" t="s">
        <v>570</v>
      </c>
      <c r="B135" s="187" t="s">
        <v>571</v>
      </c>
    </row>
    <row r="136" spans="1:2" ht="14.25" customHeight="1" x14ac:dyDescent="0.35">
      <c r="A136" s="185" t="s">
        <v>572</v>
      </c>
      <c r="B136" s="187" t="s">
        <v>573</v>
      </c>
    </row>
    <row r="137" spans="1:2" ht="14.25" customHeight="1" x14ac:dyDescent="0.35">
      <c r="A137" s="185" t="s">
        <v>574</v>
      </c>
      <c r="B137" s="187" t="s">
        <v>575</v>
      </c>
    </row>
    <row r="138" spans="1:2" ht="14.25" customHeight="1" x14ac:dyDescent="0.35">
      <c r="A138" s="185" t="s">
        <v>576</v>
      </c>
      <c r="B138" s="187" t="s">
        <v>577</v>
      </c>
    </row>
    <row r="139" spans="1:2" ht="14.25" customHeight="1" x14ac:dyDescent="0.35">
      <c r="A139" s="185" t="s">
        <v>578</v>
      </c>
      <c r="B139" s="187" t="s">
        <v>579</v>
      </c>
    </row>
    <row r="140" spans="1:2" ht="14.25" customHeight="1" x14ac:dyDescent="0.35">
      <c r="A140" s="185" t="s">
        <v>580</v>
      </c>
      <c r="B140" s="187" t="s">
        <v>581</v>
      </c>
    </row>
    <row r="141" spans="1:2" ht="14.25" customHeight="1" x14ac:dyDescent="0.35">
      <c r="A141" s="185" t="s">
        <v>582</v>
      </c>
      <c r="B141" s="187" t="s">
        <v>583</v>
      </c>
    </row>
    <row r="142" spans="1:2" ht="14.25" customHeight="1" x14ac:dyDescent="0.35">
      <c r="A142" s="185" t="s">
        <v>584</v>
      </c>
      <c r="B142" s="187" t="s">
        <v>585</v>
      </c>
    </row>
    <row r="143" spans="1:2" ht="14.25" customHeight="1" x14ac:dyDescent="0.35">
      <c r="A143" s="185" t="s">
        <v>586</v>
      </c>
      <c r="B143" s="187" t="s">
        <v>587</v>
      </c>
    </row>
    <row r="144" spans="1:2" ht="14.25" customHeight="1" x14ac:dyDescent="0.35">
      <c r="A144" s="185" t="s">
        <v>588</v>
      </c>
      <c r="B144" s="187" t="s">
        <v>589</v>
      </c>
    </row>
    <row r="145" spans="1:2" ht="14.25" customHeight="1" x14ac:dyDescent="0.35">
      <c r="A145" s="185" t="s">
        <v>590</v>
      </c>
      <c r="B145" s="187" t="s">
        <v>591</v>
      </c>
    </row>
    <row r="146" spans="1:2" ht="14.25" customHeight="1" x14ac:dyDescent="0.35">
      <c r="A146" s="185" t="s">
        <v>592</v>
      </c>
      <c r="B146" s="187" t="s">
        <v>593</v>
      </c>
    </row>
    <row r="147" spans="1:2" ht="14.25" customHeight="1" x14ac:dyDescent="0.35">
      <c r="A147" s="185" t="s">
        <v>594</v>
      </c>
      <c r="B147" s="187" t="s">
        <v>595</v>
      </c>
    </row>
    <row r="148" spans="1:2" ht="14.25" customHeight="1" x14ac:dyDescent="0.35">
      <c r="A148" s="185" t="s">
        <v>596</v>
      </c>
      <c r="B148" s="187" t="s">
        <v>597</v>
      </c>
    </row>
    <row r="149" spans="1:2" ht="14.25" customHeight="1" x14ac:dyDescent="0.35">
      <c r="A149" s="185" t="s">
        <v>598</v>
      </c>
      <c r="B149" s="187" t="s">
        <v>599</v>
      </c>
    </row>
    <row r="150" spans="1:2" ht="14.25" customHeight="1" x14ac:dyDescent="0.35">
      <c r="A150" s="185" t="s">
        <v>600</v>
      </c>
      <c r="B150" s="187" t="s">
        <v>601</v>
      </c>
    </row>
    <row r="151" spans="1:2" ht="14.25" customHeight="1" x14ac:dyDescent="0.35">
      <c r="A151" s="185" t="s">
        <v>602</v>
      </c>
      <c r="B151" s="187" t="s">
        <v>603</v>
      </c>
    </row>
    <row r="152" spans="1:2" ht="14.25" customHeight="1" x14ac:dyDescent="0.35">
      <c r="A152" s="185" t="s">
        <v>604</v>
      </c>
      <c r="B152" s="187" t="s">
        <v>605</v>
      </c>
    </row>
    <row r="153" spans="1:2" ht="14.25" customHeight="1" x14ac:dyDescent="0.35">
      <c r="A153" s="185" t="s">
        <v>606</v>
      </c>
      <c r="B153" s="187" t="s">
        <v>607</v>
      </c>
    </row>
    <row r="154" spans="1:2" ht="14.25" customHeight="1" x14ac:dyDescent="0.35">
      <c r="A154" s="185" t="s">
        <v>608</v>
      </c>
      <c r="B154" s="187" t="s">
        <v>609</v>
      </c>
    </row>
    <row r="155" spans="1:2" ht="14.25" customHeight="1" x14ac:dyDescent="0.35">
      <c r="A155" s="185" t="s">
        <v>610</v>
      </c>
      <c r="B155" s="187" t="s">
        <v>611</v>
      </c>
    </row>
    <row r="156" spans="1:2" ht="14.25" customHeight="1" x14ac:dyDescent="0.35">
      <c r="A156" s="185" t="s">
        <v>612</v>
      </c>
      <c r="B156" s="187" t="s">
        <v>613</v>
      </c>
    </row>
    <row r="157" spans="1:2" ht="14.25" customHeight="1" x14ac:dyDescent="0.35">
      <c r="A157" s="185" t="s">
        <v>614</v>
      </c>
      <c r="B157" s="187" t="s">
        <v>615</v>
      </c>
    </row>
    <row r="158" spans="1:2" ht="14.25" customHeight="1" x14ac:dyDescent="0.35">
      <c r="A158" s="185" t="s">
        <v>616</v>
      </c>
      <c r="B158" s="187" t="s">
        <v>617</v>
      </c>
    </row>
    <row r="159" spans="1:2" ht="14.25" customHeight="1" x14ac:dyDescent="0.35">
      <c r="A159" s="185" t="s">
        <v>618</v>
      </c>
      <c r="B159" s="187" t="s">
        <v>619</v>
      </c>
    </row>
    <row r="160" spans="1:2" ht="14.25" customHeight="1" x14ac:dyDescent="0.35">
      <c r="A160" s="185" t="s">
        <v>620</v>
      </c>
      <c r="B160" s="187" t="s">
        <v>621</v>
      </c>
    </row>
    <row r="161" spans="1:2" ht="14.25" customHeight="1" x14ac:dyDescent="0.35">
      <c r="A161" s="185" t="s">
        <v>622</v>
      </c>
      <c r="B161" s="187" t="s">
        <v>623</v>
      </c>
    </row>
    <row r="162" spans="1:2" ht="14.25" customHeight="1" x14ac:dyDescent="0.35">
      <c r="A162" s="185" t="s">
        <v>624</v>
      </c>
      <c r="B162" s="187" t="s">
        <v>625</v>
      </c>
    </row>
    <row r="163" spans="1:2" ht="14.25" customHeight="1" x14ac:dyDescent="0.35">
      <c r="A163" s="185" t="s">
        <v>626</v>
      </c>
      <c r="B163" s="187" t="s">
        <v>627</v>
      </c>
    </row>
    <row r="164" spans="1:2" ht="14.25" customHeight="1" x14ac:dyDescent="0.35">
      <c r="A164" s="185" t="s">
        <v>628</v>
      </c>
      <c r="B164" s="187" t="s">
        <v>629</v>
      </c>
    </row>
    <row r="165" spans="1:2" ht="14.25" customHeight="1" x14ac:dyDescent="0.35">
      <c r="A165" s="185" t="s">
        <v>630</v>
      </c>
      <c r="B165" s="187" t="s">
        <v>631</v>
      </c>
    </row>
    <row r="166" spans="1:2" ht="14.25" customHeight="1" x14ac:dyDescent="0.35">
      <c r="A166" s="185" t="s">
        <v>632</v>
      </c>
      <c r="B166" s="187" t="s">
        <v>633</v>
      </c>
    </row>
    <row r="167" spans="1:2" ht="14.25" customHeight="1" x14ac:dyDescent="0.35">
      <c r="A167" s="185" t="s">
        <v>634</v>
      </c>
      <c r="B167" s="187" t="s">
        <v>635</v>
      </c>
    </row>
    <row r="168" spans="1:2" ht="14.25" customHeight="1" x14ac:dyDescent="0.35">
      <c r="A168" s="185" t="s">
        <v>636</v>
      </c>
      <c r="B168" s="187" t="s">
        <v>637</v>
      </c>
    </row>
    <row r="169" spans="1:2" ht="14.25" customHeight="1" x14ac:dyDescent="0.35">
      <c r="A169" s="185" t="s">
        <v>638</v>
      </c>
      <c r="B169" s="187" t="s">
        <v>639</v>
      </c>
    </row>
    <row r="170" spans="1:2" ht="14.25" customHeight="1" x14ac:dyDescent="0.35">
      <c r="A170" s="185" t="s">
        <v>640</v>
      </c>
      <c r="B170" s="187" t="s">
        <v>641</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ED93066-1BE4-43AD-AB05-E5C9A09DCBA6}"/>
</file>

<file path=customXml/itemProps2.xml><?xml version="1.0" encoding="utf-8"?>
<ds:datastoreItem xmlns:ds="http://schemas.openxmlformats.org/officeDocument/2006/customXml" ds:itemID="{85E71CEC-1646-47A3-9C43-7DBCBDFE4DC6}"/>
</file>

<file path=customXml/itemProps3.xml><?xml version="1.0" encoding="utf-8"?>
<ds:datastoreItem xmlns:ds="http://schemas.openxmlformats.org/officeDocument/2006/customXml" ds:itemID="{B4CBE970-25C5-4C74-A3F1-AE47CD78F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Chad_00129359_Finance Report_nov22.xlsx</dc:title>
  <dc:creator>Jelena Zelenovic</dc:creator>
  <cp:lastModifiedBy>LRoger</cp:lastModifiedBy>
  <dcterms:created xsi:type="dcterms:W3CDTF">2017-11-15T21:17:43Z</dcterms:created>
  <dcterms:modified xsi:type="dcterms:W3CDTF">2022-11-15T21:22:59Z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