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hristianaid-my.sharepoint.com/personal/engullie_christian-aid_org/Documents/Desktop/UNPBF Colombia closure Nov 22/Annual report 2022/"/>
    </mc:Choice>
  </mc:AlternateContent>
  <xr:revisionPtr revIDLastSave="621" documentId="8_{E584B55F-0573-47DA-9DA4-3AC64D724D62}" xr6:coauthVersionLast="47" xr6:coauthVersionMax="47" xr10:uidLastSave="{DF29DFC2-771C-401B-8A2D-A86B08EF67B6}"/>
  <bookViews>
    <workbookView xWindow="-120" yWindow="-120" windowWidth="29040" windowHeight="15840" activeTab="1" xr2:uid="{7FF1773D-A12D-4E1B-BA17-AEE1CB3D0F8B}"/>
  </bookViews>
  <sheets>
    <sheet name="1) Budget Tables" sheetId="1" r:id="rId1"/>
    <sheet name="2) By Catego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9" i="2" l="1"/>
  <c r="M59" i="2"/>
  <c r="M24" i="2"/>
  <c r="M117" i="2"/>
  <c r="M106" i="2"/>
  <c r="M72" i="2"/>
  <c r="M26" i="2"/>
  <c r="M16" i="2"/>
  <c r="J195" i="2"/>
  <c r="P177" i="1"/>
  <c r="P51" i="1"/>
  <c r="K60" i="2"/>
  <c r="D207" i="1" l="1"/>
  <c r="J207" i="2"/>
  <c r="O180" i="1" l="1"/>
  <c r="N180" i="1"/>
  <c r="O176" i="1"/>
  <c r="O177" i="1"/>
  <c r="O179" i="1"/>
  <c r="O175" i="1"/>
  <c r="O110" i="1"/>
  <c r="N110" i="1"/>
  <c r="O103" i="1"/>
  <c r="O102" i="1"/>
  <c r="O100" i="1"/>
  <c r="O68" i="1"/>
  <c r="O58" i="1"/>
  <c r="O26" i="1"/>
  <c r="N26" i="1"/>
  <c r="O16" i="1"/>
  <c r="N16" i="1"/>
  <c r="N58" i="1"/>
  <c r="N68" i="1"/>
  <c r="N100" i="1"/>
  <c r="O93" i="1"/>
  <c r="O94" i="1"/>
  <c r="O92" i="1"/>
  <c r="O61" i="1"/>
  <c r="O62" i="1"/>
  <c r="O60" i="1"/>
  <c r="O50" i="1"/>
  <c r="O51" i="1"/>
  <c r="O19" i="1"/>
  <c r="O18" i="1"/>
  <c r="O9" i="1"/>
  <c r="O8" i="1"/>
  <c r="D208" i="1" l="1"/>
  <c r="I205" i="1"/>
  <c r="M193" i="1"/>
  <c r="I204" i="1" s="1"/>
  <c r="L191" i="1"/>
  <c r="M191" i="1"/>
  <c r="N191" i="1"/>
  <c r="D204" i="1" s="1"/>
  <c r="D205" i="1" s="1"/>
  <c r="O191" i="1"/>
  <c r="K191" i="1"/>
  <c r="Q176" i="1"/>
  <c r="R176" i="1" s="1"/>
  <c r="Q177" i="1"/>
  <c r="R177" i="1" s="1"/>
  <c r="Q178" i="1"/>
  <c r="R178" i="1" s="1"/>
  <c r="Q179" i="1"/>
  <c r="R179" i="1" s="1"/>
  <c r="Q175" i="1"/>
  <c r="P180" i="1"/>
  <c r="P191" i="1" s="1"/>
  <c r="K192" i="2"/>
  <c r="L192" i="2" s="1"/>
  <c r="K193" i="2"/>
  <c r="L193" i="2" s="1"/>
  <c r="K196" i="2"/>
  <c r="L196" i="2" s="1"/>
  <c r="K197" i="2"/>
  <c r="L197" i="2" s="1"/>
  <c r="K191" i="2"/>
  <c r="L191" i="2" s="1"/>
  <c r="I198" i="2"/>
  <c r="J198" i="2"/>
  <c r="K211" i="2"/>
  <c r="J194" i="2"/>
  <c r="J206" i="2" s="1"/>
  <c r="K206" i="2" s="1"/>
  <c r="L206" i="2" s="1"/>
  <c r="I204" i="2"/>
  <c r="J204" i="2"/>
  <c r="I205" i="2"/>
  <c r="J205" i="2"/>
  <c r="K205" i="2" s="1"/>
  <c r="I206" i="2"/>
  <c r="I207" i="2"/>
  <c r="I208" i="2"/>
  <c r="J208" i="2"/>
  <c r="K208" i="2" s="1"/>
  <c r="L208" i="2" s="1"/>
  <c r="I209" i="2"/>
  <c r="I203" i="2"/>
  <c r="H204" i="2"/>
  <c r="H205" i="2"/>
  <c r="H210" i="2" s="1"/>
  <c r="H212" i="2" s="1"/>
  <c r="H206" i="2"/>
  <c r="H207" i="2"/>
  <c r="H208" i="2"/>
  <c r="H209" i="2"/>
  <c r="H203" i="2"/>
  <c r="L119" i="2"/>
  <c r="K113" i="2"/>
  <c r="K114" i="2"/>
  <c r="K115" i="2"/>
  <c r="K116" i="2"/>
  <c r="K117" i="2"/>
  <c r="K118" i="2"/>
  <c r="K112" i="2"/>
  <c r="K119" i="2" s="1"/>
  <c r="I111" i="2"/>
  <c r="J111" i="2"/>
  <c r="L111" i="2"/>
  <c r="H111" i="2"/>
  <c r="J119" i="2"/>
  <c r="P110" i="1"/>
  <c r="Q103" i="1"/>
  <c r="R103" i="1" s="1"/>
  <c r="Q102" i="1"/>
  <c r="R102" i="1" s="1"/>
  <c r="R110" i="1" s="1"/>
  <c r="Q93" i="1"/>
  <c r="R93" i="1" s="1"/>
  <c r="Q94" i="1"/>
  <c r="R94" i="1" s="1"/>
  <c r="P100" i="1"/>
  <c r="Q61" i="1"/>
  <c r="R61" i="1" s="1"/>
  <c r="Q62" i="1"/>
  <c r="R62" i="1"/>
  <c r="Q60" i="1"/>
  <c r="R60" i="1" s="1"/>
  <c r="Q92" i="1"/>
  <c r="R92" i="1" s="1"/>
  <c r="L102" i="2"/>
  <c r="L103" i="2"/>
  <c r="L104" i="2"/>
  <c r="K108" i="2"/>
  <c r="K102" i="2"/>
  <c r="K103" i="2"/>
  <c r="K104" i="2"/>
  <c r="K105" i="2"/>
  <c r="L105" i="2" s="1"/>
  <c r="K106" i="2"/>
  <c r="L106" i="2" s="1"/>
  <c r="K107" i="2"/>
  <c r="L107" i="2" s="1"/>
  <c r="K101" i="2"/>
  <c r="L101" i="2" s="1"/>
  <c r="J100" i="2"/>
  <c r="I108" i="2"/>
  <c r="I100" i="2"/>
  <c r="H108" i="2"/>
  <c r="L108" i="2" s="1"/>
  <c r="H100" i="2"/>
  <c r="J74" i="2"/>
  <c r="P68" i="1"/>
  <c r="L68" i="2"/>
  <c r="L69" i="2"/>
  <c r="I66" i="2"/>
  <c r="J66" i="2"/>
  <c r="H66" i="2"/>
  <c r="K68" i="2"/>
  <c r="K69" i="2"/>
  <c r="K70" i="2"/>
  <c r="L70" i="2" s="1"/>
  <c r="K71" i="2"/>
  <c r="L71" i="2" s="1"/>
  <c r="K72" i="2"/>
  <c r="L72" i="2" s="1"/>
  <c r="K73" i="2"/>
  <c r="L73" i="2" s="1"/>
  <c r="K67" i="2"/>
  <c r="K66" i="2" s="1"/>
  <c r="Q50" i="1"/>
  <c r="K57" i="2"/>
  <c r="L57" i="2" s="1"/>
  <c r="K59" i="2"/>
  <c r="L59" i="2" s="1"/>
  <c r="K61" i="2"/>
  <c r="L61" i="2" s="1"/>
  <c r="J62" i="2"/>
  <c r="K62" i="2" s="1"/>
  <c r="L62" i="2" s="1"/>
  <c r="J56" i="2"/>
  <c r="K56" i="2" s="1"/>
  <c r="L56" i="2" s="1"/>
  <c r="Q19" i="1"/>
  <c r="R19" i="1" s="1"/>
  <c r="Q18" i="1"/>
  <c r="R18" i="1" s="1"/>
  <c r="R26" i="1" s="1"/>
  <c r="Q9" i="1"/>
  <c r="R9" i="1" s="1"/>
  <c r="Q8" i="1"/>
  <c r="Q16" i="1" s="1"/>
  <c r="L9" i="1"/>
  <c r="L8" i="1"/>
  <c r="K58" i="2"/>
  <c r="L58" i="2" s="1"/>
  <c r="L60" i="2"/>
  <c r="K28" i="2"/>
  <c r="K22" i="2"/>
  <c r="L22" i="2" s="1"/>
  <c r="K23" i="2"/>
  <c r="L23" i="2" s="1"/>
  <c r="K24" i="2"/>
  <c r="L24" i="2" s="1"/>
  <c r="K25" i="2"/>
  <c r="L25" i="2" s="1"/>
  <c r="K26" i="2"/>
  <c r="L26" i="2" s="1"/>
  <c r="K27" i="2"/>
  <c r="L27" i="2" s="1"/>
  <c r="K21" i="2"/>
  <c r="K20" i="2" s="1"/>
  <c r="K15" i="2"/>
  <c r="I20" i="2"/>
  <c r="J20" i="2"/>
  <c r="H20" i="2"/>
  <c r="I9" i="2"/>
  <c r="J9" i="2"/>
  <c r="H9" i="2"/>
  <c r="L15" i="2"/>
  <c r="K11" i="2"/>
  <c r="L11" i="2" s="1"/>
  <c r="K12" i="2"/>
  <c r="L12" i="2" s="1"/>
  <c r="K13" i="2"/>
  <c r="L13" i="2" s="1"/>
  <c r="K14" i="2"/>
  <c r="L14" i="2" s="1"/>
  <c r="K16" i="2"/>
  <c r="L16" i="2" s="1"/>
  <c r="K10" i="2"/>
  <c r="L10" i="2" s="1"/>
  <c r="L9" i="2" s="1"/>
  <c r="Q180" i="1" l="1"/>
  <c r="R100" i="1"/>
  <c r="R68" i="1"/>
  <c r="R50" i="1"/>
  <c r="Q68" i="1"/>
  <c r="Q100" i="1"/>
  <c r="R8" i="1"/>
  <c r="Q110" i="1"/>
  <c r="R175" i="1"/>
  <c r="Q26" i="1"/>
  <c r="R180" i="1"/>
  <c r="L20" i="2"/>
  <c r="K17" i="2"/>
  <c r="L17" i="2" s="1"/>
  <c r="L21" i="2"/>
  <c r="L28" i="2" s="1"/>
  <c r="K204" i="2"/>
  <c r="L204" i="2" s="1"/>
  <c r="I210" i="2"/>
  <c r="I212" i="2" s="1"/>
  <c r="K9" i="2"/>
  <c r="L67" i="2"/>
  <c r="L74" i="2" s="1"/>
  <c r="K207" i="2"/>
  <c r="K195" i="2"/>
  <c r="L195" i="2" s="1"/>
  <c r="L198" i="2" s="1"/>
  <c r="K194" i="2"/>
  <c r="L194" i="2" s="1"/>
  <c r="K74" i="2"/>
  <c r="J203" i="2"/>
  <c r="K203" i="2" s="1"/>
  <c r="L203" i="2" s="1"/>
  <c r="L205" i="2"/>
  <c r="J209" i="2"/>
  <c r="K209" i="2" s="1"/>
  <c r="L209" i="2" s="1"/>
  <c r="K111" i="2"/>
  <c r="L100" i="2"/>
  <c r="K100" i="2"/>
  <c r="L63" i="2"/>
  <c r="J63" i="2"/>
  <c r="K63" i="2" s="1"/>
  <c r="K198" i="2" l="1"/>
  <c r="L66" i="2"/>
  <c r="J210" i="2"/>
  <c r="J212" i="2" s="1"/>
  <c r="K210" i="2"/>
  <c r="K212" i="2" s="1"/>
  <c r="K213" i="2" s="1"/>
  <c r="L207" i="2"/>
  <c r="L210" i="2" s="1"/>
  <c r="L212" i="2" s="1"/>
  <c r="Q51" i="1"/>
  <c r="R51" i="1" s="1"/>
  <c r="R58" i="1" s="1"/>
  <c r="R191" i="1" s="1"/>
  <c r="Q58" i="1" l="1"/>
  <c r="Q1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tc={428C516C-2983-4FC9-8A06-3BBB997ADB24}</author>
    <author>tc={986E39BD-75AF-46AA-A849-55EE6A84344D}</author>
    <author>tc={82C66A24-3F8A-49D6-99E8-7A8BEA76C31B}</author>
  </authors>
  <commentList>
    <comment ref="J194" authorId="0" shapeId="0" xr:uid="{428C516C-2983-4FC9-8A06-3BBB997ADB24}">
      <text>
        <t>[Threaded comment]
Your version of Excel allows you to read this threaded comment; however, any edits to it will get removed if the file is opened in a newer version of Excel. Learn more: https://go.microsoft.com/fwlink/?linkid=870924
Comment:
    Might be less, will depend on the exchange rate</t>
      </text>
    </comment>
    <comment ref="J195" authorId="1" shapeId="0" xr:uid="{986E39BD-75AF-46AA-A849-55EE6A84344D}">
      <text>
        <t>[Threaded comment]
Your version of Excel allows you to read this threaded comment; however, any edits to it will get removed if the file is opened in a newer version of Excel. Learn more: https://go.microsoft.com/fwlink/?linkid=870924
Comment:
    Might be 1000 less, will depend on the confirmation of the events on january</t>
      </text>
    </comment>
    <comment ref="J206" authorId="2" shapeId="0" xr:uid="{82C66A24-3F8A-49D6-99E8-7A8BEA76C31B}">
      <text>
        <t>[Threaded comment]
Your version of Excel allows you to read this threaded comment; however, any edits to it will get removed if the file is opened in a newer version of Excel. Learn more: https://go.microsoft.com/fwlink/?linkid=870924
Comment:
    this might be less, will depend on the exchange rate.</t>
      </text>
    </comment>
  </commentList>
</comments>
</file>

<file path=xl/sharedStrings.xml><?xml version="1.0" encoding="utf-8"?>
<sst xmlns="http://schemas.openxmlformats.org/spreadsheetml/2006/main" count="467" uniqueCount="273">
  <si>
    <t xml:space="preserve">Annex D - PBF Project Budget </t>
  </si>
  <si>
    <t>CSO Version</t>
  </si>
  <si>
    <t>Table 1 - PBF project budget by outcome, output and activity</t>
  </si>
  <si>
    <t>Outcome/ Output number</t>
  </si>
  <si>
    <t>Description (Text)</t>
  </si>
  <si>
    <t>Original Budget</t>
  </si>
  <si>
    <t>Recipient Organization 2 Budget</t>
  </si>
  <si>
    <t>Recipient Organization 3 Budget</t>
  </si>
  <si>
    <t>Total</t>
  </si>
  <si>
    <t>% of budget per activity allocated to Gender Equality and Women's Empowerment (GEWE) (if any):</t>
  </si>
  <si>
    <t>GEWE justification (e.g. training includes session on gender equality, specific efforts made to ensure equal representation of women and men etc.)</t>
  </si>
  <si>
    <t>Any other remarks (e.g. on types of inputs provided or budget justification, esp. for TA or travel costs)</t>
  </si>
  <si>
    <t>NEW REVISED BUDGET(A)</t>
  </si>
  <si>
    <t>Diff to Original $ (A-B)</t>
  </si>
  <si>
    <t xml:space="preserve">OUTCOME 1: </t>
  </si>
  <si>
    <t>Women and LGBT people promote reconcilitation and non-repetition in their communities through memory and truth</t>
  </si>
  <si>
    <t>Output 1.1:</t>
  </si>
  <si>
    <t>Communities engage in reconstruction of memory and truth about violence and discrimination against women and LGBT people</t>
  </si>
  <si>
    <t>Activity 1.1.1:</t>
  </si>
  <si>
    <t xml:space="preserve"> Memory Festivals and travelling exhibitions organized by women and LGBT people for clarification of truth and territorial coexistence. 600 community members (290 women and 150  LBGT people) in targeted departments will participate in 4 Memory Festivals and 4 travelling exhibitions.</t>
  </si>
  <si>
    <t xml:space="preserve">This activiy targets 600 people overall including at least 290 women and 150 LGBT people. At least 40% of these are youth. The Memory Festivals and travelling exhibitions are designed to ensure equal representation of women and men. </t>
  </si>
  <si>
    <t>N/A</t>
  </si>
  <si>
    <t>Activity 1.1.2:</t>
  </si>
  <si>
    <t>Emotional recovery with systemic approach to address aftermath of violence and discrimination. Events will be organized for 30 community members in targeted departments. The events include 2 community meetings, 4 educational and psychosocial support workshops, 4 interventions for community and individual cases management, 2 bilateral dialogues between victims and perpetrators, and systemic configuration exercises.</t>
  </si>
  <si>
    <t>Events for community members will ensure that 50% of participants are women and 25% are LGBT.</t>
  </si>
  <si>
    <t>Activity 1.1.3:</t>
  </si>
  <si>
    <t>Activity 1.1.4</t>
  </si>
  <si>
    <t>Activity 1.1.5</t>
  </si>
  <si>
    <t>Activity 1.1.6</t>
  </si>
  <si>
    <t>Activity 1.1.7</t>
  </si>
  <si>
    <t>Activity 1.1.8</t>
  </si>
  <si>
    <t>Output Total</t>
  </si>
  <si>
    <t>Output 1.2:</t>
  </si>
  <si>
    <t>Communities become aware and develop a collective conscience of women's and LGBT people's resistance against targeted violence</t>
  </si>
  <si>
    <t>Activity 1.2.1</t>
  </si>
  <si>
    <t xml:space="preserve">Development of a  virtual platform for depositories of memories about violence and resistance of women and LGBT people. </t>
  </si>
  <si>
    <t>The activity wil identify memory initiatives of women and LGBT at a local level. Celeste is a platform of stories of violence and discrimination suffered by LGBT people. A similar platform will be created for women's stories.</t>
  </si>
  <si>
    <t>Activity 1.2.2</t>
  </si>
  <si>
    <t>Micro-grants to community-based and faith groups for innovative initiatives of memory reconstruction. 20 microgrants for grass-roots organisations ranging from 3.000 to 10.000 USD. This benefits 400 activists. One training session for 20 grass-roots organisations in the targeted departments in memory reconstruction, documentation and truth telling.</t>
  </si>
  <si>
    <t>240 activists from 20 grass.organisation will be trained and benefited from the micro-grants, including 140 women and 40 LGBT people</t>
  </si>
  <si>
    <t>Biosecurity supplies (PPE) have been budgeted for face-to-face trainings. In case the country faces another wave of COVID, a zoom license will be purchase and assitance will be given to particpants for connectivity (internet connection)</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</si>
  <si>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</si>
  <si>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</si>
  <si>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</si>
  <si>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</si>
  <si>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</si>
  <si>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</si>
  <si>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</si>
  <si>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</si>
  <si>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</si>
  <si>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</si>
  <si>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</si>
  <si>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</si>
  <si>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</si>
  <si>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</si>
  <si>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</si>
  <si>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</si>
  <si>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</si>
  <si>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</si>
  <si>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</si>
  <si>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</si>
  <si>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</si>
  <si>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</si>
  <si>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</si>
  <si>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</si>
  <si>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</si>
  <si>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Women, LGBT people and youth have greater influence on decision-making over PDETs</t>
  </si>
  <si>
    <t>Outcome 2.1</t>
  </si>
  <si>
    <t>Women, LGBT people and youth trained as local leaders and agents of change</t>
  </si>
  <si>
    <t>Activity 2.1.1</t>
  </si>
  <si>
    <t>Development of training methodology for young leaders. 4-module educational curriculum to be developed for young women, men and LBGT people (18-25 years old) at a local level. Consultation with communities to design the curriculum and in collaboration with professors in associated universities.</t>
  </si>
  <si>
    <t>Participants in each module of the university diploma will include young women (at least 50%) and members of the LGBT community (30%)</t>
  </si>
  <si>
    <t>Activity 2.1.2</t>
  </si>
  <si>
    <t>Training of educators and social leaders with participation of local authorities and faith leaders. 150 young leaders from afro and indigenous communities in Colombia will be trained through a leadership building programme that ensures the generation and exchange of knowledge from local authorities, religiuos leaders and other experts.</t>
  </si>
  <si>
    <t>150 young people (18-25 years) will be trained. 50% of them are women, 30% LGBT people and 20% male young people, from afro and indigenous communities in the country</t>
  </si>
  <si>
    <t>Activity 2.1.3</t>
  </si>
  <si>
    <t>Activity 2.1.4</t>
  </si>
  <si>
    <t>Activity 2.1.5</t>
  </si>
  <si>
    <t>Activity 2.1.6</t>
  </si>
  <si>
    <t>Activity 2.1.7</t>
  </si>
  <si>
    <t>Activity 2.1.8</t>
  </si>
  <si>
    <t>Output 2.2</t>
  </si>
  <si>
    <t>Women and LGBT people equipped with tools to safely engage with local authorities and promote their visions of peace and territorial co-existence</t>
  </si>
  <si>
    <t>Activity 2.2.1</t>
  </si>
  <si>
    <t>Support to women, LGBT people and youth to design, implement and monitor the implementation of their proposals for PEDTs. 16 advocacy capacity building workshops (4 per target department) with 60 representatives from 12 grassroots women- and LGBT-led organizations. The methodology will be adapted by an external expert and will enable participants to develop proposals and corresponding advocacy plans.</t>
  </si>
  <si>
    <t>Support for advocacy plans and proposals will be given with a sole focus  on  women and LBGT -led grass-roots organisations .</t>
  </si>
  <si>
    <t>Activity 2.2.2</t>
  </si>
  <si>
    <t>Support to ongoing initiatives to address political violence against local women and LGBT activists. 13 risk assessment meetings (1 national and 3 per target departments) will be organized - facilitated by a consultant - with the participation of 12 relevant grassroots organizations/groups.  One early warning system product per department will be built to strengthen the protection of leaders, organizations and communities.</t>
  </si>
  <si>
    <t xml:space="preserve">The activity will strengthen the 12 grass-roots organisations protection mechanisms. The 12 organisations will be women and LGBT led. </t>
  </si>
  <si>
    <t>Activity 2.2.3</t>
  </si>
  <si>
    <t xml:space="preserve">Support for women's and LGBT people's advocacy with national government, international organizations, embassies. 1 meeting with women and LGBT leaders from the 4 departments to plan advocacy actions (e.g. meetings, dialogues, interviews) at the national level. Technical advisory and financial support to key women- and LGBT-led organizations to engage up to 32 national decision-makers and prominent stakeholders (embassies, international organizations, etc.). </t>
  </si>
  <si>
    <t>The activity targest women and LGBT leaders from the 4 departments to plan advocacy actions  Technical advisory and financial support will be given to key women- and LGBT-led organizations.</t>
  </si>
  <si>
    <t>NA</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</si>
  <si>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</si>
  <si>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</si>
  <si>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</si>
  <si>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</si>
  <si>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</si>
  <si>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</si>
  <si>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</si>
  <si>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</si>
  <si>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</si>
  <si>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</si>
  <si>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</si>
  <si>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</si>
  <si>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</si>
  <si>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</si>
  <si>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</si>
  <si>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</si>
  <si>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</si>
  <si>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</si>
  <si>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</si>
  <si>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</si>
  <si>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</si>
  <si>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</si>
  <si>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</si>
  <si>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</si>
  <si>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Increased visibility and engagement of women and LGBT people as advocates for the implementation of the FPA gender provisions</t>
  </si>
  <si>
    <t>Output 3.1</t>
  </si>
  <si>
    <t>Women and LGBT people benefit from transitional justice to resolve cases of gender-based violence and discrimination</t>
  </si>
  <si>
    <t>Activity 3.1.1</t>
  </si>
  <si>
    <t xml:space="preserve">Selection and presentation of legal cases and experiences to the SIVJRNR. 3 meetings with SIVJRNR (one with JEP, one with CEV and one with UBPD) to present 4 written and audiovisual reports that systematize the memory initiatives presented at the memory festivals, and present an assessment of the outcomes of the dialogues for clarification, peacebuilding and reconciliation in relation to cases of violence against women and LGBT people. </t>
  </si>
  <si>
    <t>The reports will highlight cases relating to women, LGBT people and Afro Colombian and Indigenous people.</t>
  </si>
  <si>
    <t>Biosecurity supplies have been budgeted for face-to-face trainings. In case the country faces another wave of COVID, assitance will be given to particpants for connectivity (internet connection)</t>
  </si>
  <si>
    <t>Activity 3.1.2</t>
  </si>
  <si>
    <t>Strategic litigation before national and international judicial bodies, and before ordinary and transitional justice. Litigation of at least 11 cases (including 3 trans women) before JEP, in order to seek truth, justice and reparation for women and LGBT persons who are victims of the armed conflict. 1 collective report on the supported strategic litigation of cases developed and published to detail strategies, progress level and outcomes.</t>
  </si>
  <si>
    <t xml:space="preserve">The 11 cases to be litigated before JEP seek truth, justice and reparation for women and LGBT persons who are victims of the armed conflict, including 3 trans women </t>
  </si>
  <si>
    <t>Activity 3.1.3</t>
  </si>
  <si>
    <t>Follow-up of legal cases and reports by women and LGBT people in the SIVJRNR. 3 follow-up reports to be presented to the SIVJRNR on the cases of women, LGBT people, Afro-descendant and indigenous victims of the armed conflict. These reports will be shared in at least 3 working meetings between SIVJRNR entities, community members, and other relevant actors Their main findings and conclusions will also be disseminated through public and social media in the form of written documents and graphic pieces.</t>
  </si>
  <si>
    <t xml:space="preserve">Reports highlight cases of women and LGBT people, victims of the armed conflict. Its dissemination aims at increasing pressure to act upon violence against women and LGBT people. </t>
  </si>
  <si>
    <t>Biosecurity supplies( PPE) have been budgeted for face-to-face trainings. In case the country faces another wave of COVID, assitance will be given to particpants for connectivity (internet connection)</t>
  </si>
  <si>
    <t>Activity 3.1.4</t>
  </si>
  <si>
    <t>Activity 3.1.5</t>
  </si>
  <si>
    <t>Activity 3.1.6</t>
  </si>
  <si>
    <t>Activity 3.1.7</t>
  </si>
  <si>
    <t>Activity 3.1.8</t>
  </si>
  <si>
    <t>Output 3.2:</t>
  </si>
  <si>
    <t>Women and LGBT people challenge discrimination and demand compliance with the gender provisions</t>
  </si>
  <si>
    <t>Activity 3.2.1</t>
  </si>
  <si>
    <t xml:space="preserve">Digital monitoring of media interventions against the implementation of gender provisions. 5 planning meetings with partners and an external supplier to develop a built-in automated tool to map and monitor media for interventions and communication campaigns on the gender provisions of the FPA and other gender-related issues. Bespoke replies to at least 30% of the identified events. 6 four-month follow-up reports to inform the design of communication campaign. 1 final report to inform the strategies and methods for countering gender-based discriminatory messages. </t>
  </si>
  <si>
    <t xml:space="preserve">The automated tool to map and monitor media will specifically search for interventions and communication campaigns on the implementation of gender provisions of the FPA and other gender-related issues. Replies and reports will address hate speech against women and LGBT as well as strategies and methods for countering gender-based discriminatory messages. </t>
  </si>
  <si>
    <t>Activity 3.2.2</t>
  </si>
  <si>
    <t>Pedagogical campaigns to raise awareness of prejudices against women and LGBT people. Design and implementation of at least 2 educational campaigns ((GIF, infographics, radio spots, podcast, etc.) , reaching up to 20,000 people to raise public awareness of prejudices against women and LGBT people.  The campaigns will also be replicated in the territories (1 campaign per department), promoting the participation of grassroots organizations in the prioritized territories.</t>
  </si>
  <si>
    <t>The educational campaigns will raise public awareness of prejudices against women and LGBT people.  Each campaign will include design of various communication pieces focusing on diversity and equality as underlying themes.</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</si>
  <si>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</si>
  <si>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</si>
  <si>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</si>
  <si>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</si>
  <si>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</si>
  <si>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</si>
  <si>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</si>
  <si>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</si>
  <si>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</si>
  <si>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</si>
  <si>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</si>
  <si>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</si>
  <si>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</si>
  <si>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</si>
  <si>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</si>
  <si>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</si>
  <si>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</si>
  <si>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</si>
  <si>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</si>
  <si>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</si>
  <si>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</si>
  <si>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</si>
  <si>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</si>
  <si>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</si>
  <si>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</si>
  <si>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</si>
  <si>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</si>
  <si>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</si>
  <si>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</si>
  <si>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</si>
  <si>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</si>
  <si>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</si>
  <si>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</si>
  <si>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</si>
  <si>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</si>
  <si>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</si>
  <si>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</si>
  <si>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</si>
  <si>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</si>
  <si>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</si>
  <si>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</si>
  <si>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</si>
  <si>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</si>
  <si>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</si>
  <si>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</si>
  <si>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</si>
  <si>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</si>
  <si>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</si>
  <si>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</si>
  <si>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</si>
  <si>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</si>
  <si>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</si>
  <si>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</si>
  <si>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</si>
  <si>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</si>
  <si>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</si>
  <si>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</si>
  <si>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</si>
  <si>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</si>
  <si>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</si>
  <si>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</si>
  <si>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</si>
  <si>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</si>
  <si>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</si>
  <si>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This M &amp; E line includes ongoing M&amp; E support, ensuring the accountability, regular review meeting including mid-term.</t>
  </si>
  <si>
    <t>Budget for independent final evaluation</t>
  </si>
  <si>
    <t>Consultancy fees for final independent evaluation</t>
  </si>
  <si>
    <t>Budget for independent audit</t>
  </si>
  <si>
    <t>Consultancy fees for final independent audit</t>
  </si>
  <si>
    <t>Total Additional Costs</t>
  </si>
  <si>
    <t>Totals</t>
  </si>
  <si>
    <t>Recipient Organization 2</t>
  </si>
  <si>
    <t>Recipient Organization 3</t>
  </si>
  <si>
    <t>Revised NCE Budget</t>
  </si>
  <si>
    <t>Sub-Total Project Budget</t>
  </si>
  <si>
    <t>Indirect support costs (7%):</t>
  </si>
  <si>
    <t>Performance-Based Tranche Breakdown</t>
  </si>
  <si>
    <t>Tranche %</t>
  </si>
  <si>
    <t>First Tranche:</t>
  </si>
  <si>
    <t>Second Tranche:</t>
  </si>
  <si>
    <t>Third Tranche</t>
  </si>
  <si>
    <t>Total:</t>
  </si>
  <si>
    <t>$ Towards GEWE (includes indirect costs)</t>
  </si>
  <si>
    <t>Total Expenditure</t>
  </si>
  <si>
    <t>% Towards GEWE</t>
  </si>
  <si>
    <t>Delivery Rate:</t>
  </si>
  <si>
    <t>$ Towards M&amp;E (includes indirect costs)</t>
  </si>
  <si>
    <t>% Towards M&amp;E</t>
  </si>
  <si>
    <t xml:space="preserve">Note: PBF does not accept projects with less than 5% towards M&amp;E and less than 15% towards GEWE. These figures will show as red if this minimum threshold is not met.  </t>
  </si>
  <si>
    <t>BALANCE</t>
  </si>
  <si>
    <t>%GEWE</t>
  </si>
  <si>
    <t>Annex D - PBF Project Budget</t>
  </si>
  <si>
    <t>Table 2 - Output breakdown by UN budget categories</t>
  </si>
  <si>
    <t>Recipient Organization</t>
  </si>
  <si>
    <t>Recipient Agency 2</t>
  </si>
  <si>
    <t>Recipient Agency 3</t>
  </si>
  <si>
    <t>new NCE Budget</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</si>
  <si>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</si>
  <si>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</si>
  <si>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</si>
  <si>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</si>
  <si>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</si>
  <si>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</si>
  <si>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</si>
  <si>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</si>
  <si>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</si>
  <si>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</si>
  <si>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</si>
  <si>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</si>
  <si>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</si>
  <si>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</si>
  <si>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</si>
  <si>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</si>
  <si>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</si>
  <si>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</si>
  <si>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</si>
  <si>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</si>
  <si>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</si>
  <si>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</si>
  <si>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</si>
  <si>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</si>
  <si>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Commited</t>
  </si>
  <si>
    <t>Current Expenditure</t>
  </si>
  <si>
    <t>Balance</t>
  </si>
  <si>
    <t>Total (A)</t>
  </si>
  <si>
    <r>
      <t xml:space="preserve">Current level of  </t>
    </r>
    <r>
      <rPr>
        <b/>
        <u/>
        <sz val="12"/>
        <color theme="1"/>
        <rFont val="Calibri"/>
        <family val="2"/>
        <scheme val="minor"/>
      </rPr>
      <t>commitment</t>
    </r>
    <r>
      <rPr>
        <b/>
        <sz val="12"/>
        <color theme="1"/>
        <rFont val="Calibri"/>
        <family val="2"/>
        <scheme val="minor"/>
      </rPr>
      <t xml:space="preserve"> (to be completed at time of project progress reporting) </t>
    </r>
  </si>
  <si>
    <r>
      <t xml:space="preserve">Current level of </t>
    </r>
    <r>
      <rPr>
        <b/>
        <u/>
        <sz val="12"/>
        <color theme="1"/>
        <rFont val="Calibri"/>
        <family val="2"/>
        <scheme val="minor"/>
      </rPr>
      <t>expenditure</t>
    </r>
    <r>
      <rPr>
        <b/>
        <sz val="12"/>
        <color theme="1"/>
        <rFont val="Calibri"/>
        <family val="2"/>
        <scheme val="minor"/>
      </rPr>
      <t xml:space="preserve">/  (to be completed at time of project progress reporting) </t>
    </r>
  </si>
  <si>
    <t>TOTAL EXPENDITURE + COMMITMENT</t>
  </si>
  <si>
    <t>TOTAL  (Commited +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</si>
</sst>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_(&quot;$&quot;* #,##0_);_(&quot;$&quot;* \(#,##0\);_(&quot;$&quot;* &quot;-&quot;??_);_(@_)"/>
    <numFmt numFmtId="167" formatCode="_(&quot;$&quot;* #,##0.0_);_(&quot;$&quot;* \(#,##0.0\);_(&quot;$&quot;* &quot;-&quot;??_);_(@_)"/>
    <numFmt numFmtId="168"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sz val="14"/>
      <color theme="1"/>
      <name val="Calibri"/>
      <family val="2"/>
      <scheme val="minor"/>
    </font>
    <font>
      <b/>
      <sz val="12"/>
      <color rgb="FF00B0F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4"/>
      <color rgb="FF0070C0"/>
      <name val="Calibri"/>
      <family val="2"/>
      <scheme val="minor"/>
    </font>
    <font>
      <sz val="12"/>
      <name val="Calibri"/>
      <family val="2"/>
      <scheme val="minor"/>
    </font>
    <font>
      <sz val="12"/>
      <color rgb="FFFF0000"/>
      <name val="Calibri"/>
      <family val="2"/>
      <scheme val="minor"/>
    </font>
    <font>
      <sz val="10"/>
      <color theme="1"/>
      <name val="Calibri"/>
      <family val="2"/>
      <scheme val="minor"/>
    </font>
    <font>
      <sz val="11"/>
      <color theme="1"/>
      <name val="Times New Roman"/>
      <family val="1"/>
    </font>
    <font>
      <sz val="12"/>
      <color theme="1"/>
      <name val="Calibri"/>
      <family val="2"/>
    </font>
    <font>
      <b/>
      <sz val="12"/>
      <color theme="1"/>
      <name val="Calibri"/>
      <family val="2"/>
    </font>
    <font>
      <b/>
      <u/>
      <sz val="12"/>
      <color theme="1"/>
      <name val="Calibri"/>
      <family val="2"/>
      <scheme val="minor"/>
    </font>
    <font>
      <sz val="8"/>
      <name val="Calibri"/>
      <family val="2"/>
      <scheme val="minor"/>
    </font>
    <font>
      <sz val="14"/>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80">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164" fontId="5" fillId="0" borderId="0" xfId="3" applyFont="1" applyBorder="1" applyAlignment="1">
      <alignment wrapText="1"/>
    </xf>
    <xf numFmtId="0" fontId="6" fillId="0" borderId="0" xfId="0" applyFont="1" applyAlignment="1">
      <alignment vertical="center" wrapText="1"/>
    </xf>
    <xf numFmtId="0" fontId="7" fillId="0" borderId="0" xfId="0" applyFont="1" applyAlignment="1">
      <alignment wrapText="1"/>
    </xf>
    <xf numFmtId="164" fontId="0" fillId="0" borderId="0" xfId="3" applyFont="1" applyBorder="1" applyAlignment="1">
      <alignment wrapText="1"/>
    </xf>
    <xf numFmtId="0" fontId="8" fillId="0" borderId="1" xfId="0" applyFont="1" applyBorder="1" applyAlignment="1">
      <alignment horizontal="left" wrapText="1"/>
    </xf>
    <xf numFmtId="0" fontId="10" fillId="2" borderId="2" xfId="3" applyNumberFormat="1" applyFont="1" applyFill="1" applyBorder="1" applyAlignment="1" applyProtection="1">
      <alignment horizontal="center" vertical="center" wrapText="1"/>
    </xf>
    <xf numFmtId="0" fontId="12" fillId="2" borderId="2" xfId="3" applyNumberFormat="1" applyFont="1" applyFill="1" applyBorder="1" applyAlignment="1" applyProtection="1">
      <alignment horizontal="center" vertical="center" wrapText="1"/>
    </xf>
    <xf numFmtId="0" fontId="10" fillId="2" borderId="2" xfId="0" applyFont="1" applyFill="1" applyBorder="1" applyAlignment="1">
      <alignment vertical="center" wrapText="1"/>
    </xf>
    <xf numFmtId="0" fontId="9" fillId="2" borderId="2" xfId="0" applyFont="1" applyFill="1" applyBorder="1" applyAlignment="1">
      <alignment vertical="center" wrapText="1"/>
    </xf>
    <xf numFmtId="0" fontId="0" fillId="0" borderId="2" xfId="0" applyBorder="1" applyAlignment="1">
      <alignment vertical="center" wrapText="1"/>
    </xf>
    <xf numFmtId="164" fontId="13" fillId="0" borderId="2" xfId="3" applyFont="1" applyBorder="1" applyAlignment="1" applyProtection="1">
      <alignment horizontal="center" vertical="center" wrapText="1"/>
      <protection locked="0"/>
    </xf>
    <xf numFmtId="164" fontId="9" fillId="0" borderId="2" xfId="3" applyFont="1" applyBorder="1" applyAlignment="1" applyProtection="1">
      <alignment horizontal="center" vertical="center" wrapText="1"/>
      <protection locked="0"/>
    </xf>
    <xf numFmtId="164" fontId="9" fillId="2" borderId="2" xfId="3" applyFont="1" applyFill="1" applyBorder="1" applyAlignment="1" applyProtection="1">
      <alignment horizontal="center" vertical="center" wrapText="1"/>
    </xf>
    <xf numFmtId="9" fontId="9" fillId="0" borderId="2" xfId="2" applyFont="1" applyBorder="1" applyAlignment="1" applyProtection="1">
      <alignment horizontal="center" vertical="center" wrapText="1"/>
      <protection locked="0"/>
    </xf>
    <xf numFmtId="164" fontId="9" fillId="3" borderId="2" xfId="3" applyFont="1" applyFill="1" applyBorder="1" applyAlignment="1" applyProtection="1">
      <alignment horizontal="left" vertical="center" wrapText="1" shrinkToFit="1"/>
      <protection locked="0"/>
    </xf>
    <xf numFmtId="49" fontId="9" fillId="0" borderId="2" xfId="3" applyNumberFormat="1" applyFont="1" applyBorder="1" applyAlignment="1" applyProtection="1">
      <alignment horizontal="left" vertical="center" wrapText="1"/>
      <protection locked="0"/>
    </xf>
    <xf numFmtId="43" fontId="0" fillId="0" borderId="0" xfId="0" applyNumberFormat="1" applyAlignment="1">
      <alignment wrapText="1"/>
    </xf>
    <xf numFmtId="3" fontId="0" fillId="0" borderId="0" xfId="0" applyNumberFormat="1" applyAlignment="1">
      <alignment wrapText="1"/>
    </xf>
    <xf numFmtId="0" fontId="9" fillId="0" borderId="2" xfId="0" applyFont="1" applyBorder="1" applyAlignment="1" applyProtection="1">
      <alignment horizontal="left" vertical="top" wrapText="1"/>
      <protection locked="0"/>
    </xf>
    <xf numFmtId="164" fontId="9" fillId="3" borderId="2" xfId="3" applyFont="1" applyFill="1" applyBorder="1" applyAlignment="1" applyProtection="1">
      <alignment horizontal="left" vertical="center" wrapText="1"/>
      <protection locked="0"/>
    </xf>
    <xf numFmtId="164" fontId="9" fillId="3" borderId="2" xfId="3" applyFont="1" applyFill="1" applyBorder="1" applyAlignment="1" applyProtection="1">
      <alignment horizontal="center" vertical="center" wrapText="1"/>
      <protection locked="0"/>
    </xf>
    <xf numFmtId="49" fontId="9" fillId="0" borderId="2" xfId="3" applyNumberFormat="1" applyFont="1" applyBorder="1" applyAlignment="1" applyProtection="1">
      <alignment horizontal="left" wrapText="1"/>
      <protection locked="0"/>
    </xf>
    <xf numFmtId="0" fontId="0" fillId="0" borderId="2" xfId="0" applyBorder="1" applyAlignment="1">
      <alignment wrapText="1"/>
    </xf>
    <xf numFmtId="0" fontId="9" fillId="3" borderId="2" xfId="0" applyFont="1" applyFill="1" applyBorder="1" applyAlignment="1" applyProtection="1">
      <alignment horizontal="left" vertical="top" wrapText="1"/>
      <protection locked="0"/>
    </xf>
    <xf numFmtId="9" fontId="9" fillId="3" borderId="2" xfId="2" applyFont="1" applyFill="1" applyBorder="1" applyAlignment="1" applyProtection="1">
      <alignment horizontal="center" vertical="center" wrapText="1"/>
      <protection locked="0"/>
    </xf>
    <xf numFmtId="49" fontId="9" fillId="3" borderId="2" xfId="3" applyNumberFormat="1" applyFont="1" applyFill="1" applyBorder="1" applyAlignment="1" applyProtection="1">
      <alignment horizontal="left" wrapText="1"/>
      <protection locked="0"/>
    </xf>
    <xf numFmtId="0" fontId="0" fillId="3" borderId="0" xfId="0" applyFill="1" applyAlignment="1">
      <alignment wrapText="1"/>
    </xf>
    <xf numFmtId="164" fontId="10" fillId="2" borderId="2" xfId="3" applyFont="1" applyFill="1" applyBorder="1" applyAlignment="1" applyProtection="1">
      <alignment horizontal="center" vertical="center" wrapText="1"/>
    </xf>
    <xf numFmtId="164" fontId="10" fillId="3" borderId="2" xfId="3" applyFont="1" applyFill="1" applyBorder="1" applyAlignment="1" applyProtection="1">
      <alignment horizontal="center" vertical="center" wrapText="1"/>
    </xf>
    <xf numFmtId="164" fontId="9" fillId="0" borderId="2" xfId="3" applyFont="1" applyBorder="1" applyAlignment="1" applyProtection="1">
      <alignment horizontal="left" vertical="center" wrapText="1"/>
      <protection locked="0"/>
    </xf>
    <xf numFmtId="164" fontId="14" fillId="0" borderId="2" xfId="3" applyFont="1" applyBorder="1" applyAlignment="1" applyProtection="1">
      <alignment horizontal="center" vertical="center" wrapText="1"/>
      <protection locked="0"/>
    </xf>
    <xf numFmtId="164" fontId="10" fillId="2" borderId="7" xfId="3" applyFont="1" applyFill="1" applyBorder="1" applyAlignment="1" applyProtection="1">
      <alignment horizontal="center" vertical="center" wrapText="1"/>
    </xf>
    <xf numFmtId="0" fontId="10" fillId="2" borderId="5" xfId="0" applyFont="1" applyFill="1" applyBorder="1" applyAlignment="1">
      <alignment vertical="center" wrapText="1"/>
    </xf>
    <xf numFmtId="0" fontId="9" fillId="2" borderId="5" xfId="0" applyFont="1" applyFill="1" applyBorder="1" applyAlignment="1">
      <alignment vertical="center" wrapText="1"/>
    </xf>
    <xf numFmtId="0" fontId="0" fillId="3" borderId="2" xfId="0" applyFill="1" applyBorder="1" applyAlignment="1">
      <alignment wrapText="1"/>
    </xf>
    <xf numFmtId="0" fontId="6" fillId="3" borderId="0" xfId="0" applyFont="1" applyFill="1" applyAlignment="1">
      <alignment vertical="center" wrapText="1"/>
    </xf>
    <xf numFmtId="0" fontId="9" fillId="3" borderId="0" xfId="0" applyFont="1" applyFill="1" applyAlignment="1" applyProtection="1">
      <alignment vertical="center" wrapText="1"/>
      <protection locked="0"/>
    </xf>
    <xf numFmtId="164" fontId="13" fillId="0" borderId="2" xfId="3" applyFont="1" applyBorder="1" applyAlignment="1" applyProtection="1">
      <alignment horizontal="left" vertical="center" wrapText="1"/>
      <protection locked="0"/>
    </xf>
    <xf numFmtId="164" fontId="10" fillId="4" borderId="2" xfId="3" applyFont="1" applyFill="1" applyBorder="1" applyAlignment="1" applyProtection="1">
      <alignment horizontal="center" vertical="center" wrapText="1"/>
    </xf>
    <xf numFmtId="0" fontId="10" fillId="3" borderId="0" xfId="0" applyFont="1" applyFill="1" applyAlignment="1">
      <alignment vertical="center" wrapText="1"/>
    </xf>
    <xf numFmtId="0" fontId="9" fillId="3" borderId="2" xfId="0" applyFont="1" applyFill="1" applyBorder="1" applyAlignment="1" applyProtection="1">
      <alignment vertical="center" wrapText="1"/>
      <protection locked="0"/>
    </xf>
    <xf numFmtId="164" fontId="9" fillId="3" borderId="2" xfId="3" applyFont="1" applyFill="1" applyBorder="1" applyAlignment="1" applyProtection="1">
      <alignment vertical="center" wrapText="1"/>
      <protection locked="0"/>
    </xf>
    <xf numFmtId="164" fontId="15" fillId="0" borderId="2" xfId="3" applyFont="1" applyBorder="1" applyAlignment="1" applyProtection="1">
      <alignment horizontal="left" vertical="center" wrapText="1"/>
      <protection locked="0"/>
    </xf>
    <xf numFmtId="0" fontId="16" fillId="3" borderId="2" xfId="0" applyFont="1" applyFill="1" applyBorder="1" applyAlignment="1">
      <alignment vertical="top" wrapText="1"/>
    </xf>
    <xf numFmtId="164" fontId="9" fillId="0" borderId="2" xfId="3" applyFont="1" applyBorder="1" applyAlignment="1" applyProtection="1">
      <alignment vertical="center" wrapText="1"/>
      <protection locked="0"/>
    </xf>
    <xf numFmtId="164" fontId="9" fillId="2" borderId="2" xfId="3" applyFont="1" applyFill="1" applyBorder="1" applyAlignment="1" applyProtection="1">
      <alignment vertical="center" wrapText="1"/>
    </xf>
    <xf numFmtId="9" fontId="9" fillId="0" borderId="2" xfId="2" applyFont="1" applyBorder="1" applyAlignment="1" applyProtection="1">
      <alignment vertical="center" wrapText="1"/>
      <protection locked="0"/>
    </xf>
    <xf numFmtId="49" fontId="9" fillId="0" borderId="2" xfId="0" applyNumberFormat="1" applyFont="1" applyBorder="1" applyAlignment="1" applyProtection="1">
      <alignment horizontal="left" wrapText="1"/>
      <protection locked="0"/>
    </xf>
    <xf numFmtId="49" fontId="9" fillId="0" borderId="2" xfId="0" applyNumberFormat="1" applyFont="1" applyBorder="1" applyAlignment="1" applyProtection="1">
      <alignment horizontal="left" vertical="center" wrapText="1"/>
      <protection locked="0"/>
    </xf>
    <xf numFmtId="165" fontId="9" fillId="3" borderId="2" xfId="1" applyFont="1" applyFill="1" applyBorder="1" applyAlignment="1" applyProtection="1">
      <alignment vertical="center" wrapText="1"/>
      <protection locked="0"/>
    </xf>
    <xf numFmtId="43" fontId="0" fillId="0" borderId="2" xfId="0" applyNumberFormat="1" applyBorder="1" applyAlignment="1">
      <alignment wrapText="1"/>
    </xf>
    <xf numFmtId="0" fontId="10" fillId="5" borderId="2" xfId="0" applyFont="1" applyFill="1" applyBorder="1" applyAlignment="1" applyProtection="1">
      <alignment vertical="center" wrapText="1"/>
      <protection locked="0"/>
    </xf>
    <xf numFmtId="164" fontId="10" fillId="5" borderId="2" xfId="3" applyFont="1" applyFill="1" applyBorder="1" applyAlignment="1" applyProtection="1">
      <alignment vertical="center" wrapText="1"/>
    </xf>
    <xf numFmtId="0" fontId="9" fillId="4" borderId="2" xfId="0" applyFont="1" applyFill="1" applyBorder="1" applyAlignment="1" applyProtection="1">
      <alignment vertical="center" wrapText="1"/>
      <protection locked="0"/>
    </xf>
    <xf numFmtId="165" fontId="11" fillId="4" borderId="2" xfId="1" applyFont="1" applyFill="1" applyBorder="1" applyAlignment="1" applyProtection="1">
      <alignment vertical="center" wrapText="1"/>
      <protection locked="0"/>
    </xf>
    <xf numFmtId="164" fontId="9" fillId="3" borderId="0" xfId="3" applyFont="1" applyFill="1" applyBorder="1" applyAlignment="1" applyProtection="1">
      <alignment vertical="center" wrapText="1"/>
      <protection locked="0"/>
    </xf>
    <xf numFmtId="0" fontId="10" fillId="5" borderId="10" xfId="0" applyFont="1" applyFill="1" applyBorder="1" applyAlignment="1">
      <alignment vertical="center" wrapText="1"/>
    </xf>
    <xf numFmtId="0" fontId="10" fillId="3" borderId="0" xfId="0" applyFont="1" applyFill="1" applyAlignment="1" applyProtection="1">
      <alignment vertical="center" wrapText="1"/>
      <protection locked="0"/>
    </xf>
    <xf numFmtId="164" fontId="10" fillId="3" borderId="0" xfId="3" applyFont="1" applyFill="1" applyBorder="1" applyAlignment="1" applyProtection="1">
      <alignment vertical="center" wrapText="1"/>
      <protection locked="0"/>
    </xf>
    <xf numFmtId="164" fontId="10" fillId="2" borderId="13" xfId="3" applyFont="1" applyFill="1" applyBorder="1" applyAlignment="1" applyProtection="1">
      <alignment horizontal="center" vertical="center" wrapText="1"/>
    </xf>
    <xf numFmtId="0" fontId="10" fillId="2" borderId="13" xfId="3" applyNumberFormat="1" applyFont="1" applyFill="1" applyBorder="1" applyAlignment="1" applyProtection="1">
      <alignment vertical="center" wrapText="1"/>
    </xf>
    <xf numFmtId="0" fontId="10" fillId="2" borderId="2" xfId="3" applyNumberFormat="1" applyFont="1" applyFill="1" applyBorder="1" applyAlignment="1" applyProtection="1">
      <alignment vertical="center" wrapText="1"/>
    </xf>
    <xf numFmtId="0" fontId="9" fillId="3" borderId="0" xfId="0" applyFont="1" applyFill="1" applyAlignment="1">
      <alignment vertical="center" wrapText="1"/>
    </xf>
    <xf numFmtId="0" fontId="9" fillId="2" borderId="17" xfId="0" applyFont="1" applyFill="1" applyBorder="1" applyAlignment="1">
      <alignment vertical="center" wrapText="1"/>
    </xf>
    <xf numFmtId="164" fontId="9" fillId="2" borderId="18" xfId="0" applyNumberFormat="1" applyFont="1" applyFill="1" applyBorder="1" applyAlignment="1">
      <alignment vertical="center" wrapText="1"/>
    </xf>
    <xf numFmtId="0" fontId="9" fillId="0" borderId="0" xfId="0" applyFont="1" applyAlignment="1" applyProtection="1">
      <alignment vertical="center" wrapText="1"/>
      <protection locked="0"/>
    </xf>
    <xf numFmtId="164" fontId="9" fillId="6" borderId="18" xfId="0" applyNumberFormat="1" applyFont="1" applyFill="1" applyBorder="1" applyAlignment="1">
      <alignment vertical="center" wrapText="1"/>
    </xf>
    <xf numFmtId="0" fontId="9" fillId="0" borderId="0" xfId="0" applyFont="1" applyAlignment="1">
      <alignment vertical="center" wrapText="1"/>
    </xf>
    <xf numFmtId="0" fontId="10" fillId="2" borderId="19" xfId="0" applyFont="1" applyFill="1" applyBorder="1" applyAlignment="1">
      <alignment vertical="center" wrapText="1"/>
    </xf>
    <xf numFmtId="164" fontId="10" fillId="2" borderId="20" xfId="3" applyFont="1" applyFill="1" applyBorder="1" applyAlignment="1" applyProtection="1">
      <alignment vertical="center" wrapText="1"/>
    </xf>
    <xf numFmtId="166" fontId="10" fillId="2" borderId="20" xfId="3" applyNumberFormat="1" applyFont="1" applyFill="1" applyBorder="1" applyAlignment="1" applyProtection="1">
      <alignment vertical="center" wrapText="1"/>
    </xf>
    <xf numFmtId="167" fontId="9" fillId="0" borderId="0" xfId="3" applyNumberFormat="1" applyFont="1" applyFill="1" applyBorder="1" applyAlignment="1" applyProtection="1">
      <alignment vertical="center" wrapText="1"/>
      <protection locked="0"/>
    </xf>
    <xf numFmtId="0" fontId="10" fillId="0" borderId="0" xfId="0" applyFont="1" applyAlignment="1" applyProtection="1">
      <alignment vertical="center" wrapText="1"/>
      <protection locked="0"/>
    </xf>
    <xf numFmtId="164" fontId="10" fillId="3" borderId="0" xfId="0" applyNumberFormat="1" applyFont="1" applyFill="1" applyAlignment="1">
      <alignment vertical="center" wrapText="1"/>
    </xf>
    <xf numFmtId="164" fontId="10" fillId="3" borderId="0" xfId="3" applyFont="1" applyFill="1" applyBorder="1" applyAlignment="1">
      <alignment vertical="center" wrapText="1"/>
    </xf>
    <xf numFmtId="164" fontId="10" fillId="3" borderId="0" xfId="3" applyFont="1" applyFill="1" applyBorder="1" applyAlignment="1" applyProtection="1">
      <alignment horizontal="center" vertical="center" wrapText="1"/>
    </xf>
    <xf numFmtId="0" fontId="10" fillId="2" borderId="1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 xfId="0" applyFont="1" applyFill="1" applyBorder="1" applyAlignment="1">
      <alignment vertical="center" wrapText="1"/>
    </xf>
    <xf numFmtId="164" fontId="10" fillId="2" borderId="2" xfId="3" applyFont="1" applyFill="1" applyBorder="1" applyAlignment="1" applyProtection="1">
      <alignment vertical="center" wrapText="1"/>
    </xf>
    <xf numFmtId="164" fontId="10" fillId="2" borderId="5" xfId="3" applyFont="1" applyFill="1" applyBorder="1" applyAlignment="1" applyProtection="1">
      <alignment vertical="center" wrapText="1"/>
    </xf>
    <xf numFmtId="9" fontId="10" fillId="3" borderId="18" xfId="2" applyFont="1" applyFill="1" applyBorder="1" applyAlignment="1" applyProtection="1">
      <alignment vertical="center" wrapText="1"/>
      <protection locked="0"/>
    </xf>
    <xf numFmtId="0" fontId="10" fillId="2" borderId="11" xfId="0" applyFont="1" applyFill="1" applyBorder="1" applyAlignment="1">
      <alignment vertical="center" wrapText="1"/>
    </xf>
    <xf numFmtId="164" fontId="10" fillId="2" borderId="7" xfId="3" applyFont="1" applyFill="1" applyBorder="1" applyAlignment="1" applyProtection="1">
      <alignment vertical="center" wrapText="1"/>
    </xf>
    <xf numFmtId="164" fontId="10" fillId="2" borderId="3" xfId="3" applyFont="1" applyFill="1" applyBorder="1" applyAlignment="1" applyProtection="1">
      <alignment vertical="center" wrapText="1"/>
    </xf>
    <xf numFmtId="9" fontId="10" fillId="3" borderId="12" xfId="2" applyFont="1" applyFill="1" applyBorder="1" applyAlignment="1" applyProtection="1">
      <alignment vertical="center" wrapText="1"/>
      <protection locked="0"/>
    </xf>
    <xf numFmtId="164" fontId="10" fillId="2" borderId="24" xfId="3" applyFont="1" applyFill="1" applyBorder="1" applyAlignment="1" applyProtection="1">
      <alignment vertical="center" wrapText="1"/>
    </xf>
    <xf numFmtId="164" fontId="10" fillId="2" borderId="25" xfId="3" applyFont="1" applyFill="1" applyBorder="1" applyAlignment="1" applyProtection="1">
      <alignment vertical="center" wrapText="1"/>
    </xf>
    <xf numFmtId="9" fontId="10" fillId="2" borderId="20" xfId="2" applyFont="1" applyFill="1" applyBorder="1" applyAlignment="1" applyProtection="1">
      <alignment vertical="center" wrapText="1"/>
    </xf>
    <xf numFmtId="164" fontId="10" fillId="3" borderId="0" xfId="3" applyFont="1" applyFill="1" applyBorder="1" applyAlignment="1" applyProtection="1">
      <alignment vertical="center" wrapText="1"/>
    </xf>
    <xf numFmtId="0" fontId="10" fillId="0" borderId="0" xfId="0" applyFont="1" applyAlignment="1">
      <alignment vertical="center" wrapText="1"/>
    </xf>
    <xf numFmtId="164" fontId="10" fillId="0" borderId="0" xfId="0" applyNumberFormat="1" applyFont="1" applyAlignment="1">
      <alignment vertical="center" wrapText="1"/>
    </xf>
    <xf numFmtId="164" fontId="10" fillId="0" borderId="0" xfId="3" applyFont="1" applyFill="1" applyBorder="1" applyAlignment="1">
      <alignment vertical="center" wrapText="1"/>
    </xf>
    <xf numFmtId="0" fontId="2" fillId="2" borderId="21" xfId="0" applyFont="1" applyFill="1" applyBorder="1" applyAlignment="1">
      <alignment horizontal="left" vertical="center" wrapText="1"/>
    </xf>
    <xf numFmtId="164" fontId="10" fillId="2" borderId="23" xfId="0" applyNumberFormat="1" applyFont="1" applyFill="1" applyBorder="1" applyAlignment="1">
      <alignment vertical="center" wrapText="1"/>
    </xf>
    <xf numFmtId="164" fontId="10" fillId="2" borderId="21" xfId="0" applyNumberFormat="1" applyFont="1" applyFill="1" applyBorder="1" applyAlignment="1">
      <alignment vertical="center" wrapText="1"/>
    </xf>
    <xf numFmtId="0" fontId="2" fillId="2" borderId="17" xfId="0" applyFont="1" applyFill="1" applyBorder="1" applyAlignment="1">
      <alignment horizontal="left" vertical="center" wrapText="1"/>
    </xf>
    <xf numFmtId="10" fontId="10" fillId="2" borderId="18" xfId="2" applyNumberFormat="1" applyFont="1" applyFill="1" applyBorder="1" applyAlignment="1" applyProtection="1">
      <alignment wrapText="1"/>
    </xf>
    <xf numFmtId="9" fontId="10" fillId="3" borderId="0" xfId="2" applyFont="1" applyFill="1" applyBorder="1" applyAlignment="1">
      <alignment wrapText="1"/>
    </xf>
    <xf numFmtId="0" fontId="2" fillId="2" borderId="19" xfId="0" applyFont="1" applyFill="1" applyBorder="1" applyAlignment="1">
      <alignment wrapText="1"/>
    </xf>
    <xf numFmtId="0" fontId="2" fillId="3" borderId="0" xfId="0" applyFont="1" applyFill="1" applyAlignment="1">
      <alignment horizontal="center" vertical="center" wrapText="1"/>
    </xf>
    <xf numFmtId="164" fontId="10" fillId="2" borderId="18" xfId="2" applyNumberFormat="1" applyFont="1" applyFill="1" applyBorder="1" applyAlignment="1" applyProtection="1">
      <alignment wrapText="1"/>
    </xf>
    <xf numFmtId="164" fontId="10" fillId="3" borderId="0" xfId="2" applyNumberFormat="1" applyFont="1" applyFill="1" applyBorder="1" applyAlignment="1">
      <alignment wrapText="1"/>
    </xf>
    <xf numFmtId="0" fontId="0" fillId="3" borderId="0" xfId="0" applyFill="1" applyAlignment="1">
      <alignment horizontal="center" vertical="center" wrapText="1"/>
    </xf>
    <xf numFmtId="164" fontId="0" fillId="0" borderId="0" xfId="3" applyFont="1" applyFill="1" applyBorder="1" applyAlignment="1">
      <alignment wrapText="1"/>
    </xf>
    <xf numFmtId="0" fontId="2" fillId="0" borderId="0" xfId="0" applyFont="1" applyAlignment="1">
      <alignment wrapText="1"/>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0" fontId="9" fillId="0" borderId="0" xfId="0" applyFont="1" applyAlignment="1">
      <alignment wrapText="1"/>
    </xf>
    <xf numFmtId="0" fontId="9" fillId="3" borderId="0" xfId="0" applyFont="1" applyFill="1" applyAlignment="1">
      <alignment wrapText="1"/>
    </xf>
    <xf numFmtId="0" fontId="10" fillId="3" borderId="0" xfId="0" applyFont="1" applyFill="1" applyAlignment="1">
      <alignment horizontal="left" wrapText="1"/>
    </xf>
    <xf numFmtId="0" fontId="10" fillId="2" borderId="7" xfId="0" applyFont="1" applyFill="1" applyBorder="1" applyAlignment="1">
      <alignment horizontal="center" vertical="center" wrapText="1"/>
    </xf>
    <xf numFmtId="0" fontId="17" fillId="2" borderId="16" xfId="0" applyFont="1" applyFill="1" applyBorder="1" applyAlignment="1">
      <alignment vertical="center" wrapText="1"/>
    </xf>
    <xf numFmtId="164" fontId="9" fillId="0" borderId="16" xfId="0" applyNumberFormat="1" applyFont="1" applyBorder="1" applyAlignment="1" applyProtection="1">
      <alignment wrapText="1"/>
      <protection locked="0"/>
    </xf>
    <xf numFmtId="164" fontId="9" fillId="3" borderId="16" xfId="3" applyFont="1" applyFill="1" applyBorder="1" applyAlignment="1" applyProtection="1">
      <alignment horizontal="center" vertical="center" wrapText="1"/>
      <protection locked="0"/>
    </xf>
    <xf numFmtId="164" fontId="9" fillId="3" borderId="4" xfId="3" applyFont="1" applyFill="1" applyBorder="1" applyAlignment="1" applyProtection="1">
      <alignment horizontal="center" vertical="center" wrapText="1"/>
      <protection locked="0"/>
    </xf>
    <xf numFmtId="0" fontId="17" fillId="2" borderId="2" xfId="0" applyFont="1" applyFill="1" applyBorder="1" applyAlignment="1">
      <alignment vertical="center" wrapText="1"/>
    </xf>
    <xf numFmtId="164" fontId="9" fillId="0" borderId="2" xfId="0" applyNumberFormat="1" applyFont="1" applyBorder="1" applyAlignment="1" applyProtection="1">
      <alignment wrapText="1"/>
      <protection locked="0"/>
    </xf>
    <xf numFmtId="164" fontId="9" fillId="3" borderId="5" xfId="3" applyFont="1" applyFill="1" applyBorder="1" applyAlignment="1" applyProtection="1">
      <alignment horizontal="center" vertical="center" wrapText="1"/>
      <protection locked="0"/>
    </xf>
    <xf numFmtId="164" fontId="10" fillId="0" borderId="17" xfId="0" applyNumberFormat="1" applyFont="1" applyBorder="1" applyAlignment="1">
      <alignment wrapText="1"/>
    </xf>
    <xf numFmtId="164" fontId="9" fillId="0" borderId="5" xfId="0" applyNumberFormat="1" applyFont="1" applyBorder="1" applyAlignment="1" applyProtection="1">
      <alignment wrapText="1"/>
      <protection locked="0"/>
    </xf>
    <xf numFmtId="0" fontId="17" fillId="2" borderId="2" xfId="0" applyFont="1" applyFill="1" applyBorder="1" applyAlignment="1" applyProtection="1">
      <alignment vertical="center" wrapText="1"/>
      <protection locked="0"/>
    </xf>
    <xf numFmtId="164" fontId="10" fillId="0" borderId="19" xfId="0" applyNumberFormat="1" applyFont="1" applyBorder="1" applyAlignment="1">
      <alignment wrapText="1"/>
    </xf>
    <xf numFmtId="164" fontId="10" fillId="5" borderId="2" xfId="3" applyFont="1" applyFill="1" applyBorder="1" applyAlignment="1" applyProtection="1">
      <alignment wrapText="1"/>
    </xf>
    <xf numFmtId="164" fontId="10" fillId="5" borderId="2" xfId="3" applyFont="1" applyFill="1" applyBorder="1" applyAlignment="1">
      <alignment wrapText="1"/>
    </xf>
    <xf numFmtId="164" fontId="10" fillId="2" borderId="30" xfId="0" applyNumberFormat="1" applyFont="1" applyFill="1" applyBorder="1" applyAlignment="1">
      <alignment wrapText="1"/>
    </xf>
    <xf numFmtId="164" fontId="10" fillId="3" borderId="5" xfId="3" applyFont="1" applyFill="1" applyBorder="1" applyAlignment="1" applyProtection="1">
      <alignment wrapText="1"/>
    </xf>
    <xf numFmtId="164" fontId="10" fillId="3" borderId="6" xfId="3" applyFont="1" applyFill="1" applyBorder="1" applyAlignment="1">
      <alignment wrapText="1"/>
    </xf>
    <xf numFmtId="0" fontId="10" fillId="2" borderId="31" xfId="0" applyFont="1" applyFill="1" applyBorder="1" applyAlignment="1">
      <alignment horizontal="left" wrapText="1"/>
    </xf>
    <xf numFmtId="164" fontId="10" fillId="2" borderId="32" xfId="0" applyNumberFormat="1" applyFont="1" applyFill="1" applyBorder="1" applyAlignment="1">
      <alignment horizontal="center" wrapText="1"/>
    </xf>
    <xf numFmtId="164" fontId="10" fillId="2" borderId="33" xfId="0" applyNumberFormat="1" applyFont="1" applyFill="1" applyBorder="1" applyAlignment="1">
      <alignment horizontal="center" wrapText="1"/>
    </xf>
    <xf numFmtId="164" fontId="10" fillId="2" borderId="31" xfId="0" applyNumberFormat="1" applyFont="1" applyFill="1" applyBorder="1" applyAlignment="1">
      <alignment wrapText="1"/>
    </xf>
    <xf numFmtId="164" fontId="10" fillId="2" borderId="32" xfId="0" applyNumberFormat="1" applyFont="1" applyFill="1" applyBorder="1" applyAlignment="1">
      <alignment wrapText="1"/>
    </xf>
    <xf numFmtId="164" fontId="10" fillId="2" borderId="34" xfId="0" applyNumberFormat="1" applyFont="1" applyFill="1" applyBorder="1" applyAlignment="1">
      <alignment wrapText="1"/>
    </xf>
    <xf numFmtId="164" fontId="10" fillId="0" borderId="14" xfId="0" applyNumberFormat="1" applyFont="1" applyBorder="1" applyAlignment="1">
      <alignment wrapText="1"/>
    </xf>
    <xf numFmtId="164" fontId="10" fillId="0" borderId="15" xfId="0" applyNumberFormat="1" applyFont="1" applyBorder="1" applyAlignment="1">
      <alignment wrapText="1"/>
    </xf>
    <xf numFmtId="164" fontId="10" fillId="0" borderId="18" xfId="0" applyNumberFormat="1" applyFont="1" applyBorder="1" applyAlignment="1">
      <alignment wrapText="1"/>
    </xf>
    <xf numFmtId="164" fontId="10" fillId="2" borderId="24" xfId="0" applyNumberFormat="1" applyFont="1" applyFill="1" applyBorder="1" applyAlignment="1">
      <alignment wrapText="1"/>
    </xf>
    <xf numFmtId="164" fontId="10" fillId="2" borderId="20" xfId="0" applyNumberFormat="1" applyFont="1" applyFill="1" applyBorder="1" applyAlignment="1">
      <alignment wrapText="1"/>
    </xf>
    <xf numFmtId="0" fontId="10" fillId="2" borderId="24" xfId="0" applyFont="1" applyFill="1" applyBorder="1" applyAlignment="1">
      <alignment horizontal="left" wrapText="1"/>
    </xf>
    <xf numFmtId="164" fontId="10" fillId="2" borderId="24" xfId="0" applyNumberFormat="1" applyFont="1" applyFill="1" applyBorder="1" applyAlignment="1">
      <alignment horizontal="center" wrapText="1"/>
    </xf>
    <xf numFmtId="164" fontId="10" fillId="2" borderId="16" xfId="0" applyNumberFormat="1" applyFont="1" applyFill="1" applyBorder="1" applyAlignment="1">
      <alignment wrapText="1"/>
    </xf>
    <xf numFmtId="164" fontId="10" fillId="2" borderId="2" xfId="0" applyNumberFormat="1" applyFont="1" applyFill="1" applyBorder="1" applyAlignment="1">
      <alignment wrapText="1"/>
    </xf>
    <xf numFmtId="164" fontId="10" fillId="3" borderId="13" xfId="0" applyNumberFormat="1" applyFont="1" applyFill="1" applyBorder="1" applyAlignment="1">
      <alignment wrapText="1"/>
    </xf>
    <xf numFmtId="0" fontId="9" fillId="0" borderId="17" xfId="0" applyFont="1" applyBorder="1" applyAlignment="1">
      <alignment wrapText="1"/>
    </xf>
    <xf numFmtId="0" fontId="9" fillId="0" borderId="19" xfId="0" applyFont="1" applyBorder="1" applyAlignment="1">
      <alignment wrapText="1"/>
    </xf>
    <xf numFmtId="0" fontId="10" fillId="5" borderId="24" xfId="0" applyFont="1" applyFill="1" applyBorder="1" applyAlignment="1">
      <alignment horizontal="left" wrapText="1"/>
    </xf>
    <xf numFmtId="164" fontId="10" fillId="5" borderId="24" xfId="0" applyNumberFormat="1" applyFont="1" applyFill="1" applyBorder="1" applyAlignment="1">
      <alignment horizontal="center" wrapText="1"/>
    </xf>
    <xf numFmtId="164" fontId="10" fillId="5" borderId="25" xfId="0" applyNumberFormat="1" applyFont="1" applyFill="1" applyBorder="1" applyAlignment="1">
      <alignment wrapText="1"/>
    </xf>
    <xf numFmtId="0" fontId="9" fillId="0" borderId="16" xfId="0" applyFont="1" applyBorder="1" applyAlignment="1">
      <alignment wrapText="1"/>
    </xf>
    <xf numFmtId="164" fontId="10" fillId="2" borderId="4" xfId="0" applyNumberFormat="1" applyFont="1" applyFill="1" applyBorder="1" applyAlignment="1">
      <alignment wrapText="1"/>
    </xf>
    <xf numFmtId="0" fontId="9" fillId="0" borderId="2" xfId="0" applyFont="1" applyBorder="1" applyAlignment="1">
      <alignment wrapText="1"/>
    </xf>
    <xf numFmtId="164" fontId="10" fillId="2" borderId="5" xfId="0" applyNumberFormat="1" applyFont="1" applyFill="1" applyBorder="1" applyAlignment="1">
      <alignment wrapText="1"/>
    </xf>
    <xf numFmtId="0" fontId="17" fillId="2" borderId="7" xfId="0" applyFont="1" applyFill="1" applyBorder="1" applyAlignment="1">
      <alignment vertical="center" wrapText="1"/>
    </xf>
    <xf numFmtId="164" fontId="9" fillId="0" borderId="7" xfId="0" applyNumberFormat="1" applyFont="1" applyBorder="1" applyAlignment="1" applyProtection="1">
      <alignment wrapText="1"/>
      <protection locked="0"/>
    </xf>
    <xf numFmtId="164" fontId="10" fillId="2" borderId="3" xfId="0" applyNumberFormat="1" applyFont="1" applyFill="1" applyBorder="1" applyAlignment="1">
      <alignment wrapText="1"/>
    </xf>
    <xf numFmtId="0" fontId="9" fillId="0" borderId="5" xfId="0" applyFont="1" applyBorder="1" applyAlignment="1">
      <alignment wrapText="1"/>
    </xf>
    <xf numFmtId="164" fontId="10" fillId="5" borderId="31" xfId="3" applyFont="1" applyFill="1" applyBorder="1" applyAlignment="1" applyProtection="1">
      <alignment wrapText="1"/>
    </xf>
    <xf numFmtId="164" fontId="10" fillId="5" borderId="32" xfId="3" applyFont="1" applyFill="1" applyBorder="1" applyAlignment="1">
      <alignment wrapText="1"/>
    </xf>
    <xf numFmtId="164" fontId="10" fillId="5" borderId="33" xfId="0" applyNumberFormat="1" applyFont="1" applyFill="1" applyBorder="1" applyAlignment="1">
      <alignment wrapText="1"/>
    </xf>
    <xf numFmtId="164" fontId="10" fillId="3" borderId="37" xfId="3" applyFont="1" applyFill="1" applyBorder="1" applyAlignment="1" applyProtection="1">
      <alignment wrapText="1"/>
    </xf>
    <xf numFmtId="164" fontId="10" fillId="3" borderId="0" xfId="3" applyFont="1" applyFill="1" applyBorder="1" applyAlignment="1">
      <alignment wrapText="1"/>
    </xf>
    <xf numFmtId="164" fontId="10" fillId="3" borderId="35" xfId="0" applyNumberFormat="1" applyFont="1" applyFill="1" applyBorder="1" applyAlignment="1">
      <alignment wrapText="1"/>
    </xf>
    <xf numFmtId="0" fontId="10" fillId="2" borderId="19" xfId="0" applyFont="1" applyFill="1" applyBorder="1" applyAlignment="1">
      <alignment horizontal="left" wrapText="1"/>
    </xf>
    <xf numFmtId="0" fontId="17" fillId="2" borderId="14" xfId="0" applyFont="1" applyFill="1" applyBorder="1" applyAlignment="1">
      <alignment vertical="center" wrapText="1"/>
    </xf>
    <xf numFmtId="0" fontId="17" fillId="2" borderId="17" xfId="0" applyFont="1" applyFill="1" applyBorder="1" applyAlignment="1">
      <alignment vertical="center" wrapText="1"/>
    </xf>
    <xf numFmtId="0" fontId="17" fillId="2" borderId="17" xfId="0" applyFont="1" applyFill="1" applyBorder="1" applyAlignment="1" applyProtection="1">
      <alignment vertical="center" wrapText="1"/>
      <protection locked="0"/>
    </xf>
    <xf numFmtId="0" fontId="17" fillId="2" borderId="11" xfId="0" applyFont="1" applyFill="1" applyBorder="1" applyAlignment="1">
      <alignment vertical="center" wrapText="1"/>
    </xf>
    <xf numFmtId="165" fontId="9" fillId="0" borderId="0" xfId="0" applyNumberFormat="1" applyFont="1" applyAlignment="1">
      <alignment wrapText="1"/>
    </xf>
    <xf numFmtId="164" fontId="10" fillId="2" borderId="2" xfId="0" applyNumberFormat="1" applyFont="1" applyFill="1" applyBorder="1" applyAlignment="1">
      <alignment horizontal="center" wrapText="1"/>
    </xf>
    <xf numFmtId="0" fontId="18" fillId="2" borderId="17" xfId="0" applyFont="1" applyFill="1" applyBorder="1" applyAlignment="1">
      <alignment vertical="center" wrapText="1"/>
    </xf>
    <xf numFmtId="164" fontId="9" fillId="2" borderId="16" xfId="0" applyNumberFormat="1" applyFont="1" applyFill="1" applyBorder="1" applyAlignment="1">
      <alignment wrapText="1"/>
    </xf>
    <xf numFmtId="168" fontId="9" fillId="0" borderId="0" xfId="0" applyNumberFormat="1" applyFont="1" applyAlignment="1">
      <alignment wrapText="1"/>
    </xf>
    <xf numFmtId="0" fontId="18" fillId="2" borderId="17" xfId="0" applyFont="1" applyFill="1" applyBorder="1" applyAlignment="1" applyProtection="1">
      <alignment vertical="center" wrapText="1"/>
      <protection locked="0"/>
    </xf>
    <xf numFmtId="0" fontId="18" fillId="2" borderId="11" xfId="0" applyFont="1" applyFill="1" applyBorder="1" applyAlignment="1">
      <alignment vertical="center" wrapText="1"/>
    </xf>
    <xf numFmtId="164" fontId="9" fillId="2" borderId="2" xfId="0" applyNumberFormat="1" applyFont="1" applyFill="1" applyBorder="1" applyAlignment="1">
      <alignment wrapText="1"/>
    </xf>
    <xf numFmtId="164" fontId="10" fillId="0" borderId="0" xfId="0" applyNumberFormat="1" applyFont="1" applyAlignment="1">
      <alignment wrapText="1"/>
    </xf>
    <xf numFmtId="3" fontId="9" fillId="0" borderId="0" xfId="0" applyNumberFormat="1" applyFont="1" applyFill="1" applyAlignment="1">
      <alignment wrapText="1"/>
    </xf>
    <xf numFmtId="0" fontId="9" fillId="3" borderId="2" xfId="0" applyFont="1" applyFill="1" applyBorder="1" applyAlignment="1">
      <alignment wrapText="1"/>
    </xf>
    <xf numFmtId="164" fontId="10" fillId="0" borderId="0" xfId="3" applyFont="1" applyFill="1" applyBorder="1" applyAlignment="1" applyProtection="1">
      <alignment wrapText="1"/>
    </xf>
    <xf numFmtId="164" fontId="11" fillId="0" borderId="0" xfId="3" applyFont="1" applyFill="1" applyBorder="1" applyAlignment="1">
      <alignment wrapText="1"/>
    </xf>
    <xf numFmtId="3" fontId="9" fillId="0" borderId="0" xfId="0" applyNumberFormat="1" applyFont="1" applyFill="1" applyBorder="1" applyAlignment="1">
      <alignment wrapText="1"/>
    </xf>
    <xf numFmtId="0" fontId="9" fillId="0" borderId="0" xfId="0" applyFont="1" applyFill="1" applyBorder="1" applyAlignment="1">
      <alignment wrapText="1"/>
    </xf>
    <xf numFmtId="164" fontId="10" fillId="3" borderId="0" xfId="3" applyFont="1" applyFill="1" applyBorder="1" applyAlignment="1" applyProtection="1">
      <alignment wrapText="1"/>
    </xf>
    <xf numFmtId="164" fontId="10" fillId="3" borderId="0" xfId="0" applyNumberFormat="1" applyFont="1" applyFill="1" applyBorder="1" applyAlignment="1">
      <alignment wrapText="1"/>
    </xf>
    <xf numFmtId="0" fontId="9" fillId="3" borderId="0" xfId="0" applyFont="1" applyFill="1" applyBorder="1" applyAlignment="1">
      <alignment wrapText="1"/>
    </xf>
    <xf numFmtId="164" fontId="10" fillId="0" borderId="0" xfId="3" applyFont="1" applyFill="1" applyBorder="1" applyAlignment="1">
      <alignment wrapText="1"/>
    </xf>
    <xf numFmtId="164" fontId="10" fillId="0" borderId="0" xfId="0" applyNumberFormat="1" applyFont="1" applyFill="1" applyBorder="1" applyAlignment="1">
      <alignment wrapText="1"/>
    </xf>
    <xf numFmtId="164" fontId="9" fillId="0" borderId="3" xfId="0" applyNumberFormat="1" applyFont="1" applyBorder="1" applyAlignment="1" applyProtection="1">
      <alignment wrapText="1"/>
      <protection locked="0"/>
    </xf>
    <xf numFmtId="164" fontId="10" fillId="0" borderId="11" xfId="0" applyNumberFormat="1" applyFont="1" applyBorder="1" applyAlignment="1">
      <alignment wrapText="1"/>
    </xf>
    <xf numFmtId="164" fontId="10" fillId="2" borderId="49" xfId="0" applyNumberFormat="1" applyFont="1" applyFill="1" applyBorder="1" applyAlignment="1">
      <alignment wrapText="1"/>
    </xf>
    <xf numFmtId="164" fontId="10" fillId="0" borderId="50" xfId="0" applyNumberFormat="1" applyFont="1" applyBorder="1" applyAlignment="1">
      <alignment wrapText="1"/>
    </xf>
    <xf numFmtId="164" fontId="10" fillId="0" borderId="51" xfId="0" applyNumberFormat="1" applyFont="1" applyBorder="1" applyAlignment="1">
      <alignment wrapText="1"/>
    </xf>
    <xf numFmtId="164" fontId="10" fillId="5" borderId="19" xfId="3" applyFont="1" applyFill="1" applyBorder="1" applyAlignment="1" applyProtection="1">
      <alignment wrapText="1"/>
    </xf>
    <xf numFmtId="164" fontId="10" fillId="5" borderId="24" xfId="3" applyFont="1" applyFill="1" applyBorder="1" applyAlignment="1">
      <alignment wrapText="1"/>
    </xf>
    <xf numFmtId="0" fontId="10" fillId="3" borderId="7" xfId="0" applyFont="1" applyFill="1" applyBorder="1" applyAlignment="1">
      <alignment horizontal="left" wrapText="1"/>
    </xf>
    <xf numFmtId="0" fontId="10" fillId="2" borderId="17" xfId="0" applyFont="1" applyFill="1" applyBorder="1" applyAlignment="1">
      <alignment horizontal="left" wrapText="1"/>
    </xf>
    <xf numFmtId="164" fontId="10" fillId="2" borderId="18" xfId="0" applyNumberFormat="1" applyFont="1" applyFill="1" applyBorder="1" applyAlignment="1">
      <alignment wrapText="1"/>
    </xf>
    <xf numFmtId="164" fontId="10" fillId="0" borderId="52" xfId="0" applyNumberFormat="1" applyFont="1" applyBorder="1" applyAlignment="1">
      <alignment wrapText="1"/>
    </xf>
    <xf numFmtId="164" fontId="10" fillId="0" borderId="53" xfId="0" applyNumberFormat="1" applyFont="1" applyBorder="1" applyAlignment="1">
      <alignment wrapText="1"/>
    </xf>
    <xf numFmtId="164" fontId="10" fillId="5" borderId="25" xfId="3" applyFont="1" applyFill="1" applyBorder="1" applyAlignment="1">
      <alignment wrapText="1"/>
    </xf>
    <xf numFmtId="164" fontId="10" fillId="2" borderId="54" xfId="0" applyNumberFormat="1" applyFont="1" applyFill="1" applyBorder="1" applyAlignment="1">
      <alignment wrapText="1"/>
    </xf>
    <xf numFmtId="0" fontId="9" fillId="0" borderId="18" xfId="0" applyFont="1" applyBorder="1" applyAlignment="1">
      <alignment wrapText="1"/>
    </xf>
    <xf numFmtId="0" fontId="9" fillId="3" borderId="18" xfId="0" applyFont="1" applyFill="1" applyBorder="1" applyAlignment="1">
      <alignment wrapText="1"/>
    </xf>
    <xf numFmtId="0" fontId="9" fillId="0" borderId="24" xfId="0" applyFont="1" applyBorder="1" applyAlignment="1">
      <alignment wrapText="1"/>
    </xf>
    <xf numFmtId="0" fontId="9" fillId="0" borderId="20" xfId="0" applyFont="1" applyBorder="1" applyAlignment="1">
      <alignment wrapText="1"/>
    </xf>
    <xf numFmtId="0" fontId="10" fillId="2" borderId="7" xfId="0" applyFont="1" applyFill="1" applyBorder="1" applyAlignment="1">
      <alignment vertical="center" wrapText="1"/>
    </xf>
    <xf numFmtId="165" fontId="11" fillId="2" borderId="7" xfId="1" applyFont="1" applyFill="1" applyBorder="1" applyAlignment="1">
      <alignment vertical="center" wrapText="1"/>
    </xf>
    <xf numFmtId="3" fontId="11" fillId="2" borderId="7" xfId="0" applyNumberFormat="1" applyFont="1" applyFill="1" applyBorder="1" applyAlignment="1">
      <alignment vertical="center" wrapText="1"/>
    </xf>
    <xf numFmtId="0" fontId="9" fillId="3" borderId="17"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164" fontId="10" fillId="2" borderId="24" xfId="3" applyFont="1" applyFill="1" applyBorder="1" applyAlignment="1" applyProtection="1">
      <alignment horizontal="center" vertical="center" wrapText="1"/>
    </xf>
    <xf numFmtId="164" fontId="11" fillId="4" borderId="24" xfId="3" applyFont="1" applyFill="1" applyBorder="1" applyAlignment="1" applyProtection="1">
      <alignment horizontal="center" vertical="center" wrapText="1"/>
    </xf>
    <xf numFmtId="164" fontId="11" fillId="4" borderId="20" xfId="3" applyFont="1" applyFill="1" applyBorder="1" applyAlignment="1" applyProtection="1">
      <alignment horizontal="center" vertical="center" wrapText="1"/>
    </xf>
    <xf numFmtId="3" fontId="6" fillId="0" borderId="18" xfId="0" applyNumberFormat="1" applyFont="1" applyBorder="1" applyAlignment="1">
      <alignment vertical="center" wrapText="1"/>
    </xf>
    <xf numFmtId="0" fontId="0" fillId="0" borderId="17" xfId="0" applyBorder="1" applyAlignment="1">
      <alignment vertical="center" wrapText="1"/>
    </xf>
    <xf numFmtId="0" fontId="0" fillId="0" borderId="18" xfId="0" applyBorder="1" applyAlignment="1">
      <alignment wrapText="1"/>
    </xf>
    <xf numFmtId="164" fontId="10" fillId="0" borderId="24" xfId="3" applyFont="1" applyFill="1" applyBorder="1" applyAlignment="1" applyProtection="1">
      <alignment horizontal="center" vertical="center" wrapText="1"/>
    </xf>
    <xf numFmtId="0" fontId="9" fillId="3" borderId="7" xfId="0" applyFont="1" applyFill="1" applyBorder="1" applyAlignment="1" applyProtection="1">
      <alignment horizontal="left" vertical="top" wrapText="1"/>
      <protection locked="0"/>
    </xf>
    <xf numFmtId="164" fontId="9" fillId="3" borderId="7" xfId="3" applyFont="1" applyFill="1" applyBorder="1" applyAlignment="1" applyProtection="1">
      <alignment horizontal="center" vertical="center" wrapText="1"/>
      <protection locked="0"/>
    </xf>
    <xf numFmtId="0" fontId="6" fillId="3" borderId="2" xfId="0" applyFont="1" applyFill="1" applyBorder="1" applyAlignment="1">
      <alignment vertical="center" wrapText="1"/>
    </xf>
    <xf numFmtId="164" fontId="9" fillId="0" borderId="2" xfId="3" applyFont="1" applyFill="1" applyBorder="1" applyAlignment="1" applyProtection="1">
      <alignment horizontal="center" vertical="center" wrapText="1"/>
    </xf>
    <xf numFmtId="9" fontId="9" fillId="0" borderId="2" xfId="2" applyFont="1" applyFill="1" applyBorder="1" applyAlignment="1" applyProtection="1">
      <alignment horizontal="center" vertical="center" wrapText="1"/>
      <protection locked="0"/>
    </xf>
    <xf numFmtId="164" fontId="9" fillId="0" borderId="2" xfId="3" applyFont="1" applyFill="1" applyBorder="1" applyAlignment="1" applyProtection="1">
      <alignment horizontal="left" vertical="center" wrapText="1"/>
      <protection locked="0"/>
    </xf>
    <xf numFmtId="49" fontId="9" fillId="0" borderId="2" xfId="3" applyNumberFormat="1" applyFont="1" applyFill="1" applyBorder="1" applyAlignment="1" applyProtection="1">
      <alignment horizontal="left" vertical="center" wrapText="1"/>
      <protection locked="0"/>
    </xf>
    <xf numFmtId="164" fontId="9" fillId="0" borderId="2" xfId="3" applyFont="1" applyFill="1" applyBorder="1" applyAlignment="1" applyProtection="1">
      <alignment horizontal="center" vertical="center" wrapText="1"/>
      <protection locked="0"/>
    </xf>
    <xf numFmtId="49" fontId="9" fillId="0" borderId="2" xfId="3" applyNumberFormat="1" applyFont="1" applyFill="1" applyBorder="1" applyAlignment="1" applyProtection="1">
      <alignment horizontal="left" wrapText="1"/>
      <protection locked="0"/>
    </xf>
    <xf numFmtId="3" fontId="6" fillId="0" borderId="2" xfId="0" applyNumberFormat="1" applyFont="1" applyFill="1" applyBorder="1" applyAlignment="1">
      <alignment vertical="center" wrapText="1"/>
    </xf>
    <xf numFmtId="0" fontId="0" fillId="0" borderId="2" xfId="0" applyFill="1" applyBorder="1" applyAlignment="1">
      <alignment wrapText="1"/>
    </xf>
    <xf numFmtId="0" fontId="6" fillId="0" borderId="2" xfId="0" applyFont="1" applyFill="1" applyBorder="1" applyAlignment="1">
      <alignment vertical="center" wrapText="1"/>
    </xf>
    <xf numFmtId="164" fontId="10" fillId="4" borderId="24" xfId="3" applyFont="1" applyFill="1" applyBorder="1" applyAlignment="1" applyProtection="1">
      <alignment horizontal="center" vertical="center" wrapText="1"/>
    </xf>
    <xf numFmtId="49" fontId="9" fillId="4" borderId="24" xfId="3" applyNumberFormat="1" applyFont="1" applyFill="1" applyBorder="1" applyAlignment="1" applyProtection="1">
      <alignment horizontal="left" wrapText="1"/>
      <protection locked="0"/>
    </xf>
    <xf numFmtId="0" fontId="9" fillId="3" borderId="7" xfId="0" applyFont="1" applyFill="1" applyBorder="1" applyAlignment="1" applyProtection="1">
      <alignment vertical="center" wrapText="1"/>
      <protection locked="0"/>
    </xf>
    <xf numFmtId="164" fontId="9" fillId="3" borderId="7" xfId="3" applyFont="1" applyFill="1" applyBorder="1" applyAlignment="1" applyProtection="1">
      <alignment vertical="center" wrapText="1"/>
      <protection locked="0"/>
    </xf>
    <xf numFmtId="0" fontId="0" fillId="0" borderId="17" xfId="0" applyBorder="1" applyAlignment="1">
      <alignment horizontal="left" vertical="top" wrapText="1"/>
    </xf>
    <xf numFmtId="0" fontId="0" fillId="3" borderId="18" xfId="0" applyFill="1" applyBorder="1" applyAlignment="1">
      <alignment wrapText="1"/>
    </xf>
    <xf numFmtId="0" fontId="10" fillId="4" borderId="29" xfId="0" applyFont="1" applyFill="1" applyBorder="1" applyAlignment="1">
      <alignment vertical="center" wrapText="1"/>
    </xf>
    <xf numFmtId="164" fontId="10" fillId="4" borderId="28" xfId="3" applyFont="1" applyFill="1" applyBorder="1" applyAlignment="1" applyProtection="1">
      <alignment horizontal="center" vertical="center" wrapText="1"/>
    </xf>
    <xf numFmtId="164" fontId="11" fillId="4" borderId="28" xfId="3" applyFont="1" applyFill="1" applyBorder="1" applyAlignment="1" applyProtection="1">
      <alignment horizontal="center" vertical="center" wrapText="1"/>
    </xf>
    <xf numFmtId="3" fontId="6" fillId="0" borderId="18" xfId="0" applyNumberFormat="1" applyFont="1" applyFill="1" applyBorder="1" applyAlignment="1">
      <alignment vertical="center" wrapText="1"/>
    </xf>
    <xf numFmtId="0" fontId="9" fillId="0" borderId="26" xfId="0" applyFont="1" applyBorder="1" applyAlignment="1">
      <alignment wrapText="1"/>
    </xf>
    <xf numFmtId="164" fontId="10" fillId="2" borderId="15" xfId="0" applyNumberFormat="1" applyFont="1" applyFill="1" applyBorder="1" applyAlignment="1">
      <alignment wrapText="1"/>
    </xf>
    <xf numFmtId="0" fontId="9" fillId="0" borderId="48" xfId="0" applyFont="1" applyBorder="1" applyAlignment="1">
      <alignment wrapText="1"/>
    </xf>
    <xf numFmtId="164" fontId="10" fillId="2" borderId="7" xfId="0" applyNumberFormat="1" applyFont="1" applyFill="1" applyBorder="1" applyAlignment="1">
      <alignment wrapText="1"/>
    </xf>
    <xf numFmtId="164" fontId="10" fillId="2" borderId="12" xfId="0" applyNumberFormat="1" applyFont="1" applyFill="1" applyBorder="1" applyAlignment="1">
      <alignment wrapText="1"/>
    </xf>
    <xf numFmtId="164" fontId="10" fillId="0" borderId="12" xfId="0" applyNumberFormat="1" applyFont="1" applyBorder="1" applyAlignment="1">
      <alignment wrapText="1"/>
    </xf>
    <xf numFmtId="164" fontId="10" fillId="5" borderId="32" xfId="0" applyNumberFormat="1" applyFont="1" applyFill="1" applyBorder="1" applyAlignment="1">
      <alignment wrapText="1"/>
    </xf>
    <xf numFmtId="164" fontId="10" fillId="5" borderId="34" xfId="0" applyNumberFormat="1" applyFont="1" applyFill="1" applyBorder="1" applyAlignment="1">
      <alignment wrapText="1"/>
    </xf>
    <xf numFmtId="164" fontId="10" fillId="4" borderId="7" xfId="3" applyFont="1" applyFill="1" applyBorder="1" applyAlignment="1" applyProtection="1">
      <alignment horizontal="center" vertical="center" wrapText="1"/>
    </xf>
    <xf numFmtId="49" fontId="9" fillId="4" borderId="7" xfId="3" applyNumberFormat="1" applyFont="1" applyFill="1" applyBorder="1" applyAlignment="1" applyProtection="1">
      <alignment horizontal="left" wrapText="1"/>
      <protection locked="0"/>
    </xf>
    <xf numFmtId="164" fontId="11" fillId="4" borderId="7" xfId="3" applyFont="1" applyFill="1" applyBorder="1" applyAlignment="1" applyProtection="1">
      <alignment horizontal="center" vertical="center" wrapText="1"/>
    </xf>
    <xf numFmtId="164" fontId="11" fillId="4" borderId="12" xfId="3" applyFont="1" applyFill="1" applyBorder="1" applyAlignment="1" applyProtection="1">
      <alignment horizontal="center" vertical="center" wrapText="1"/>
    </xf>
    <xf numFmtId="3" fontId="6" fillId="0" borderId="2" xfId="0" applyNumberFormat="1" applyFont="1" applyBorder="1" applyAlignment="1">
      <alignment horizontal="center" vertical="center" wrapText="1"/>
    </xf>
    <xf numFmtId="0" fontId="9" fillId="0" borderId="0" xfId="0" applyFont="1" applyFill="1" applyAlignment="1">
      <alignment wrapText="1"/>
    </xf>
    <xf numFmtId="164" fontId="9" fillId="2" borderId="7" xfId="0" applyNumberFormat="1" applyFont="1" applyFill="1" applyBorder="1" applyAlignment="1">
      <alignment wrapText="1"/>
    </xf>
    <xf numFmtId="164" fontId="9" fillId="2" borderId="21" xfId="3" applyFont="1" applyFill="1" applyBorder="1" applyAlignment="1" applyProtection="1">
      <alignment wrapText="1"/>
    </xf>
    <xf numFmtId="164" fontId="9" fillId="2" borderId="22" xfId="3" applyFont="1" applyFill="1" applyBorder="1" applyAlignment="1">
      <alignment wrapText="1"/>
    </xf>
    <xf numFmtId="164" fontId="10" fillId="2" borderId="22" xfId="3" applyFont="1" applyFill="1" applyBorder="1" applyAlignment="1">
      <alignment wrapText="1"/>
    </xf>
    <xf numFmtId="164" fontId="10" fillId="2" borderId="22" xfId="0" applyNumberFormat="1" applyFont="1" applyFill="1" applyBorder="1" applyAlignment="1">
      <alignment wrapText="1"/>
    </xf>
    <xf numFmtId="164" fontId="10" fillId="2" borderId="23" xfId="0" applyNumberFormat="1" applyFont="1" applyFill="1" applyBorder="1" applyAlignment="1">
      <alignment wrapText="1"/>
    </xf>
    <xf numFmtId="0" fontId="18" fillId="2" borderId="14" xfId="0" applyFont="1" applyFill="1" applyBorder="1" applyAlignment="1">
      <alignment vertical="center" wrapText="1"/>
    </xf>
    <xf numFmtId="164" fontId="9" fillId="2" borderId="11" xfId="3" applyFont="1" applyFill="1" applyBorder="1" applyAlignment="1" applyProtection="1">
      <alignment wrapText="1"/>
    </xf>
    <xf numFmtId="164" fontId="9" fillId="6" borderId="7" xfId="3" applyFont="1" applyFill="1" applyBorder="1" applyAlignment="1">
      <alignment wrapText="1"/>
    </xf>
    <xf numFmtId="164" fontId="10" fillId="2" borderId="7" xfId="3" applyFont="1" applyFill="1" applyBorder="1" applyAlignment="1">
      <alignment wrapText="1"/>
    </xf>
    <xf numFmtId="164" fontId="10" fillId="2" borderId="31" xfId="3" applyFont="1" applyFill="1" applyBorder="1" applyAlignment="1" applyProtection="1">
      <alignment wrapText="1"/>
    </xf>
    <xf numFmtId="164" fontId="10" fillId="2" borderId="32" xfId="3" applyFont="1" applyFill="1" applyBorder="1" applyAlignment="1">
      <alignment wrapText="1"/>
    </xf>
    <xf numFmtId="0" fontId="10" fillId="3" borderId="2" xfId="0" applyFont="1" applyFill="1" applyBorder="1" applyAlignment="1">
      <alignment vertical="center" wrapText="1"/>
    </xf>
    <xf numFmtId="164" fontId="0" fillId="0" borderId="0" xfId="0" applyNumberFormat="1" applyAlignment="1">
      <alignment wrapText="1"/>
    </xf>
    <xf numFmtId="9" fontId="10" fillId="2" borderId="21" xfId="2" applyFont="1" applyFill="1" applyBorder="1" applyAlignment="1">
      <alignment vertical="center" wrapText="1"/>
    </xf>
    <xf numFmtId="10" fontId="9" fillId="0" borderId="0" xfId="2" applyNumberFormat="1" applyFont="1" applyAlignment="1">
      <alignment wrapText="1"/>
    </xf>
    <xf numFmtId="9" fontId="0" fillId="0" borderId="2" xfId="2" applyFont="1" applyBorder="1" applyAlignment="1">
      <alignment wrapText="1"/>
    </xf>
    <xf numFmtId="9" fontId="6" fillId="0" borderId="2" xfId="2" applyFont="1" applyBorder="1" applyAlignment="1">
      <alignment vertical="center" wrapText="1"/>
    </xf>
    <xf numFmtId="9" fontId="11" fillId="2" borderId="7" xfId="2" applyFont="1" applyFill="1" applyBorder="1" applyAlignment="1">
      <alignment vertical="center" wrapText="1"/>
    </xf>
    <xf numFmtId="9" fontId="11" fillId="4" borderId="24" xfId="2" applyFont="1" applyFill="1" applyBorder="1" applyAlignment="1" applyProtection="1">
      <alignment horizontal="center" vertical="center" wrapText="1"/>
    </xf>
    <xf numFmtId="9" fontId="11" fillId="4" borderId="28" xfId="2" applyFont="1" applyFill="1" applyBorder="1" applyAlignment="1" applyProtection="1">
      <alignment horizontal="center" vertical="center" wrapText="1"/>
    </xf>
    <xf numFmtId="9" fontId="11" fillId="4" borderId="7" xfId="2" applyFont="1" applyFill="1" applyBorder="1" applyAlignment="1" applyProtection="1">
      <alignment horizontal="center" vertical="center" wrapText="1"/>
    </xf>
    <xf numFmtId="9" fontId="11" fillId="4" borderId="2" xfId="2" applyFont="1" applyFill="1" applyBorder="1" applyAlignment="1" applyProtection="1">
      <alignment vertical="center" wrapText="1"/>
      <protection locked="0"/>
    </xf>
    <xf numFmtId="0" fontId="9" fillId="9" borderId="0" xfId="0" applyFont="1" applyFill="1" applyAlignment="1">
      <alignment wrapText="1"/>
    </xf>
    <xf numFmtId="0" fontId="19" fillId="9" borderId="7" xfId="0" applyFont="1" applyFill="1" applyBorder="1" applyAlignment="1">
      <alignment horizontal="center" vertical="center" wrapText="1"/>
    </xf>
    <xf numFmtId="164" fontId="10" fillId="9" borderId="2" xfId="0" applyNumberFormat="1" applyFont="1" applyFill="1" applyBorder="1" applyAlignment="1">
      <alignment wrapText="1"/>
    </xf>
    <xf numFmtId="164" fontId="10" fillId="9" borderId="14" xfId="0" applyNumberFormat="1" applyFont="1" applyFill="1" applyBorder="1" applyAlignment="1">
      <alignment wrapText="1"/>
    </xf>
    <xf numFmtId="164" fontId="10" fillId="9" borderId="17" xfId="0" applyNumberFormat="1" applyFont="1" applyFill="1" applyBorder="1" applyAlignment="1">
      <alignment wrapText="1"/>
    </xf>
    <xf numFmtId="164" fontId="10" fillId="9" borderId="19" xfId="0" applyNumberFormat="1" applyFont="1" applyFill="1" applyBorder="1" applyAlignment="1">
      <alignment wrapText="1"/>
    </xf>
    <xf numFmtId="164" fontId="10" fillId="9" borderId="30" xfId="0" applyNumberFormat="1" applyFont="1" applyFill="1" applyBorder="1" applyAlignment="1">
      <alignment wrapText="1"/>
    </xf>
    <xf numFmtId="3" fontId="9" fillId="9" borderId="0" xfId="0" applyNumberFormat="1" applyFont="1" applyFill="1" applyAlignment="1">
      <alignment wrapText="1"/>
    </xf>
    <xf numFmtId="164" fontId="10" fillId="9" borderId="31" xfId="0" applyNumberFormat="1" applyFont="1" applyFill="1" applyBorder="1" applyAlignment="1">
      <alignment wrapText="1"/>
    </xf>
    <xf numFmtId="164" fontId="10" fillId="9" borderId="11" xfId="0" applyNumberFormat="1" applyFont="1" applyFill="1" applyBorder="1" applyAlignment="1">
      <alignment wrapText="1"/>
    </xf>
    <xf numFmtId="164" fontId="10" fillId="9" borderId="32" xfId="0" applyNumberFormat="1" applyFont="1" applyFill="1" applyBorder="1" applyAlignment="1">
      <alignment wrapText="1"/>
    </xf>
    <xf numFmtId="3" fontId="9" fillId="9" borderId="0" xfId="0" applyNumberFormat="1" applyFont="1" applyFill="1" applyBorder="1" applyAlignment="1">
      <alignment wrapText="1"/>
    </xf>
    <xf numFmtId="3" fontId="9" fillId="9" borderId="2" xfId="0" applyNumberFormat="1" applyFont="1" applyFill="1" applyBorder="1" applyAlignment="1">
      <alignment wrapText="1"/>
    </xf>
    <xf numFmtId="3" fontId="9" fillId="9" borderId="24" xfId="0" applyNumberFormat="1" applyFont="1" applyFill="1" applyBorder="1" applyAlignment="1">
      <alignment wrapText="1"/>
    </xf>
    <xf numFmtId="164" fontId="10" fillId="9" borderId="25" xfId="0" applyNumberFormat="1" applyFont="1" applyFill="1" applyBorder="1" applyAlignment="1">
      <alignment wrapText="1"/>
    </xf>
    <xf numFmtId="164" fontId="10" fillId="9" borderId="4" xfId="0" applyNumberFormat="1" applyFont="1" applyFill="1" applyBorder="1" applyAlignment="1">
      <alignment wrapText="1"/>
    </xf>
    <xf numFmtId="164" fontId="10" fillId="9" borderId="33" xfId="0" applyNumberFormat="1" applyFont="1" applyFill="1" applyBorder="1" applyAlignment="1">
      <alignment wrapText="1"/>
    </xf>
    <xf numFmtId="164" fontId="10" fillId="9" borderId="16" xfId="0" applyNumberFormat="1" applyFont="1" applyFill="1" applyBorder="1" applyAlignment="1">
      <alignment wrapText="1"/>
    </xf>
    <xf numFmtId="164" fontId="10" fillId="9" borderId="7" xfId="0" applyNumberFormat="1" applyFont="1" applyFill="1" applyBorder="1" applyAlignment="1">
      <alignment wrapText="1"/>
    </xf>
    <xf numFmtId="164" fontId="10" fillId="9" borderId="0" xfId="0" applyNumberFormat="1" applyFont="1" applyFill="1" applyBorder="1" applyAlignment="1">
      <alignment wrapText="1"/>
    </xf>
    <xf numFmtId="164" fontId="10" fillId="9" borderId="24" xfId="0" applyNumberFormat="1" applyFont="1" applyFill="1" applyBorder="1" applyAlignment="1">
      <alignment wrapText="1"/>
    </xf>
    <xf numFmtId="164" fontId="10" fillId="9" borderId="22" xfId="0" applyNumberFormat="1" applyFont="1" applyFill="1" applyBorder="1" applyAlignment="1">
      <alignment wrapText="1"/>
    </xf>
    <xf numFmtId="165" fontId="9" fillId="9" borderId="0" xfId="1" applyFont="1" applyFill="1" applyAlignment="1">
      <alignment wrapText="1"/>
    </xf>
    <xf numFmtId="10" fontId="9" fillId="9" borderId="0" xfId="2" applyNumberFormat="1" applyFont="1" applyFill="1" applyAlignment="1">
      <alignment wrapText="1"/>
    </xf>
    <xf numFmtId="164" fontId="10" fillId="9" borderId="0" xfId="0" applyNumberFormat="1" applyFont="1" applyFill="1" applyAlignment="1">
      <alignment wrapText="1"/>
    </xf>
    <xf numFmtId="167" fontId="11" fillId="4" borderId="20" xfId="3" applyNumberFormat="1" applyFont="1" applyFill="1" applyBorder="1" applyAlignment="1" applyProtection="1">
      <alignment horizontal="center" vertical="center" wrapText="1"/>
    </xf>
    <xf numFmtId="3" fontId="21" fillId="8" borderId="2" xfId="0" applyNumberFormat="1" applyFont="1" applyFill="1" applyBorder="1" applyAlignment="1">
      <alignment vertical="center" wrapText="1"/>
    </xf>
    <xf numFmtId="166" fontId="11" fillId="4" borderId="28" xfId="3"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8" fillId="0" borderId="1" xfId="0" applyFont="1" applyBorder="1" applyAlignment="1">
      <alignment horizontal="left" wrapText="1"/>
    </xf>
    <xf numFmtId="0" fontId="9" fillId="3" borderId="16" xfId="0" applyFont="1" applyFill="1" applyBorder="1" applyAlignment="1" applyProtection="1">
      <alignment horizontal="left" vertical="top" wrapText="1"/>
      <protection locked="0"/>
    </xf>
    <xf numFmtId="49" fontId="10" fillId="3" borderId="2" xfId="0" applyNumberFormat="1" applyFont="1" applyFill="1" applyBorder="1" applyAlignment="1" applyProtection="1">
      <alignment horizontal="center" vertical="center" wrapText="1"/>
      <protection locked="0"/>
    </xf>
    <xf numFmtId="0" fontId="10" fillId="3" borderId="21"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wrapText="1"/>
      <protection locked="0"/>
    </xf>
    <xf numFmtId="49" fontId="10" fillId="3" borderId="5" xfId="0" applyNumberFormat="1" applyFont="1" applyFill="1" applyBorder="1" applyAlignment="1" applyProtection="1">
      <alignment horizontal="center" vertical="center" wrapText="1"/>
      <protection locked="0"/>
    </xf>
    <xf numFmtId="49" fontId="10" fillId="3" borderId="6" xfId="0" applyNumberFormat="1" applyFont="1" applyFill="1" applyBorder="1" applyAlignment="1" applyProtection="1">
      <alignment horizontal="center" vertical="center" wrapText="1"/>
      <protection locked="0"/>
    </xf>
    <xf numFmtId="49" fontId="10" fillId="3" borderId="13" xfId="0" applyNumberFormat="1"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left" vertical="top" wrapText="1"/>
      <protection locked="0"/>
    </xf>
    <xf numFmtId="164" fontId="9" fillId="3" borderId="2" xfId="3" applyFont="1" applyFill="1" applyBorder="1" applyAlignment="1" applyProtection="1">
      <alignment horizontal="left" vertical="top" wrapText="1"/>
      <protection locked="0"/>
    </xf>
    <xf numFmtId="164" fontId="9" fillId="3" borderId="16" xfId="3"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164" fontId="10" fillId="3" borderId="2" xfId="3"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164" fontId="10" fillId="2" borderId="12" xfId="3" applyFont="1" applyFill="1" applyBorder="1" applyAlignment="1" applyProtection="1">
      <alignment horizontal="center" vertical="center" wrapText="1"/>
      <protection locked="0"/>
    </xf>
    <xf numFmtId="164" fontId="10" fillId="2" borderId="15" xfId="3" applyFont="1" applyFill="1" applyBorder="1" applyAlignment="1" applyProtection="1">
      <alignment horizontal="center" vertical="center" wrapText="1"/>
      <protection locked="0"/>
    </xf>
    <xf numFmtId="164" fontId="10" fillId="2" borderId="7" xfId="3" applyFont="1" applyFill="1" applyBorder="1" applyAlignment="1" applyProtection="1">
      <alignment horizontal="center" vertical="center" wrapText="1"/>
    </xf>
    <xf numFmtId="164" fontId="10" fillId="2" borderId="16" xfId="3" applyFont="1" applyFill="1" applyBorder="1" applyAlignment="1" applyProtection="1">
      <alignment horizontal="center" vertical="center"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10" fillId="2" borderId="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1" xfId="0" applyFont="1" applyFill="1" applyBorder="1" applyAlignment="1">
      <alignment horizontal="center" wrapText="1"/>
    </xf>
    <xf numFmtId="0" fontId="10" fillId="2" borderId="22" xfId="0" applyFont="1" applyFill="1" applyBorder="1" applyAlignment="1">
      <alignment horizontal="center" wrapText="1"/>
    </xf>
    <xf numFmtId="0" fontId="10" fillId="2" borderId="23" xfId="0" applyFont="1" applyFill="1" applyBorder="1" applyAlignment="1">
      <alignment horizontal="center" wrapText="1"/>
    </xf>
    <xf numFmtId="0" fontId="10" fillId="2" borderId="17" xfId="0" applyFont="1" applyFill="1" applyBorder="1" applyAlignment="1">
      <alignment horizontal="center" wrapText="1"/>
    </xf>
    <xf numFmtId="0" fontId="10" fillId="2" borderId="2" xfId="0" applyFont="1" applyFill="1" applyBorder="1" applyAlignment="1">
      <alignment horizontal="center" wrapText="1"/>
    </xf>
    <xf numFmtId="0" fontId="10" fillId="2" borderId="18" xfId="0" applyFont="1" applyFill="1" applyBorder="1" applyAlignment="1">
      <alignment horizontal="center" wrapText="1"/>
    </xf>
    <xf numFmtId="0" fontId="10" fillId="2" borderId="38" xfId="0" applyFont="1" applyFill="1" applyBorder="1" applyAlignment="1">
      <alignment horizontal="center" wrapText="1"/>
    </xf>
    <xf numFmtId="0" fontId="10" fillId="2" borderId="39" xfId="0" applyFont="1" applyFill="1" applyBorder="1" applyAlignment="1">
      <alignment horizontal="center" wrapText="1"/>
    </xf>
    <xf numFmtId="0" fontId="10" fillId="2" borderId="40" xfId="0" applyFont="1" applyFill="1" applyBorder="1" applyAlignment="1">
      <alignment horizontal="center"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2" borderId="13" xfId="0" applyFont="1" applyFill="1" applyBorder="1" applyAlignment="1">
      <alignment horizontal="left" wrapText="1"/>
    </xf>
    <xf numFmtId="0" fontId="10" fillId="2" borderId="4" xfId="0" applyFont="1" applyFill="1" applyBorder="1" applyAlignment="1">
      <alignment horizontal="left" wrapText="1"/>
    </xf>
    <xf numFmtId="0" fontId="10" fillId="2" borderId="1" xfId="0" applyFont="1" applyFill="1" applyBorder="1" applyAlignment="1">
      <alignment horizontal="left" wrapText="1"/>
    </xf>
    <xf numFmtId="0" fontId="10" fillId="2" borderId="36" xfId="0" applyFont="1" applyFill="1" applyBorder="1" applyAlignment="1">
      <alignment horizontal="left" wrapText="1"/>
    </xf>
    <xf numFmtId="0" fontId="10" fillId="5" borderId="2" xfId="0" applyFont="1" applyFill="1" applyBorder="1" applyAlignment="1">
      <alignment horizontal="center" wrapText="1"/>
    </xf>
    <xf numFmtId="0" fontId="10" fillId="2" borderId="41" xfId="0" applyFont="1" applyFill="1" applyBorder="1" applyAlignment="1">
      <alignment horizontal="center" wrapText="1"/>
    </xf>
    <xf numFmtId="0" fontId="10" fillId="2" borderId="42" xfId="0" applyFont="1" applyFill="1" applyBorder="1" applyAlignment="1">
      <alignment horizontal="center" wrapText="1"/>
    </xf>
    <xf numFmtId="0" fontId="10" fillId="2" borderId="43" xfId="0" applyFont="1" applyFill="1" applyBorder="1" applyAlignment="1">
      <alignment horizontal="center" wrapText="1"/>
    </xf>
    <xf numFmtId="0" fontId="10" fillId="2" borderId="7" xfId="0" applyFont="1" applyFill="1" applyBorder="1" applyAlignment="1">
      <alignment horizontal="center" wrapText="1"/>
    </xf>
    <xf numFmtId="0" fontId="10" fillId="2" borderId="12" xfId="0" applyFont="1" applyFill="1" applyBorder="1" applyAlignment="1">
      <alignment horizont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164" fontId="9" fillId="0" borderId="0" xfId="0" applyNumberFormat="1" applyFont="1" applyAlignment="1">
      <alignment wrapText="1"/>
    </xf>
  </cellXfs>
  <cellStyles count="4">
    <cellStyle name="Comma" xfId="1" builtinId="3"/>
    <cellStyle name="Currency 2" xfId="3" xr:uid="{FAC27975-24AB-42FB-91F0-50FDFB88574F}"/>
    <cellStyle name="Normal" xfId="0" builtinId="0"/>
    <cellStyle name="Percent" xfId="2" builtinId="5"/>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ilvia Elena Mongelos" id="{10A0F812-81EF-4270-95EF-2B125952D8B9}" userId="S::SMongelos@christian-aid.org::7dc702f0-8346-4fa6-991c-94ac4b3d15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94" dT="2022-11-10T21:17:29.62" personId="{10A0F812-81EF-4270-95EF-2B125952D8B9}" id="{428C516C-2983-4FC9-8A06-3BBB997ADB24}">
    <text>Might be less, will depend on the exchange rate</text>
  </threadedComment>
  <threadedComment ref="J195" dT="2022-11-10T21:18:18.82" personId="{10A0F812-81EF-4270-95EF-2B125952D8B9}" id="{986E39BD-75AF-46AA-A849-55EE6A84344D}">
    <text>Might be 1000 less, will depend on the confirmation of the events on january</text>
  </threadedComment>
  <threadedComment ref="J206" dT="2022-11-10T21:09:59.89" personId="{10A0F812-81EF-4270-95EF-2B125952D8B9}" id="{82C66A24-3F8A-49D6-99E8-7A8BEA76C31B}">
    <text>this might be less, will depend on the exchange rate.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5FDA-834A-4D47-BB09-278A94093355}">
  <dimension ref="A1:T223"/>
  <sheetViews>
    <sheetView topLeftCell="A5" zoomScaleNormal="100" workbookViewId="0">
      <pane ySplit="1" topLeftCell="A201" activePane="bottomLeft" state="frozen"/>
      <selection activeCell="I5" sqref="I5"/>
      <selection pane="bottomLeft" activeCell="P177" sqref="P177"/>
    </sheetView>
  </sheetViews>
  <sheetFormatPr defaultColWidth="9.140625" defaultRowHeight="18.75" x14ac:dyDescent="0.25"/>
  <cols>
    <col min="1" max="1" width="9.140625" style="1"/>
    <col min="2" max="2" width="30.7109375" style="1" customWidth="1"/>
    <col min="3" max="3" width="86.42578125" style="1" customWidth="1"/>
    <col min="4" max="4" width="24.28515625" style="1" customWidth="1"/>
    <col min="5" max="6" width="23.140625" style="1" customWidth="1"/>
    <col min="7" max="7" width="29.7109375" style="1" customWidth="1"/>
    <col min="8" max="8" width="31.42578125" style="1" hidden="1" customWidth="1"/>
    <col min="9" max="9" width="33" style="7" hidden="1" customWidth="1"/>
    <col min="10" max="10" width="25.140625" style="1" hidden="1" customWidth="1"/>
    <col min="11" max="11" width="22.42578125" style="5" customWidth="1"/>
    <col min="12" max="12" width="33.140625" style="1" customWidth="1"/>
    <col min="13" max="13" width="23.42578125" style="1" customWidth="1"/>
    <col min="14" max="14" width="42.140625" style="1" customWidth="1"/>
    <col min="15" max="15" width="18.42578125" style="1" customWidth="1"/>
    <col min="16" max="16" width="34.7109375" style="1" customWidth="1"/>
    <col min="17" max="17" width="25.140625" style="1" customWidth="1"/>
    <col min="18" max="18" width="16.7109375" style="1" customWidth="1"/>
    <col min="19" max="16384" width="9.140625" style="1"/>
  </cols>
  <sheetData>
    <row r="1" spans="1:18" ht="30" hidden="1" customHeight="1" x14ac:dyDescent="0.7">
      <c r="B1" s="309" t="s">
        <v>0</v>
      </c>
      <c r="C1" s="309"/>
      <c r="D1" s="309"/>
      <c r="E1" s="309"/>
      <c r="F1" s="2"/>
      <c r="G1" s="2"/>
      <c r="H1" s="3"/>
      <c r="I1" s="4"/>
      <c r="J1" s="3"/>
    </row>
    <row r="2" spans="1:18" hidden="1" x14ac:dyDescent="0.25">
      <c r="B2" s="6" t="s">
        <v>1</v>
      </c>
    </row>
    <row r="3" spans="1:18" hidden="1" x14ac:dyDescent="0.3">
      <c r="B3" s="310" t="s">
        <v>2</v>
      </c>
      <c r="C3" s="310"/>
      <c r="D3" s="310"/>
      <c r="E3" s="310"/>
    </row>
    <row r="4" spans="1:18" ht="54" hidden="1" customHeight="1" x14ac:dyDescent="0.3">
      <c r="B4" s="8"/>
      <c r="C4" s="8"/>
      <c r="D4" s="8"/>
      <c r="E4" s="8"/>
    </row>
    <row r="5" spans="1:18" s="109" customFormat="1" ht="99.75" customHeight="1" x14ac:dyDescent="0.25">
      <c r="B5" s="81" t="s">
        <v>3</v>
      </c>
      <c r="C5" s="81" t="s">
        <v>4</v>
      </c>
      <c r="D5" s="81" t="s">
        <v>5</v>
      </c>
      <c r="E5" s="81" t="s">
        <v>6</v>
      </c>
      <c r="F5" s="81" t="s">
        <v>7</v>
      </c>
      <c r="G5" s="81" t="s">
        <v>268</v>
      </c>
      <c r="H5" s="81" t="s">
        <v>9</v>
      </c>
      <c r="I5" s="81" t="s">
        <v>10</v>
      </c>
      <c r="J5" s="81" t="s">
        <v>11</v>
      </c>
      <c r="K5" s="10" t="s">
        <v>12</v>
      </c>
      <c r="L5" s="9" t="s">
        <v>13</v>
      </c>
      <c r="M5" s="81" t="s">
        <v>270</v>
      </c>
      <c r="N5" s="81" t="s">
        <v>10</v>
      </c>
      <c r="O5" s="81" t="s">
        <v>234</v>
      </c>
      <c r="P5" s="81" t="s">
        <v>269</v>
      </c>
      <c r="Q5" s="81" t="s">
        <v>271</v>
      </c>
      <c r="R5" s="81" t="s">
        <v>233</v>
      </c>
    </row>
    <row r="6" spans="1:18" ht="51" customHeight="1" x14ac:dyDescent="0.25">
      <c r="B6" s="11" t="s">
        <v>14</v>
      </c>
      <c r="C6" s="312" t="s">
        <v>15</v>
      </c>
      <c r="D6" s="312"/>
      <c r="E6" s="312"/>
      <c r="F6" s="312"/>
      <c r="G6" s="312"/>
      <c r="H6" s="312"/>
      <c r="I6" s="312"/>
      <c r="J6" s="312"/>
      <c r="K6" s="312"/>
      <c r="L6" s="312"/>
      <c r="M6" s="312"/>
      <c r="N6" s="312"/>
      <c r="O6" s="312"/>
      <c r="P6" s="312"/>
      <c r="Q6" s="312"/>
      <c r="R6" s="312"/>
    </row>
    <row r="7" spans="1:18" ht="51" customHeight="1" x14ac:dyDescent="0.25">
      <c r="B7" s="11" t="s">
        <v>16</v>
      </c>
      <c r="C7" s="316" t="s">
        <v>17</v>
      </c>
      <c r="D7" s="317"/>
      <c r="E7" s="317"/>
      <c r="F7" s="317"/>
      <c r="G7" s="317"/>
      <c r="H7" s="317"/>
      <c r="I7" s="317"/>
      <c r="J7" s="317"/>
      <c r="K7" s="317"/>
      <c r="L7" s="317"/>
      <c r="M7" s="317"/>
      <c r="N7" s="317"/>
      <c r="O7" s="317"/>
      <c r="P7" s="317"/>
      <c r="Q7" s="317"/>
      <c r="R7" s="318"/>
    </row>
    <row r="8" spans="1:18" ht="126" x14ac:dyDescent="0.25">
      <c r="B8" s="12" t="s">
        <v>18</v>
      </c>
      <c r="C8" s="13" t="s">
        <v>19</v>
      </c>
      <c r="D8" s="14">
        <v>93326</v>
      </c>
      <c r="E8" s="15"/>
      <c r="F8" s="15"/>
      <c r="G8" s="16">
        <v>93326</v>
      </c>
      <c r="H8" s="17">
        <v>0.75</v>
      </c>
      <c r="I8" s="18" t="s">
        <v>20</v>
      </c>
      <c r="J8" s="19" t="s">
        <v>21</v>
      </c>
      <c r="K8" s="111">
        <v>96525.049315068492</v>
      </c>
      <c r="L8" s="111">
        <f>G8-K8</f>
        <v>-3199.0493150684924</v>
      </c>
      <c r="M8" s="111">
        <v>93951.878458015723</v>
      </c>
      <c r="N8" s="26">
        <v>76890</v>
      </c>
      <c r="O8" s="274">
        <f>N8/K8</f>
        <v>0.7965807896043906</v>
      </c>
      <c r="P8" s="111">
        <v>2573.1708570527699</v>
      </c>
      <c r="Q8" s="111">
        <f>P8+M8</f>
        <v>96525.049315068492</v>
      </c>
      <c r="R8" s="111">
        <f>K8-Q8</f>
        <v>0</v>
      </c>
    </row>
    <row r="9" spans="1:18" ht="94.5" x14ac:dyDescent="0.25">
      <c r="B9" s="12" t="s">
        <v>22</v>
      </c>
      <c r="C9" s="22" t="s">
        <v>23</v>
      </c>
      <c r="D9" s="15">
        <v>51211</v>
      </c>
      <c r="E9" s="15"/>
      <c r="F9" s="15"/>
      <c r="G9" s="16">
        <v>51211</v>
      </c>
      <c r="H9" s="17">
        <v>0.75</v>
      </c>
      <c r="I9" s="23" t="s">
        <v>24</v>
      </c>
      <c r="J9" s="19" t="s">
        <v>21</v>
      </c>
      <c r="K9" s="111">
        <v>47860.268219178077</v>
      </c>
      <c r="L9" s="111">
        <f>G9-K9</f>
        <v>3350.7317808219232</v>
      </c>
      <c r="M9" s="111">
        <v>43173.753534876458</v>
      </c>
      <c r="N9" s="26">
        <v>39288</v>
      </c>
      <c r="O9" s="274">
        <f>N9/K9</f>
        <v>0.82088967450159245</v>
      </c>
      <c r="P9" s="111">
        <v>4686.5146843016191</v>
      </c>
      <c r="Q9" s="111">
        <f>P9+M9</f>
        <v>47860.268219178077</v>
      </c>
      <c r="R9" s="111">
        <f>K9-Q9</f>
        <v>0</v>
      </c>
    </row>
    <row r="10" spans="1:18" x14ac:dyDescent="0.25">
      <c r="B10" s="12" t="s">
        <v>25</v>
      </c>
      <c r="C10" s="22"/>
      <c r="D10" s="15"/>
      <c r="E10" s="15"/>
      <c r="F10" s="15"/>
      <c r="G10" s="16">
        <v>0</v>
      </c>
      <c r="H10" s="17"/>
      <c r="I10" s="24"/>
      <c r="J10" s="25"/>
      <c r="K10" s="110"/>
      <c r="L10" s="54"/>
      <c r="M10" s="26"/>
      <c r="N10" s="26"/>
      <c r="O10" s="26"/>
      <c r="P10" s="26"/>
      <c r="Q10" s="26"/>
      <c r="R10" s="26"/>
    </row>
    <row r="11" spans="1:18" x14ac:dyDescent="0.25">
      <c r="B11" s="12" t="s">
        <v>26</v>
      </c>
      <c r="C11" s="22"/>
      <c r="D11" s="15"/>
      <c r="E11" s="15"/>
      <c r="F11" s="15"/>
      <c r="G11" s="16">
        <v>0</v>
      </c>
      <c r="H11" s="17"/>
      <c r="I11" s="24"/>
      <c r="J11" s="25"/>
      <c r="K11" s="110"/>
      <c r="L11" s="54"/>
      <c r="M11" s="26"/>
      <c r="N11" s="26"/>
      <c r="O11" s="26"/>
      <c r="P11" s="26"/>
      <c r="Q11" s="26"/>
      <c r="R11" s="26"/>
    </row>
    <row r="12" spans="1:18" x14ac:dyDescent="0.25">
      <c r="B12" s="12" t="s">
        <v>27</v>
      </c>
      <c r="C12" s="22"/>
      <c r="D12" s="15"/>
      <c r="E12" s="15"/>
      <c r="F12" s="15"/>
      <c r="G12" s="16">
        <v>0</v>
      </c>
      <c r="H12" s="17"/>
      <c r="I12" s="24"/>
      <c r="J12" s="25"/>
      <c r="K12" s="110"/>
      <c r="L12" s="54"/>
      <c r="M12" s="26"/>
      <c r="N12" s="26"/>
      <c r="O12" s="26"/>
      <c r="P12" s="26"/>
      <c r="Q12" s="26"/>
      <c r="R12" s="26"/>
    </row>
    <row r="13" spans="1:18" x14ac:dyDescent="0.25">
      <c r="B13" s="12" t="s">
        <v>28</v>
      </c>
      <c r="C13" s="22"/>
      <c r="D13" s="15"/>
      <c r="E13" s="15"/>
      <c r="F13" s="15"/>
      <c r="G13" s="16">
        <v>0</v>
      </c>
      <c r="H13" s="17"/>
      <c r="I13" s="24"/>
      <c r="J13" s="25"/>
      <c r="K13" s="110"/>
      <c r="L13" s="54"/>
      <c r="M13" s="26"/>
      <c r="N13" s="26"/>
      <c r="O13" s="26"/>
      <c r="P13" s="26"/>
      <c r="Q13" s="26"/>
      <c r="R13" s="26"/>
    </row>
    <row r="14" spans="1:18" x14ac:dyDescent="0.25">
      <c r="B14" s="12" t="s">
        <v>29</v>
      </c>
      <c r="C14" s="27"/>
      <c r="D14" s="24"/>
      <c r="E14" s="24"/>
      <c r="F14" s="24"/>
      <c r="G14" s="16">
        <v>0</v>
      </c>
      <c r="H14" s="28"/>
      <c r="I14" s="24"/>
      <c r="J14" s="29"/>
      <c r="K14" s="110"/>
      <c r="L14" s="54"/>
      <c r="M14" s="26"/>
      <c r="N14" s="26"/>
      <c r="O14" s="26"/>
      <c r="P14" s="26"/>
      <c r="Q14" s="26"/>
      <c r="R14" s="26"/>
    </row>
    <row r="15" spans="1:18" x14ac:dyDescent="0.25">
      <c r="A15" s="30"/>
      <c r="B15" s="12" t="s">
        <v>30</v>
      </c>
      <c r="C15" s="27"/>
      <c r="D15" s="24"/>
      <c r="E15" s="24"/>
      <c r="F15" s="24"/>
      <c r="G15" s="16">
        <v>0</v>
      </c>
      <c r="H15" s="28"/>
      <c r="I15" s="24"/>
      <c r="J15" s="29"/>
      <c r="K15" s="110"/>
      <c r="L15" s="54"/>
      <c r="M15" s="26"/>
      <c r="N15" s="26"/>
      <c r="O15" s="26"/>
      <c r="P15" s="26"/>
      <c r="Q15" s="26"/>
      <c r="R15" s="26"/>
    </row>
    <row r="16" spans="1:18" ht="16.5" thickBot="1" x14ac:dyDescent="0.3">
      <c r="A16" s="30"/>
      <c r="C16" s="210" t="s">
        <v>31</v>
      </c>
      <c r="D16" s="35">
        <v>144537</v>
      </c>
      <c r="E16" s="35">
        <v>0</v>
      </c>
      <c r="F16" s="35">
        <v>0</v>
      </c>
      <c r="G16" s="35">
        <v>144537</v>
      </c>
      <c r="H16" s="35">
        <v>108402.75</v>
      </c>
      <c r="I16" s="35"/>
      <c r="J16" s="35"/>
      <c r="K16" s="211">
        <v>144385.31753424657</v>
      </c>
      <c r="L16" s="211">
        <v>8628.6988904610553</v>
      </c>
      <c r="M16" s="211">
        <v>137125.63199289219</v>
      </c>
      <c r="N16" s="212">
        <f>SUM(N8:N9)</f>
        <v>116178</v>
      </c>
      <c r="O16" s="276">
        <f>N16/K16</f>
        <v>0.80463860165313472</v>
      </c>
      <c r="P16" s="212">
        <v>7259.685541354389</v>
      </c>
      <c r="Q16" s="212">
        <f>SUM(Q8:Q15)</f>
        <v>144385.31753424657</v>
      </c>
      <c r="R16" s="212">
        <v>0</v>
      </c>
    </row>
    <row r="17" spans="1:18" ht="51" customHeight="1" x14ac:dyDescent="0.25">
      <c r="A17" s="30"/>
      <c r="B17" s="36" t="s">
        <v>32</v>
      </c>
      <c r="C17" s="313" t="s">
        <v>33</v>
      </c>
      <c r="D17" s="314"/>
      <c r="E17" s="314"/>
      <c r="F17" s="314"/>
      <c r="G17" s="314"/>
      <c r="H17" s="314"/>
      <c r="I17" s="314"/>
      <c r="J17" s="314"/>
      <c r="K17" s="314"/>
      <c r="L17" s="314"/>
      <c r="M17" s="314"/>
      <c r="N17" s="314"/>
      <c r="O17" s="314"/>
      <c r="P17" s="314"/>
      <c r="Q17" s="314"/>
      <c r="R17" s="315"/>
    </row>
    <row r="18" spans="1:18" ht="126" x14ac:dyDescent="0.25">
      <c r="A18" s="30"/>
      <c r="B18" s="37" t="s">
        <v>34</v>
      </c>
      <c r="C18" s="213" t="s">
        <v>35</v>
      </c>
      <c r="D18" s="15">
        <v>43254</v>
      </c>
      <c r="E18" s="15"/>
      <c r="F18" s="15"/>
      <c r="G18" s="16">
        <v>43254</v>
      </c>
      <c r="H18" s="17">
        <v>1</v>
      </c>
      <c r="I18" s="33" t="s">
        <v>36</v>
      </c>
      <c r="J18" s="19" t="s">
        <v>21</v>
      </c>
      <c r="K18" s="111">
        <v>49883.718253138111</v>
      </c>
      <c r="L18" s="111">
        <v>5856.7963843918697</v>
      </c>
      <c r="M18" s="111">
        <v>43380.222362035151</v>
      </c>
      <c r="N18" s="111">
        <v>43380.222362035202</v>
      </c>
      <c r="O18" s="274">
        <f>N18/K18</f>
        <v>0.8696268818996109</v>
      </c>
      <c r="P18" s="111">
        <v>6503.4958911029607</v>
      </c>
      <c r="Q18" s="111">
        <f>P18+M18</f>
        <v>49883.718253138111</v>
      </c>
      <c r="R18" s="218">
        <f>K18-Q18</f>
        <v>0</v>
      </c>
    </row>
    <row r="19" spans="1:18" ht="173.25" x14ac:dyDescent="0.25">
      <c r="A19" s="30"/>
      <c r="B19" s="37" t="s">
        <v>37</v>
      </c>
      <c r="C19" s="219" t="s">
        <v>38</v>
      </c>
      <c r="D19" s="34">
        <v>224321.6</v>
      </c>
      <c r="E19" s="15"/>
      <c r="F19" s="15"/>
      <c r="G19" s="16">
        <v>224321.6</v>
      </c>
      <c r="H19" s="17">
        <v>0.75</v>
      </c>
      <c r="I19" s="33" t="s">
        <v>39</v>
      </c>
      <c r="J19" s="19" t="s">
        <v>40</v>
      </c>
      <c r="K19" s="111">
        <v>238809.14136986301</v>
      </c>
      <c r="L19" s="111">
        <v>-355.04721165602678</v>
      </c>
      <c r="M19" s="111">
        <v>226870.35042127079</v>
      </c>
      <c r="N19" s="111">
        <v>226870.35042127079</v>
      </c>
      <c r="O19" s="274">
        <f>N19/K19</f>
        <v>0.95000697678443702</v>
      </c>
      <c r="P19" s="111">
        <v>11938.790948592214</v>
      </c>
      <c r="Q19" s="111">
        <f>P19+M19</f>
        <v>238809.14136986301</v>
      </c>
      <c r="R19" s="218">
        <f>K19-Q19</f>
        <v>0</v>
      </c>
    </row>
    <row r="20" spans="1:18" x14ac:dyDescent="0.25">
      <c r="A20" s="30"/>
      <c r="B20" s="37" t="s">
        <v>41</v>
      </c>
      <c r="C20" s="214"/>
      <c r="D20" s="15"/>
      <c r="E20" s="15"/>
      <c r="F20" s="15"/>
      <c r="G20" s="16">
        <v>0</v>
      </c>
      <c r="H20" s="17"/>
      <c r="I20" s="15"/>
      <c r="J20" s="25"/>
      <c r="K20" s="110"/>
      <c r="L20" s="54">
        <v>0</v>
      </c>
      <c r="M20" s="26"/>
      <c r="N20" s="26"/>
      <c r="O20" s="26"/>
      <c r="P20" s="26"/>
      <c r="Q20" s="26"/>
      <c r="R20" s="220"/>
    </row>
    <row r="21" spans="1:18" x14ac:dyDescent="0.25">
      <c r="A21" s="30"/>
      <c r="B21" s="37" t="s">
        <v>42</v>
      </c>
      <c r="C21" s="214"/>
      <c r="D21" s="15"/>
      <c r="E21" s="15"/>
      <c r="F21" s="15"/>
      <c r="G21" s="16">
        <v>0</v>
      </c>
      <c r="H21" s="17"/>
      <c r="I21" s="15"/>
      <c r="J21" s="25"/>
      <c r="K21" s="110"/>
      <c r="L21" s="54">
        <v>0</v>
      </c>
      <c r="M21" s="26"/>
      <c r="N21" s="26"/>
      <c r="O21" s="26"/>
      <c r="P21" s="26"/>
      <c r="Q21" s="26"/>
      <c r="R21" s="220"/>
    </row>
    <row r="22" spans="1:18" x14ac:dyDescent="0.25">
      <c r="A22" s="30"/>
      <c r="B22" s="37" t="s">
        <v>43</v>
      </c>
      <c r="C22" s="214"/>
      <c r="D22" s="15"/>
      <c r="E22" s="15"/>
      <c r="F22" s="15"/>
      <c r="G22" s="16">
        <v>0</v>
      </c>
      <c r="H22" s="17"/>
      <c r="I22" s="15"/>
      <c r="J22" s="25"/>
      <c r="K22" s="110"/>
      <c r="L22" s="54">
        <v>0</v>
      </c>
      <c r="M22" s="26"/>
      <c r="N22" s="26"/>
      <c r="O22" s="26"/>
      <c r="P22" s="26"/>
      <c r="Q22" s="26"/>
      <c r="R22" s="220"/>
    </row>
    <row r="23" spans="1:18" x14ac:dyDescent="0.25">
      <c r="A23" s="30"/>
      <c r="B23" s="37" t="s">
        <v>44</v>
      </c>
      <c r="C23" s="214"/>
      <c r="D23" s="15"/>
      <c r="E23" s="15"/>
      <c r="F23" s="15"/>
      <c r="G23" s="16">
        <v>0</v>
      </c>
      <c r="H23" s="17"/>
      <c r="I23" s="15"/>
      <c r="J23" s="25"/>
      <c r="K23" s="110"/>
      <c r="L23" s="54">
        <v>0</v>
      </c>
      <c r="M23" s="26"/>
      <c r="N23" s="26"/>
      <c r="O23" s="26"/>
      <c r="P23" s="26"/>
      <c r="Q23" s="26"/>
      <c r="R23" s="220"/>
    </row>
    <row r="24" spans="1:18" x14ac:dyDescent="0.25">
      <c r="A24" s="30"/>
      <c r="B24" s="37" t="s">
        <v>45</v>
      </c>
      <c r="C24" s="213"/>
      <c r="D24" s="24"/>
      <c r="E24" s="24"/>
      <c r="F24" s="24"/>
      <c r="G24" s="16">
        <v>0</v>
      </c>
      <c r="H24" s="28"/>
      <c r="I24" s="24"/>
      <c r="J24" s="29"/>
      <c r="K24" s="110"/>
      <c r="L24" s="54">
        <v>0</v>
      </c>
      <c r="M24" s="26"/>
      <c r="N24" s="26"/>
      <c r="O24" s="26"/>
      <c r="P24" s="26"/>
      <c r="Q24" s="26"/>
      <c r="R24" s="220"/>
    </row>
    <row r="25" spans="1:18" x14ac:dyDescent="0.25">
      <c r="A25" s="30"/>
      <c r="B25" s="37" t="s">
        <v>46</v>
      </c>
      <c r="C25" s="213"/>
      <c r="D25" s="24"/>
      <c r="E25" s="24"/>
      <c r="F25" s="24"/>
      <c r="G25" s="16">
        <v>0</v>
      </c>
      <c r="H25" s="28"/>
      <c r="I25" s="24"/>
      <c r="J25" s="29"/>
      <c r="K25" s="110"/>
      <c r="L25" s="54">
        <v>0</v>
      </c>
      <c r="M25" s="26"/>
      <c r="N25" s="26"/>
      <c r="O25" s="26"/>
      <c r="P25" s="26"/>
      <c r="Q25" s="26"/>
      <c r="R25" s="220"/>
    </row>
    <row r="26" spans="1:18" ht="16.5" thickBot="1" x14ac:dyDescent="0.3">
      <c r="A26" s="30"/>
      <c r="C26" s="72" t="s">
        <v>31</v>
      </c>
      <c r="D26" s="215">
        <v>267575.59999999998</v>
      </c>
      <c r="E26" s="215">
        <v>0</v>
      </c>
      <c r="F26" s="215">
        <v>0</v>
      </c>
      <c r="G26" s="215">
        <v>267575.59999999998</v>
      </c>
      <c r="H26" s="215">
        <v>211495.2</v>
      </c>
      <c r="I26" s="221"/>
      <c r="J26" s="221"/>
      <c r="K26" s="216">
        <v>288692.85962300113</v>
      </c>
      <c r="L26" s="216">
        <v>5501.7491727358429</v>
      </c>
      <c r="M26" s="216">
        <v>270250.57278330595</v>
      </c>
      <c r="N26" s="216">
        <f>SUM(N18:N25)</f>
        <v>270250.57278330601</v>
      </c>
      <c r="O26" s="277">
        <f>N26/K26</f>
        <v>0.93611796681158455</v>
      </c>
      <c r="P26" s="216">
        <v>18442.286839695174</v>
      </c>
      <c r="Q26" s="216">
        <f>SUM(Q18:Q25)</f>
        <v>288692.85962300113</v>
      </c>
      <c r="R26" s="217">
        <f>SUM(R18:R25)</f>
        <v>0</v>
      </c>
    </row>
    <row r="27" spans="1:18" ht="51" customHeight="1" x14ac:dyDescent="0.25">
      <c r="A27" s="30"/>
      <c r="B27" s="36" t="s">
        <v>47</v>
      </c>
      <c r="C27" s="311"/>
      <c r="D27" s="311"/>
      <c r="E27" s="311"/>
      <c r="F27" s="311"/>
      <c r="G27" s="311"/>
      <c r="H27" s="311"/>
      <c r="I27" s="311"/>
      <c r="J27" s="311"/>
    </row>
    <row r="28" spans="1:18" x14ac:dyDescent="0.25">
      <c r="A28" s="30"/>
      <c r="B28" s="37" t="s">
        <v>48</v>
      </c>
      <c r="C28" s="22"/>
      <c r="D28" s="15"/>
      <c r="E28" s="15"/>
      <c r="F28" s="15"/>
      <c r="G28" s="16">
        <v>0</v>
      </c>
      <c r="H28" s="17"/>
      <c r="I28" s="15"/>
      <c r="J28" s="25"/>
    </row>
    <row r="29" spans="1:18" x14ac:dyDescent="0.25">
      <c r="A29" s="30"/>
      <c r="B29" s="37" t="s">
        <v>49</v>
      </c>
      <c r="C29" s="22"/>
      <c r="D29" s="15"/>
      <c r="E29" s="15"/>
      <c r="F29" s="15"/>
      <c r="G29" s="16">
        <v>0</v>
      </c>
      <c r="H29" s="17"/>
      <c r="I29" s="15"/>
      <c r="J29" s="25"/>
    </row>
    <row r="30" spans="1:18" x14ac:dyDescent="0.25">
      <c r="A30" s="30"/>
      <c r="B30" s="37" t="s">
        <v>50</v>
      </c>
      <c r="C30" s="22"/>
      <c r="D30" s="15"/>
      <c r="E30" s="15"/>
      <c r="F30" s="15"/>
      <c r="G30" s="16">
        <v>0</v>
      </c>
      <c r="H30" s="17"/>
      <c r="I30" s="15"/>
      <c r="J30" s="25"/>
    </row>
    <row r="31" spans="1:18" x14ac:dyDescent="0.25">
      <c r="A31" s="30"/>
      <c r="B31" s="37" t="s">
        <v>51</v>
      </c>
      <c r="C31" s="22"/>
      <c r="D31" s="15"/>
      <c r="E31" s="15"/>
      <c r="F31" s="15"/>
      <c r="G31" s="16">
        <v>0</v>
      </c>
      <c r="H31" s="17"/>
      <c r="I31" s="15"/>
      <c r="J31" s="25"/>
    </row>
    <row r="32" spans="1:18" s="30" customFormat="1" x14ac:dyDescent="0.25">
      <c r="B32" s="37" t="s">
        <v>52</v>
      </c>
      <c r="C32" s="22"/>
      <c r="D32" s="15"/>
      <c r="E32" s="15"/>
      <c r="F32" s="15"/>
      <c r="G32" s="16">
        <v>0</v>
      </c>
      <c r="H32" s="17"/>
      <c r="I32" s="15"/>
      <c r="J32" s="25"/>
      <c r="K32" s="39"/>
    </row>
    <row r="33" spans="1:18" s="30" customFormat="1" x14ac:dyDescent="0.25">
      <c r="B33" s="37" t="s">
        <v>53</v>
      </c>
      <c r="C33" s="22"/>
      <c r="D33" s="15"/>
      <c r="E33" s="15"/>
      <c r="F33" s="15"/>
      <c r="G33" s="16">
        <v>0</v>
      </c>
      <c r="H33" s="17"/>
      <c r="I33" s="15"/>
      <c r="J33" s="25"/>
      <c r="K33" s="39"/>
    </row>
    <row r="34" spans="1:18" s="30" customFormat="1" x14ac:dyDescent="0.25">
      <c r="A34" s="1"/>
      <c r="B34" s="37" t="s">
        <v>54</v>
      </c>
      <c r="C34" s="27"/>
      <c r="D34" s="24"/>
      <c r="E34" s="24"/>
      <c r="F34" s="24"/>
      <c r="G34" s="16">
        <v>0</v>
      </c>
      <c r="H34" s="28"/>
      <c r="I34" s="24"/>
      <c r="J34" s="29"/>
      <c r="K34" s="39"/>
    </row>
    <row r="35" spans="1:18" x14ac:dyDescent="0.25">
      <c r="B35" s="37" t="s">
        <v>55</v>
      </c>
      <c r="C35" s="27"/>
      <c r="D35" s="24"/>
      <c r="E35" s="24"/>
      <c r="F35" s="24"/>
      <c r="G35" s="16">
        <v>0</v>
      </c>
      <c r="H35" s="28"/>
      <c r="I35" s="24"/>
      <c r="J35" s="29"/>
    </row>
    <row r="36" spans="1:18" x14ac:dyDescent="0.25">
      <c r="C36" s="11" t="s">
        <v>31</v>
      </c>
      <c r="D36" s="31">
        <v>0</v>
      </c>
      <c r="E36" s="31">
        <v>0</v>
      </c>
      <c r="F36" s="31">
        <v>0</v>
      </c>
      <c r="G36" s="31">
        <v>0</v>
      </c>
      <c r="H36" s="31">
        <v>0</v>
      </c>
      <c r="I36" s="32"/>
      <c r="J36" s="29"/>
    </row>
    <row r="37" spans="1:18" ht="51" customHeight="1" x14ac:dyDescent="0.25">
      <c r="B37" s="36" t="s">
        <v>56</v>
      </c>
      <c r="C37" s="322"/>
      <c r="D37" s="322"/>
      <c r="E37" s="322"/>
      <c r="F37" s="322"/>
      <c r="G37" s="322"/>
      <c r="H37" s="322"/>
      <c r="I37" s="323"/>
      <c r="J37" s="322"/>
    </row>
    <row r="38" spans="1:18" x14ac:dyDescent="0.25">
      <c r="B38" s="37" t="s">
        <v>57</v>
      </c>
      <c r="C38" s="22"/>
      <c r="D38" s="15"/>
      <c r="E38" s="15"/>
      <c r="F38" s="15"/>
      <c r="G38" s="16">
        <v>0</v>
      </c>
      <c r="H38" s="17"/>
      <c r="I38" s="15"/>
      <c r="J38" s="25"/>
    </row>
    <row r="39" spans="1:18" x14ac:dyDescent="0.25">
      <c r="B39" s="37" t="s">
        <v>58</v>
      </c>
      <c r="C39" s="22"/>
      <c r="D39" s="15"/>
      <c r="E39" s="15"/>
      <c r="F39" s="15"/>
      <c r="G39" s="16">
        <v>0</v>
      </c>
      <c r="H39" s="17"/>
      <c r="I39" s="15"/>
      <c r="J39" s="25"/>
    </row>
    <row r="40" spans="1:18" x14ac:dyDescent="0.25">
      <c r="B40" s="37" t="s">
        <v>59</v>
      </c>
      <c r="C40" s="22"/>
      <c r="D40" s="15"/>
      <c r="E40" s="15"/>
      <c r="F40" s="15"/>
      <c r="G40" s="16">
        <v>0</v>
      </c>
      <c r="H40" s="17"/>
      <c r="I40" s="15"/>
      <c r="J40" s="25"/>
    </row>
    <row r="41" spans="1:18" x14ac:dyDescent="0.25">
      <c r="B41" s="37" t="s">
        <v>60</v>
      </c>
      <c r="C41" s="22"/>
      <c r="D41" s="15"/>
      <c r="E41" s="15"/>
      <c r="F41" s="15"/>
      <c r="G41" s="16">
        <v>0</v>
      </c>
      <c r="H41" s="17"/>
      <c r="I41" s="15"/>
      <c r="J41" s="25"/>
    </row>
    <row r="42" spans="1:18" x14ac:dyDescent="0.25">
      <c r="B42" s="37" t="s">
        <v>61</v>
      </c>
      <c r="C42" s="22"/>
      <c r="D42" s="15"/>
      <c r="E42" s="15"/>
      <c r="F42" s="15"/>
      <c r="G42" s="16">
        <v>0</v>
      </c>
      <c r="H42" s="17"/>
      <c r="I42" s="15"/>
      <c r="J42" s="25"/>
    </row>
    <row r="43" spans="1:18" x14ac:dyDescent="0.25">
      <c r="A43" s="30"/>
      <c r="B43" s="37" t="s">
        <v>62</v>
      </c>
      <c r="C43" s="22"/>
      <c r="D43" s="15"/>
      <c r="E43" s="15"/>
      <c r="F43" s="15"/>
      <c r="G43" s="16">
        <v>0</v>
      </c>
      <c r="H43" s="17"/>
      <c r="I43" s="15"/>
      <c r="J43" s="25"/>
    </row>
    <row r="44" spans="1:18" s="30" customFormat="1" x14ac:dyDescent="0.25">
      <c r="A44" s="1"/>
      <c r="B44" s="37" t="s">
        <v>63</v>
      </c>
      <c r="C44" s="27"/>
      <c r="D44" s="24"/>
      <c r="E44" s="24"/>
      <c r="F44" s="24"/>
      <c r="G44" s="16">
        <v>0</v>
      </c>
      <c r="H44" s="28"/>
      <c r="I44" s="24"/>
      <c r="J44" s="29"/>
      <c r="K44" s="39"/>
    </row>
    <row r="45" spans="1:18" x14ac:dyDescent="0.25">
      <c r="B45" s="37" t="s">
        <v>64</v>
      </c>
      <c r="C45" s="27"/>
      <c r="D45" s="24"/>
      <c r="E45" s="24"/>
      <c r="F45" s="24"/>
      <c r="G45" s="16">
        <v>0</v>
      </c>
      <c r="H45" s="28"/>
      <c r="I45" s="24"/>
      <c r="J45" s="29"/>
    </row>
    <row r="46" spans="1:18" x14ac:dyDescent="0.25">
      <c r="C46" s="11" t="s">
        <v>31</v>
      </c>
      <c r="D46" s="31">
        <v>0</v>
      </c>
      <c r="E46" s="31">
        <v>0</v>
      </c>
      <c r="F46" s="31">
        <v>0</v>
      </c>
      <c r="G46" s="31">
        <v>0</v>
      </c>
      <c r="H46" s="31">
        <v>0</v>
      </c>
      <c r="I46" s="32"/>
      <c r="J46" s="29"/>
    </row>
    <row r="47" spans="1:18" ht="19.5" thickBot="1" x14ac:dyDescent="0.3">
      <c r="B47" s="40"/>
      <c r="C47" s="222"/>
      <c r="D47" s="223"/>
      <c r="E47" s="223"/>
      <c r="F47" s="223"/>
      <c r="G47" s="223"/>
      <c r="H47" s="223"/>
      <c r="I47" s="223"/>
      <c r="J47" s="223"/>
    </row>
    <row r="48" spans="1:18" ht="51" customHeight="1" x14ac:dyDescent="0.25">
      <c r="B48" s="36" t="s">
        <v>65</v>
      </c>
      <c r="C48" s="313" t="s">
        <v>66</v>
      </c>
      <c r="D48" s="314"/>
      <c r="E48" s="314"/>
      <c r="F48" s="314"/>
      <c r="G48" s="314"/>
      <c r="H48" s="314"/>
      <c r="I48" s="314"/>
      <c r="J48" s="314"/>
      <c r="K48" s="314"/>
      <c r="L48" s="314"/>
      <c r="M48" s="314"/>
      <c r="N48" s="314"/>
      <c r="O48" s="314"/>
      <c r="P48" s="314"/>
      <c r="Q48" s="314"/>
      <c r="R48" s="315"/>
    </row>
    <row r="49" spans="1:18" ht="51" customHeight="1" x14ac:dyDescent="0.25">
      <c r="B49" s="36" t="s">
        <v>67</v>
      </c>
      <c r="C49" s="319" t="s">
        <v>68</v>
      </c>
      <c r="D49" s="320"/>
      <c r="E49" s="320"/>
      <c r="F49" s="320"/>
      <c r="G49" s="320"/>
      <c r="H49" s="320"/>
      <c r="I49" s="320"/>
      <c r="J49" s="320"/>
      <c r="K49" s="320"/>
      <c r="L49" s="320"/>
      <c r="M49" s="320"/>
      <c r="N49" s="320"/>
      <c r="O49" s="320"/>
      <c r="P49" s="320"/>
      <c r="Q49" s="320"/>
      <c r="R49" s="321"/>
    </row>
    <row r="50" spans="1:18" ht="78.75" x14ac:dyDescent="0.25">
      <c r="B50" s="37" t="s">
        <v>69</v>
      </c>
      <c r="C50" s="238" t="s">
        <v>70</v>
      </c>
      <c r="D50" s="15">
        <v>16249</v>
      </c>
      <c r="E50" s="15"/>
      <c r="F50" s="15"/>
      <c r="G50" s="16">
        <v>16249</v>
      </c>
      <c r="H50" s="17">
        <v>0.8</v>
      </c>
      <c r="I50" s="23" t="s">
        <v>71</v>
      </c>
      <c r="J50" s="19" t="s">
        <v>21</v>
      </c>
      <c r="K50" s="111">
        <v>5847.3</v>
      </c>
      <c r="L50" s="26"/>
      <c r="M50" s="111">
        <v>5340.9603774588732</v>
      </c>
      <c r="N50" s="111">
        <v>5340.9603774588732</v>
      </c>
      <c r="O50" s="275">
        <f>N50/K50</f>
        <v>0.91340625202381831</v>
      </c>
      <c r="P50" s="111">
        <v>506.33962254112703</v>
      </c>
      <c r="Q50" s="111">
        <f>P50+M50</f>
        <v>5847.3</v>
      </c>
      <c r="R50" s="218">
        <f>K50-Q50</f>
        <v>0</v>
      </c>
    </row>
    <row r="51" spans="1:18" ht="94.5" x14ac:dyDescent="0.25">
      <c r="B51" s="37" t="s">
        <v>72</v>
      </c>
      <c r="C51" s="214" t="s">
        <v>73</v>
      </c>
      <c r="D51" s="15">
        <v>139377.60000000001</v>
      </c>
      <c r="E51" s="15"/>
      <c r="F51" s="15"/>
      <c r="G51" s="16">
        <v>139377.60000000001</v>
      </c>
      <c r="H51" s="17">
        <v>0.8</v>
      </c>
      <c r="I51" s="41" t="s">
        <v>74</v>
      </c>
      <c r="J51" s="19" t="s">
        <v>21</v>
      </c>
      <c r="K51" s="111">
        <v>154948.29567411679</v>
      </c>
      <c r="L51" s="26"/>
      <c r="M51" s="111">
        <v>153149.45739815428</v>
      </c>
      <c r="N51" s="111">
        <v>153149.45739815428</v>
      </c>
      <c r="O51" s="275">
        <f>N51/K51</f>
        <v>0.98839071918709076</v>
      </c>
      <c r="P51" s="111">
        <f>968.42+830.5</f>
        <v>1798.92</v>
      </c>
      <c r="Q51" s="111">
        <f>P51+M51</f>
        <v>154948.37739815429</v>
      </c>
      <c r="R51" s="243">
        <f>K51-Q51</f>
        <v>-8.1724037503590807E-2</v>
      </c>
    </row>
    <row r="52" spans="1:18" x14ac:dyDescent="0.25">
      <c r="B52" s="37" t="s">
        <v>75</v>
      </c>
      <c r="C52" s="214"/>
      <c r="D52" s="15"/>
      <c r="E52" s="15"/>
      <c r="F52" s="15"/>
      <c r="G52" s="16">
        <v>0</v>
      </c>
      <c r="H52" s="17"/>
      <c r="I52" s="15"/>
      <c r="J52" s="25"/>
      <c r="K52" s="110"/>
      <c r="L52" s="26"/>
      <c r="M52" s="26"/>
      <c r="N52" s="26"/>
      <c r="O52" s="26"/>
      <c r="P52" s="26"/>
      <c r="Q52" s="26"/>
      <c r="R52" s="220"/>
    </row>
    <row r="53" spans="1:18" x14ac:dyDescent="0.25">
      <c r="B53" s="37" t="s">
        <v>76</v>
      </c>
      <c r="C53" s="214"/>
      <c r="D53" s="15"/>
      <c r="E53" s="15"/>
      <c r="F53" s="15"/>
      <c r="G53" s="16">
        <v>0</v>
      </c>
      <c r="H53" s="17"/>
      <c r="I53" s="15"/>
      <c r="J53" s="25"/>
      <c r="K53" s="110"/>
      <c r="L53" s="26"/>
      <c r="M53" s="26"/>
      <c r="N53" s="26"/>
      <c r="O53" s="26"/>
      <c r="P53" s="26"/>
      <c r="Q53" s="26"/>
      <c r="R53" s="220"/>
    </row>
    <row r="54" spans="1:18" x14ac:dyDescent="0.25">
      <c r="B54" s="37" t="s">
        <v>77</v>
      </c>
      <c r="C54" s="214"/>
      <c r="D54" s="15"/>
      <c r="E54" s="15"/>
      <c r="F54" s="15"/>
      <c r="G54" s="16">
        <v>0</v>
      </c>
      <c r="H54" s="17"/>
      <c r="I54" s="15"/>
      <c r="J54" s="25"/>
      <c r="K54" s="110"/>
      <c r="L54" s="26"/>
      <c r="M54" s="26"/>
      <c r="N54" s="26"/>
      <c r="O54" s="26"/>
      <c r="P54" s="26"/>
      <c r="Q54" s="26"/>
      <c r="R54" s="220"/>
    </row>
    <row r="55" spans="1:18" x14ac:dyDescent="0.25">
      <c r="B55" s="37" t="s">
        <v>78</v>
      </c>
      <c r="C55" s="214"/>
      <c r="D55" s="15"/>
      <c r="E55" s="15"/>
      <c r="F55" s="15"/>
      <c r="G55" s="16">
        <v>0</v>
      </c>
      <c r="H55" s="17"/>
      <c r="I55" s="15"/>
      <c r="J55" s="25"/>
      <c r="K55" s="110"/>
      <c r="L55" s="26"/>
      <c r="M55" s="26"/>
      <c r="N55" s="26"/>
      <c r="O55" s="26"/>
      <c r="P55" s="26"/>
      <c r="Q55" s="26"/>
      <c r="R55" s="220"/>
    </row>
    <row r="56" spans="1:18" x14ac:dyDescent="0.25">
      <c r="A56" s="30"/>
      <c r="B56" s="37" t="s">
        <v>79</v>
      </c>
      <c r="C56" s="213"/>
      <c r="D56" s="24"/>
      <c r="E56" s="24"/>
      <c r="F56" s="24"/>
      <c r="G56" s="16">
        <v>0</v>
      </c>
      <c r="H56" s="28"/>
      <c r="I56" s="24"/>
      <c r="J56" s="29"/>
      <c r="K56" s="110"/>
      <c r="L56" s="26"/>
      <c r="M56" s="26"/>
      <c r="N56" s="26"/>
      <c r="O56" s="26"/>
      <c r="P56" s="26"/>
      <c r="Q56" s="26"/>
      <c r="R56" s="220"/>
    </row>
    <row r="57" spans="1:18" s="30" customFormat="1" x14ac:dyDescent="0.25">
      <c r="B57" s="37" t="s">
        <v>80</v>
      </c>
      <c r="C57" s="213"/>
      <c r="D57" s="24"/>
      <c r="E57" s="24"/>
      <c r="F57" s="24"/>
      <c r="G57" s="16">
        <v>0</v>
      </c>
      <c r="H57" s="28"/>
      <c r="I57" s="24"/>
      <c r="J57" s="29"/>
      <c r="K57" s="224"/>
      <c r="L57" s="38"/>
      <c r="M57" s="38"/>
      <c r="N57" s="38"/>
      <c r="O57" s="38"/>
      <c r="P57" s="38"/>
      <c r="Q57" s="38"/>
      <c r="R57" s="239"/>
    </row>
    <row r="58" spans="1:18" s="30" customFormat="1" ht="16.5" thickBot="1" x14ac:dyDescent="0.3">
      <c r="A58" s="1"/>
      <c r="B58" s="1"/>
      <c r="C58" s="240" t="s">
        <v>31</v>
      </c>
      <c r="D58" s="241">
        <v>155626.6</v>
      </c>
      <c r="E58" s="241">
        <v>0</v>
      </c>
      <c r="F58" s="241">
        <v>0</v>
      </c>
      <c r="G58" s="241">
        <v>155626.6</v>
      </c>
      <c r="H58" s="241">
        <v>124501.28000000001</v>
      </c>
      <c r="I58" s="241"/>
      <c r="J58" s="241"/>
      <c r="K58" s="242">
        <v>160795.59567411678</v>
      </c>
      <c r="L58" s="242">
        <v>0</v>
      </c>
      <c r="M58" s="242">
        <v>158490.41777561314</v>
      </c>
      <c r="N58" s="242">
        <f>SUM(N50:N51)</f>
        <v>158490.41777561314</v>
      </c>
      <c r="O58" s="278">
        <f>N58/K58</f>
        <v>0.98566392388523172</v>
      </c>
      <c r="P58" s="242">
        <v>1474.7596225411271</v>
      </c>
      <c r="Q58" s="242">
        <f>SUM(Q50:Q57)</f>
        <v>160795.67739815428</v>
      </c>
      <c r="R58" s="308">
        <f>SUM(R50:R57)</f>
        <v>-8.1724037503590807E-2</v>
      </c>
    </row>
    <row r="59" spans="1:18" ht="51" customHeight="1" x14ac:dyDescent="0.25">
      <c r="B59" s="36" t="s">
        <v>81</v>
      </c>
      <c r="C59" s="313" t="s">
        <v>82</v>
      </c>
      <c r="D59" s="314"/>
      <c r="E59" s="314"/>
      <c r="F59" s="314"/>
      <c r="G59" s="314"/>
      <c r="H59" s="314"/>
      <c r="I59" s="314"/>
      <c r="J59" s="314"/>
      <c r="K59" s="314"/>
      <c r="L59" s="314"/>
      <c r="M59" s="314"/>
      <c r="N59" s="314"/>
      <c r="O59" s="314"/>
      <c r="P59" s="314"/>
      <c r="Q59" s="314"/>
      <c r="R59" s="315"/>
    </row>
    <row r="60" spans="1:18" ht="78.75" x14ac:dyDescent="0.25">
      <c r="B60" s="37" t="s">
        <v>83</v>
      </c>
      <c r="C60" s="214" t="s">
        <v>84</v>
      </c>
      <c r="D60" s="15">
        <v>95239</v>
      </c>
      <c r="E60" s="15"/>
      <c r="F60" s="15"/>
      <c r="G60" s="225">
        <v>95239</v>
      </c>
      <c r="H60" s="226">
        <v>1</v>
      </c>
      <c r="I60" s="227" t="s">
        <v>85</v>
      </c>
      <c r="J60" s="228" t="s">
        <v>21</v>
      </c>
      <c r="K60" s="231">
        <v>96899.165380516089</v>
      </c>
      <c r="L60" s="232"/>
      <c r="M60" s="231">
        <v>89527.028554539298</v>
      </c>
      <c r="N60" s="231">
        <v>89527.028554539298</v>
      </c>
      <c r="O60" s="275">
        <f>N60/K60</f>
        <v>0.92391950129779821</v>
      </c>
      <c r="P60" s="231">
        <v>7372.1368259767914</v>
      </c>
      <c r="Q60" s="231">
        <f>P60+M60</f>
        <v>96899.165380516089</v>
      </c>
      <c r="R60" s="243">
        <f>K60-Q60</f>
        <v>0</v>
      </c>
    </row>
    <row r="61" spans="1:18" ht="78.75" x14ac:dyDescent="0.25">
      <c r="B61" s="37" t="s">
        <v>86</v>
      </c>
      <c r="C61" s="214" t="s">
        <v>87</v>
      </c>
      <c r="D61" s="15">
        <v>52143</v>
      </c>
      <c r="E61" s="15"/>
      <c r="F61" s="15"/>
      <c r="G61" s="225">
        <v>52143</v>
      </c>
      <c r="H61" s="226">
        <v>1</v>
      </c>
      <c r="I61" s="227" t="s">
        <v>88</v>
      </c>
      <c r="J61" s="228" t="s">
        <v>21</v>
      </c>
      <c r="K61" s="231">
        <v>57090.936847098797</v>
      </c>
      <c r="L61" s="232"/>
      <c r="M61" s="231">
        <v>49071.990383488155</v>
      </c>
      <c r="N61" s="231">
        <v>49071.990383488155</v>
      </c>
      <c r="O61" s="275">
        <f t="shared" ref="O61:O62" si="0">N61/K61</f>
        <v>0.85954081494428758</v>
      </c>
      <c r="P61" s="231">
        <v>8018.9464636106422</v>
      </c>
      <c r="Q61" s="231">
        <f t="shared" ref="Q61:Q62" si="1">P61+M61</f>
        <v>57090.936847098797</v>
      </c>
      <c r="R61" s="243">
        <f t="shared" ref="R61:R62" si="2">K61-Q61</f>
        <v>0</v>
      </c>
    </row>
    <row r="62" spans="1:18" ht="110.25" x14ac:dyDescent="0.25">
      <c r="B62" s="37" t="s">
        <v>89</v>
      </c>
      <c r="C62" s="214" t="s">
        <v>90</v>
      </c>
      <c r="D62" s="15">
        <v>44411</v>
      </c>
      <c r="E62" s="15"/>
      <c r="F62" s="15"/>
      <c r="G62" s="225">
        <v>44411</v>
      </c>
      <c r="H62" s="226">
        <v>1</v>
      </c>
      <c r="I62" s="227" t="s">
        <v>91</v>
      </c>
      <c r="J62" s="228" t="s">
        <v>92</v>
      </c>
      <c r="K62" s="231">
        <v>48263.546575342523</v>
      </c>
      <c r="L62" s="232"/>
      <c r="M62" s="231">
        <v>44796.681084913609</v>
      </c>
      <c r="N62" s="231">
        <v>44796.681084913609</v>
      </c>
      <c r="O62" s="275">
        <f t="shared" si="0"/>
        <v>0.92816803288550476</v>
      </c>
      <c r="P62" s="231">
        <v>3466.8654904289142</v>
      </c>
      <c r="Q62" s="231">
        <f t="shared" si="1"/>
        <v>48263.546575342523</v>
      </c>
      <c r="R62" s="243">
        <f t="shared" si="2"/>
        <v>0</v>
      </c>
    </row>
    <row r="63" spans="1:18" x14ac:dyDescent="0.25">
      <c r="B63" s="37" t="s">
        <v>93</v>
      </c>
      <c r="C63" s="214"/>
      <c r="D63" s="15"/>
      <c r="E63" s="15"/>
      <c r="F63" s="15"/>
      <c r="G63" s="225">
        <v>0</v>
      </c>
      <c r="H63" s="226"/>
      <c r="I63" s="229"/>
      <c r="J63" s="230"/>
      <c r="K63" s="233"/>
      <c r="L63" s="232"/>
      <c r="M63" s="232"/>
      <c r="N63" s="232"/>
      <c r="O63" s="232"/>
      <c r="P63" s="232"/>
      <c r="Q63" s="232"/>
      <c r="R63" s="220"/>
    </row>
    <row r="64" spans="1:18" x14ac:dyDescent="0.25">
      <c r="B64" s="37" t="s">
        <v>94</v>
      </c>
      <c r="C64" s="214"/>
      <c r="D64" s="15"/>
      <c r="E64" s="15"/>
      <c r="F64" s="15"/>
      <c r="G64" s="225">
        <v>0</v>
      </c>
      <c r="H64" s="226"/>
      <c r="I64" s="229"/>
      <c r="J64" s="230"/>
      <c r="K64" s="233"/>
      <c r="L64" s="232"/>
      <c r="M64" s="232"/>
      <c r="N64" s="232"/>
      <c r="O64" s="232"/>
      <c r="P64" s="232"/>
      <c r="Q64" s="232"/>
      <c r="R64" s="220"/>
    </row>
    <row r="65" spans="1:18" x14ac:dyDescent="0.25">
      <c r="B65" s="37" t="s">
        <v>95</v>
      </c>
      <c r="C65" s="214"/>
      <c r="D65" s="15"/>
      <c r="E65" s="15"/>
      <c r="F65" s="15"/>
      <c r="G65" s="16">
        <v>0</v>
      </c>
      <c r="H65" s="17"/>
      <c r="I65" s="15"/>
      <c r="J65" s="25"/>
      <c r="K65" s="110"/>
      <c r="L65" s="26"/>
      <c r="M65" s="26"/>
      <c r="N65" s="26"/>
      <c r="O65" s="26"/>
      <c r="P65" s="26"/>
      <c r="Q65" s="26"/>
      <c r="R65" s="220"/>
    </row>
    <row r="66" spans="1:18" x14ac:dyDescent="0.25">
      <c r="B66" s="37" t="s">
        <v>96</v>
      </c>
      <c r="C66" s="213"/>
      <c r="D66" s="24"/>
      <c r="E66" s="24"/>
      <c r="F66" s="24"/>
      <c r="G66" s="16">
        <v>0</v>
      </c>
      <c r="H66" s="28"/>
      <c r="I66" s="24"/>
      <c r="J66" s="29"/>
      <c r="K66" s="110"/>
      <c r="L66" s="26"/>
      <c r="M66" s="26"/>
      <c r="N66" s="26"/>
      <c r="O66" s="26"/>
      <c r="P66" s="26"/>
      <c r="Q66" s="26"/>
      <c r="R66" s="220"/>
    </row>
    <row r="67" spans="1:18" x14ac:dyDescent="0.25">
      <c r="B67" s="37" t="s">
        <v>97</v>
      </c>
      <c r="C67" s="213"/>
      <c r="D67" s="24"/>
      <c r="E67" s="24"/>
      <c r="F67" s="24"/>
      <c r="G67" s="16">
        <v>0</v>
      </c>
      <c r="H67" s="28"/>
      <c r="I67" s="24"/>
      <c r="J67" s="29"/>
      <c r="K67" s="110"/>
      <c r="L67" s="26"/>
      <c r="M67" s="26"/>
      <c r="N67" s="26"/>
      <c r="O67" s="26"/>
      <c r="P67" s="26"/>
      <c r="Q67" s="26"/>
      <c r="R67" s="220"/>
    </row>
    <row r="68" spans="1:18" ht="16.5" thickBot="1" x14ac:dyDescent="0.3">
      <c r="C68" s="72" t="s">
        <v>31</v>
      </c>
      <c r="D68" s="215">
        <v>191793</v>
      </c>
      <c r="E68" s="215">
        <v>0</v>
      </c>
      <c r="F68" s="215">
        <v>0</v>
      </c>
      <c r="G68" s="215">
        <v>191793</v>
      </c>
      <c r="H68" s="215">
        <v>191793</v>
      </c>
      <c r="I68" s="234"/>
      <c r="J68" s="235"/>
      <c r="K68" s="216">
        <v>202253.64880295744</v>
      </c>
      <c r="L68" s="216">
        <v>0</v>
      </c>
      <c r="M68" s="216">
        <v>183395.70002294105</v>
      </c>
      <c r="N68" s="216">
        <f>SUM(N60:N62)</f>
        <v>183395.70002294105</v>
      </c>
      <c r="O68" s="277">
        <f t="shared" ref="O68" si="3">N68/K68</f>
        <v>0.90676089706352614</v>
      </c>
      <c r="P68" s="216">
        <f>SUM(P60:P67)</f>
        <v>18857.948780016348</v>
      </c>
      <c r="Q68" s="216">
        <f t="shared" ref="Q68:R68" si="4">SUM(Q60:Q67)</f>
        <v>202253.64880295744</v>
      </c>
      <c r="R68" s="306">
        <f t="shared" si="4"/>
        <v>0</v>
      </c>
    </row>
    <row r="69" spans="1:18" ht="51" customHeight="1" x14ac:dyDescent="0.25">
      <c r="B69" s="36" t="s">
        <v>98</v>
      </c>
      <c r="C69" s="311"/>
      <c r="D69" s="311"/>
      <c r="E69" s="311"/>
      <c r="F69" s="311"/>
      <c r="G69" s="311"/>
      <c r="H69" s="311"/>
      <c r="I69" s="324"/>
      <c r="J69" s="311"/>
    </row>
    <row r="70" spans="1:18" x14ac:dyDescent="0.25">
      <c r="B70" s="37" t="s">
        <v>99</v>
      </c>
      <c r="C70" s="22"/>
      <c r="D70" s="15"/>
      <c r="E70" s="15"/>
      <c r="F70" s="15"/>
      <c r="G70" s="16">
        <v>0</v>
      </c>
      <c r="H70" s="17"/>
      <c r="I70" s="15"/>
      <c r="J70" s="25"/>
    </row>
    <row r="71" spans="1:18" x14ac:dyDescent="0.25">
      <c r="B71" s="37" t="s">
        <v>100</v>
      </c>
      <c r="C71" s="22"/>
      <c r="D71" s="15"/>
      <c r="E71" s="15"/>
      <c r="F71" s="15"/>
      <c r="G71" s="16">
        <v>0</v>
      </c>
      <c r="H71" s="17"/>
      <c r="I71" s="15"/>
      <c r="J71" s="25"/>
    </row>
    <row r="72" spans="1:18" x14ac:dyDescent="0.25">
      <c r="B72" s="37" t="s">
        <v>101</v>
      </c>
      <c r="C72" s="22"/>
      <c r="D72" s="15"/>
      <c r="E72" s="15"/>
      <c r="F72" s="15"/>
      <c r="G72" s="16">
        <v>0</v>
      </c>
      <c r="H72" s="17"/>
      <c r="I72" s="15"/>
      <c r="J72" s="25"/>
    </row>
    <row r="73" spans="1:18" x14ac:dyDescent="0.25">
      <c r="A73" s="30"/>
      <c r="B73" s="37" t="s">
        <v>102</v>
      </c>
      <c r="C73" s="22"/>
      <c r="D73" s="15"/>
      <c r="E73" s="15"/>
      <c r="F73" s="15"/>
      <c r="G73" s="16">
        <v>0</v>
      </c>
      <c r="H73" s="17"/>
      <c r="I73" s="15"/>
      <c r="J73" s="25"/>
    </row>
    <row r="74" spans="1:18" s="30" customFormat="1" x14ac:dyDescent="0.25">
      <c r="A74" s="1"/>
      <c r="B74" s="37" t="s">
        <v>103</v>
      </c>
      <c r="C74" s="22"/>
      <c r="D74" s="15"/>
      <c r="E74" s="15"/>
      <c r="F74" s="15"/>
      <c r="G74" s="16">
        <v>0</v>
      </c>
      <c r="H74" s="17"/>
      <c r="I74" s="15"/>
      <c r="J74" s="25"/>
      <c r="K74" s="39"/>
    </row>
    <row r="75" spans="1:18" x14ac:dyDescent="0.25">
      <c r="B75" s="37" t="s">
        <v>104</v>
      </c>
      <c r="C75" s="22"/>
      <c r="D75" s="15"/>
      <c r="E75" s="15"/>
      <c r="F75" s="15"/>
      <c r="G75" s="16">
        <v>0</v>
      </c>
      <c r="H75" s="17"/>
      <c r="I75" s="15"/>
      <c r="J75" s="25"/>
    </row>
    <row r="76" spans="1:18" x14ac:dyDescent="0.25">
      <c r="B76" s="37" t="s">
        <v>105</v>
      </c>
      <c r="C76" s="27"/>
      <c r="D76" s="24"/>
      <c r="E76" s="24"/>
      <c r="F76" s="24"/>
      <c r="G76" s="16">
        <v>0</v>
      </c>
      <c r="H76" s="28"/>
      <c r="I76" s="24"/>
      <c r="J76" s="29"/>
    </row>
    <row r="77" spans="1:18" x14ac:dyDescent="0.25">
      <c r="B77" s="37" t="s">
        <v>106</v>
      </c>
      <c r="C77" s="27"/>
      <c r="D77" s="24"/>
      <c r="E77" s="24"/>
      <c r="F77" s="24"/>
      <c r="G77" s="16">
        <v>0</v>
      </c>
      <c r="H77" s="28"/>
      <c r="I77" s="24"/>
      <c r="J77" s="29"/>
    </row>
    <row r="78" spans="1:18" x14ac:dyDescent="0.25">
      <c r="C78" s="11" t="s">
        <v>31</v>
      </c>
      <c r="D78" s="31">
        <v>0</v>
      </c>
      <c r="E78" s="31">
        <v>0</v>
      </c>
      <c r="F78" s="31">
        <v>0</v>
      </c>
      <c r="G78" s="31">
        <v>0</v>
      </c>
      <c r="H78" s="31">
        <v>0</v>
      </c>
      <c r="I78" s="32"/>
      <c r="J78" s="29"/>
    </row>
    <row r="79" spans="1:18" ht="51" customHeight="1" x14ac:dyDescent="0.25">
      <c r="B79" s="36" t="s">
        <v>107</v>
      </c>
      <c r="C79" s="322"/>
      <c r="D79" s="322"/>
      <c r="E79" s="322"/>
      <c r="F79" s="322"/>
      <c r="G79" s="322"/>
      <c r="H79" s="322"/>
      <c r="I79" s="323"/>
      <c r="J79" s="322"/>
    </row>
    <row r="80" spans="1:18" x14ac:dyDescent="0.25">
      <c r="B80" s="37" t="s">
        <v>108</v>
      </c>
      <c r="C80" s="22"/>
      <c r="D80" s="15"/>
      <c r="E80" s="15"/>
      <c r="F80" s="15"/>
      <c r="G80" s="16">
        <v>0</v>
      </c>
      <c r="H80" s="17"/>
      <c r="I80" s="15"/>
      <c r="J80" s="25"/>
    </row>
    <row r="81" spans="2:18" x14ac:dyDescent="0.25">
      <c r="B81" s="37" t="s">
        <v>109</v>
      </c>
      <c r="C81" s="22"/>
      <c r="D81" s="15"/>
      <c r="E81" s="15"/>
      <c r="F81" s="15"/>
      <c r="G81" s="16">
        <v>0</v>
      </c>
      <c r="H81" s="17"/>
      <c r="I81" s="15"/>
      <c r="J81" s="25"/>
    </row>
    <row r="82" spans="2:18" x14ac:dyDescent="0.25">
      <c r="B82" s="37" t="s">
        <v>110</v>
      </c>
      <c r="C82" s="22"/>
      <c r="D82" s="15"/>
      <c r="E82" s="15"/>
      <c r="F82" s="15"/>
      <c r="G82" s="16">
        <v>0</v>
      </c>
      <c r="H82" s="17"/>
      <c r="I82" s="15"/>
      <c r="J82" s="25"/>
    </row>
    <row r="83" spans="2:18" x14ac:dyDescent="0.25">
      <c r="B83" s="37" t="s">
        <v>111</v>
      </c>
      <c r="C83" s="22"/>
      <c r="D83" s="15"/>
      <c r="E83" s="15"/>
      <c r="F83" s="15"/>
      <c r="G83" s="16">
        <v>0</v>
      </c>
      <c r="H83" s="17"/>
      <c r="I83" s="15"/>
      <c r="J83" s="25"/>
    </row>
    <row r="84" spans="2:18" x14ac:dyDescent="0.25">
      <c r="B84" s="37" t="s">
        <v>112</v>
      </c>
      <c r="C84" s="22"/>
      <c r="D84" s="15"/>
      <c r="E84" s="15"/>
      <c r="F84" s="15"/>
      <c r="G84" s="16">
        <v>0</v>
      </c>
      <c r="H84" s="17"/>
      <c r="I84" s="15"/>
      <c r="J84" s="25"/>
    </row>
    <row r="85" spans="2:18" x14ac:dyDescent="0.25">
      <c r="B85" s="37" t="s">
        <v>113</v>
      </c>
      <c r="C85" s="22"/>
      <c r="D85" s="15"/>
      <c r="E85" s="15"/>
      <c r="F85" s="15"/>
      <c r="G85" s="16">
        <v>0</v>
      </c>
      <c r="H85" s="17"/>
      <c r="I85" s="15"/>
      <c r="J85" s="25"/>
    </row>
    <row r="86" spans="2:18" x14ac:dyDescent="0.25">
      <c r="B86" s="37" t="s">
        <v>114</v>
      </c>
      <c r="C86" s="27"/>
      <c r="D86" s="24"/>
      <c r="E86" s="24"/>
      <c r="F86" s="24"/>
      <c r="G86" s="16">
        <v>0</v>
      </c>
      <c r="H86" s="28"/>
      <c r="I86" s="24"/>
      <c r="J86" s="29"/>
    </row>
    <row r="87" spans="2:18" x14ac:dyDescent="0.25">
      <c r="B87" s="37" t="s">
        <v>115</v>
      </c>
      <c r="C87" s="27"/>
      <c r="D87" s="24"/>
      <c r="E87" s="24"/>
      <c r="F87" s="24"/>
      <c r="G87" s="16">
        <v>0</v>
      </c>
      <c r="H87" s="28"/>
      <c r="I87" s="24"/>
      <c r="J87" s="29"/>
    </row>
    <row r="88" spans="2:18" x14ac:dyDescent="0.25">
      <c r="C88" s="11" t="s">
        <v>31</v>
      </c>
      <c r="D88" s="31">
        <v>0</v>
      </c>
      <c r="E88" s="31">
        <v>0</v>
      </c>
      <c r="F88" s="31">
        <v>0</v>
      </c>
      <c r="G88" s="31">
        <v>0</v>
      </c>
      <c r="H88" s="31">
        <v>0</v>
      </c>
      <c r="I88" s="32"/>
      <c r="J88" s="29"/>
    </row>
    <row r="89" spans="2:18" ht="15.75" customHeight="1" thickBot="1" x14ac:dyDescent="0.3">
      <c r="B89" s="43"/>
      <c r="C89" s="236"/>
      <c r="D89" s="237"/>
      <c r="E89" s="237"/>
      <c r="F89" s="237"/>
      <c r="G89" s="237"/>
      <c r="H89" s="237"/>
      <c r="I89" s="237"/>
      <c r="J89" s="236"/>
    </row>
    <row r="90" spans="2:18" ht="51" customHeight="1" x14ac:dyDescent="0.25">
      <c r="B90" s="36" t="s">
        <v>116</v>
      </c>
      <c r="C90" s="313" t="s">
        <v>117</v>
      </c>
      <c r="D90" s="314"/>
      <c r="E90" s="314"/>
      <c r="F90" s="314"/>
      <c r="G90" s="314"/>
      <c r="H90" s="314"/>
      <c r="I90" s="314"/>
      <c r="J90" s="314"/>
      <c r="K90" s="314"/>
      <c r="L90" s="314"/>
      <c r="M90" s="314"/>
      <c r="N90" s="314"/>
      <c r="O90" s="314"/>
      <c r="P90" s="314"/>
      <c r="Q90" s="314"/>
      <c r="R90" s="315"/>
    </row>
    <row r="91" spans="2:18" ht="51" customHeight="1" x14ac:dyDescent="0.25">
      <c r="B91" s="36" t="s">
        <v>118</v>
      </c>
      <c r="C91" s="319" t="s">
        <v>119</v>
      </c>
      <c r="D91" s="320"/>
      <c r="E91" s="320"/>
      <c r="F91" s="320"/>
      <c r="G91" s="320"/>
      <c r="H91" s="320"/>
      <c r="I91" s="320"/>
      <c r="J91" s="320"/>
      <c r="K91" s="320"/>
      <c r="L91" s="320"/>
      <c r="M91" s="320"/>
      <c r="N91" s="320"/>
      <c r="O91" s="320"/>
      <c r="P91" s="320"/>
      <c r="Q91" s="320"/>
      <c r="R91" s="321"/>
    </row>
    <row r="92" spans="2:18" ht="141.75" x14ac:dyDescent="0.25">
      <c r="B92" s="37" t="s">
        <v>120</v>
      </c>
      <c r="C92" s="214" t="s">
        <v>121</v>
      </c>
      <c r="D92" s="15">
        <v>40721</v>
      </c>
      <c r="E92" s="15"/>
      <c r="F92" s="15"/>
      <c r="G92" s="16">
        <v>40721</v>
      </c>
      <c r="H92" s="17">
        <v>0.8</v>
      </c>
      <c r="I92" s="33" t="s">
        <v>122</v>
      </c>
      <c r="J92" s="19" t="s">
        <v>123</v>
      </c>
      <c r="K92" s="111">
        <v>39524.615068493149</v>
      </c>
      <c r="L92" s="26"/>
      <c r="M92" s="111">
        <v>34110.139854723617</v>
      </c>
      <c r="N92" s="26">
        <v>34110.139854723617</v>
      </c>
      <c r="O92" s="275">
        <f t="shared" ref="O92:O94" si="5">N92/K92</f>
        <v>0.86301004565416617</v>
      </c>
      <c r="P92" s="111">
        <v>5414.4752137695323</v>
      </c>
      <c r="Q92" s="111">
        <f>P92+M92</f>
        <v>39524.615068493149</v>
      </c>
      <c r="R92" s="218">
        <f>K92-Q92</f>
        <v>0</v>
      </c>
    </row>
    <row r="93" spans="2:18" ht="141.75" x14ac:dyDescent="0.25">
      <c r="B93" s="37" t="s">
        <v>124</v>
      </c>
      <c r="C93" s="214" t="s">
        <v>125</v>
      </c>
      <c r="D93" s="15">
        <v>8534</v>
      </c>
      <c r="E93" s="15"/>
      <c r="F93" s="15"/>
      <c r="G93" s="16">
        <v>8534</v>
      </c>
      <c r="H93" s="17">
        <v>1</v>
      </c>
      <c r="I93" s="33" t="s">
        <v>126</v>
      </c>
      <c r="J93" s="19" t="s">
        <v>123</v>
      </c>
      <c r="K93" s="111">
        <v>22353.3</v>
      </c>
      <c r="L93" s="26"/>
      <c r="M93" s="111">
        <v>19145.271933302767</v>
      </c>
      <c r="N93" s="26">
        <v>19145.271933302767</v>
      </c>
      <c r="O93" s="275">
        <f t="shared" si="5"/>
        <v>0.85648525870018155</v>
      </c>
      <c r="P93" s="111">
        <v>3208.0280666972321</v>
      </c>
      <c r="Q93" s="111">
        <f t="shared" ref="Q93:Q94" si="6">P93+M93</f>
        <v>22353.3</v>
      </c>
      <c r="R93" s="218">
        <f t="shared" ref="R93:R94" si="7">K93-Q93</f>
        <v>0</v>
      </c>
    </row>
    <row r="94" spans="2:18" ht="141.75" x14ac:dyDescent="0.25">
      <c r="B94" s="37" t="s">
        <v>127</v>
      </c>
      <c r="C94" s="238" t="s">
        <v>128</v>
      </c>
      <c r="D94" s="15">
        <v>16542</v>
      </c>
      <c r="E94" s="15"/>
      <c r="F94" s="15"/>
      <c r="G94" s="16">
        <v>16542</v>
      </c>
      <c r="H94" s="17">
        <v>1</v>
      </c>
      <c r="I94" s="46" t="s">
        <v>129</v>
      </c>
      <c r="J94" s="19" t="s">
        <v>130</v>
      </c>
      <c r="K94" s="111">
        <v>23456.724657534243</v>
      </c>
      <c r="L94" s="26"/>
      <c r="M94" s="111">
        <v>20544.648381870767</v>
      </c>
      <c r="N94" s="26">
        <v>20544.648381870767</v>
      </c>
      <c r="O94" s="275">
        <f t="shared" si="5"/>
        <v>0.87585324387016994</v>
      </c>
      <c r="P94" s="111">
        <v>2912.0762756634758</v>
      </c>
      <c r="Q94" s="111">
        <f t="shared" si="6"/>
        <v>23456.724657534243</v>
      </c>
      <c r="R94" s="218">
        <f t="shared" si="7"/>
        <v>0</v>
      </c>
    </row>
    <row r="95" spans="2:18" x14ac:dyDescent="0.25">
      <c r="B95" s="37" t="s">
        <v>131</v>
      </c>
      <c r="C95" s="214"/>
      <c r="D95" s="15"/>
      <c r="E95" s="15"/>
      <c r="F95" s="15"/>
      <c r="G95" s="16">
        <v>0</v>
      </c>
      <c r="H95" s="17"/>
      <c r="I95" s="33"/>
      <c r="J95" s="19"/>
      <c r="K95" s="110"/>
      <c r="L95" s="26"/>
      <c r="M95" s="26"/>
      <c r="N95" s="26"/>
      <c r="O95" s="26"/>
      <c r="P95" s="26"/>
      <c r="Q95" s="26"/>
      <c r="R95" s="220"/>
    </row>
    <row r="96" spans="2:18" x14ac:dyDescent="0.25">
      <c r="B96" s="37" t="s">
        <v>132</v>
      </c>
      <c r="C96" s="214"/>
      <c r="D96" s="15"/>
      <c r="E96" s="15"/>
      <c r="F96" s="15"/>
      <c r="G96" s="16">
        <v>0</v>
      </c>
      <c r="H96" s="17"/>
      <c r="I96" s="46"/>
      <c r="J96" s="19"/>
      <c r="K96" s="110"/>
      <c r="L96" s="26"/>
      <c r="M96" s="26"/>
      <c r="N96" s="26"/>
      <c r="O96" s="26"/>
      <c r="P96" s="26"/>
      <c r="Q96" s="26"/>
      <c r="R96" s="220"/>
    </row>
    <row r="97" spans="2:18" x14ac:dyDescent="0.25">
      <c r="B97" s="37" t="s">
        <v>133</v>
      </c>
      <c r="C97" s="214"/>
      <c r="D97" s="15"/>
      <c r="E97" s="15"/>
      <c r="F97" s="15"/>
      <c r="G97" s="16">
        <v>0</v>
      </c>
      <c r="H97" s="17"/>
      <c r="I97" s="15"/>
      <c r="J97" s="25"/>
      <c r="K97" s="110"/>
      <c r="L97" s="26"/>
      <c r="M97" s="26"/>
      <c r="N97" s="26"/>
      <c r="O97" s="26"/>
      <c r="P97" s="26"/>
      <c r="Q97" s="26"/>
      <c r="R97" s="220"/>
    </row>
    <row r="98" spans="2:18" x14ac:dyDescent="0.25">
      <c r="B98" s="37" t="s">
        <v>134</v>
      </c>
      <c r="C98" s="213"/>
      <c r="D98" s="24"/>
      <c r="E98" s="24"/>
      <c r="F98" s="24"/>
      <c r="G98" s="16">
        <v>0</v>
      </c>
      <c r="H98" s="28"/>
      <c r="I98" s="24"/>
      <c r="J98" s="29"/>
      <c r="K98" s="110"/>
      <c r="L98" s="26"/>
      <c r="M98" s="26"/>
      <c r="N98" s="26"/>
      <c r="O98" s="26"/>
      <c r="P98" s="26"/>
      <c r="Q98" s="26"/>
      <c r="R98" s="220"/>
    </row>
    <row r="99" spans="2:18" x14ac:dyDescent="0.25">
      <c r="B99" s="37" t="s">
        <v>135</v>
      </c>
      <c r="C99" s="213"/>
      <c r="D99" s="24"/>
      <c r="E99" s="24"/>
      <c r="F99" s="24"/>
      <c r="G99" s="16">
        <v>0</v>
      </c>
      <c r="H99" s="28"/>
      <c r="I99" s="24"/>
      <c r="J99" s="29"/>
      <c r="K99" s="110"/>
      <c r="L99" s="26"/>
      <c r="M99" s="26"/>
      <c r="N99" s="26"/>
      <c r="O99" s="26"/>
      <c r="P99" s="26"/>
      <c r="Q99" s="26"/>
      <c r="R99" s="220"/>
    </row>
    <row r="100" spans="2:18" ht="16.5" thickBot="1" x14ac:dyDescent="0.3">
      <c r="C100" s="86" t="s">
        <v>31</v>
      </c>
      <c r="D100" s="35">
        <v>65797</v>
      </c>
      <c r="E100" s="35">
        <v>0</v>
      </c>
      <c r="F100" s="35">
        <v>0</v>
      </c>
      <c r="G100" s="35">
        <v>65797</v>
      </c>
      <c r="H100" s="35">
        <v>57652.800000000003</v>
      </c>
      <c r="I100" s="252"/>
      <c r="J100" s="253"/>
      <c r="K100" s="254">
        <v>85334.639726027395</v>
      </c>
      <c r="L100" s="254">
        <v>0</v>
      </c>
      <c r="M100" s="254">
        <v>73800.060169897144</v>
      </c>
      <c r="N100" s="254">
        <f>SUM(N92:N94)</f>
        <v>73800.060169897144</v>
      </c>
      <c r="O100" s="279">
        <f t="shared" ref="O100" si="8">N100/K100</f>
        <v>0.86483121516464123</v>
      </c>
      <c r="P100" s="254">
        <f>SUM(P92:P99)</f>
        <v>11534.57955613024</v>
      </c>
      <c r="Q100" s="254">
        <f t="shared" ref="Q100:R100" si="9">SUM(Q92:Q99)</f>
        <v>85334.639726027395</v>
      </c>
      <c r="R100" s="255">
        <f t="shared" si="9"/>
        <v>0</v>
      </c>
    </row>
    <row r="101" spans="2:18" ht="51" customHeight="1" x14ac:dyDescent="0.25">
      <c r="B101" s="36" t="s">
        <v>136</v>
      </c>
      <c r="C101" s="313" t="s">
        <v>137</v>
      </c>
      <c r="D101" s="314"/>
      <c r="E101" s="314"/>
      <c r="F101" s="314"/>
      <c r="G101" s="314"/>
      <c r="H101" s="314"/>
      <c r="I101" s="314"/>
      <c r="J101" s="314"/>
      <c r="K101" s="314"/>
      <c r="L101" s="314"/>
      <c r="M101" s="314"/>
      <c r="N101" s="314"/>
      <c r="O101" s="314"/>
      <c r="P101" s="314"/>
      <c r="Q101" s="314"/>
      <c r="R101" s="315"/>
    </row>
    <row r="102" spans="2:18" ht="165" x14ac:dyDescent="0.25">
      <c r="B102" s="37" t="s">
        <v>138</v>
      </c>
      <c r="C102" s="214" t="s">
        <v>139</v>
      </c>
      <c r="D102" s="15">
        <v>54103</v>
      </c>
      <c r="E102" s="15"/>
      <c r="F102" s="15"/>
      <c r="G102" s="16">
        <v>54103</v>
      </c>
      <c r="H102" s="17">
        <v>1</v>
      </c>
      <c r="I102" s="47" t="s">
        <v>140</v>
      </c>
      <c r="J102" s="19" t="s">
        <v>21</v>
      </c>
      <c r="K102" s="256">
        <v>33688.303927635083</v>
      </c>
      <c r="L102" s="256"/>
      <c r="M102" s="256">
        <v>22676.453114872733</v>
      </c>
      <c r="N102" s="256">
        <v>22676.453114872733</v>
      </c>
      <c r="O102" s="275">
        <f t="shared" ref="O102:O103" si="10">N102/K102</f>
        <v>0.67312540172943691</v>
      </c>
      <c r="P102" s="256">
        <v>11011.85081276235</v>
      </c>
      <c r="Q102" s="111">
        <f t="shared" ref="Q102" si="11">P102+M102</f>
        <v>33688.303927635083</v>
      </c>
      <c r="R102" s="218">
        <f t="shared" ref="R102" si="12">K102-Q102</f>
        <v>0</v>
      </c>
    </row>
    <row r="103" spans="2:18" ht="126" x14ac:dyDescent="0.25">
      <c r="B103" s="37" t="s">
        <v>141</v>
      </c>
      <c r="C103" s="214" t="s">
        <v>142</v>
      </c>
      <c r="D103" s="14">
        <v>71977.179999999993</v>
      </c>
      <c r="E103" s="15"/>
      <c r="F103" s="15"/>
      <c r="G103" s="16">
        <v>71977.179999999993</v>
      </c>
      <c r="H103" s="17">
        <v>1</v>
      </c>
      <c r="I103" s="23" t="s">
        <v>143</v>
      </c>
      <c r="J103" s="19" t="s">
        <v>21</v>
      </c>
      <c r="K103" s="256">
        <v>72921.29911056289</v>
      </c>
      <c r="L103" s="256"/>
      <c r="M103" s="256">
        <v>65559.77564480601</v>
      </c>
      <c r="N103" s="256">
        <v>65559.77564480601</v>
      </c>
      <c r="O103" s="275">
        <f t="shared" si="10"/>
        <v>0.89904837742131583</v>
      </c>
      <c r="P103" s="256">
        <v>7361.5234657568799</v>
      </c>
      <c r="Q103" s="111">
        <f t="shared" ref="Q103" si="13">P103+M103</f>
        <v>72921.29911056289</v>
      </c>
      <c r="R103" s="218">
        <f t="shared" ref="R103" si="14">K103-Q103</f>
        <v>0</v>
      </c>
    </row>
    <row r="104" spans="2:18" x14ac:dyDescent="0.25">
      <c r="B104" s="37" t="s">
        <v>144</v>
      </c>
      <c r="C104" s="214"/>
      <c r="D104" s="15"/>
      <c r="E104" s="15"/>
      <c r="F104" s="15"/>
      <c r="G104" s="16">
        <v>0</v>
      </c>
      <c r="H104" s="17"/>
      <c r="I104" s="15"/>
      <c r="J104" s="25"/>
      <c r="K104" s="110"/>
      <c r="L104" s="111"/>
      <c r="M104" s="111"/>
      <c r="N104" s="111"/>
      <c r="O104" s="111"/>
      <c r="P104" s="111"/>
      <c r="Q104" s="111"/>
      <c r="R104" s="111"/>
    </row>
    <row r="105" spans="2:18" x14ac:dyDescent="0.25">
      <c r="B105" s="37" t="s">
        <v>145</v>
      </c>
      <c r="C105" s="214"/>
      <c r="D105" s="15"/>
      <c r="E105" s="15"/>
      <c r="F105" s="15"/>
      <c r="G105" s="16">
        <v>0</v>
      </c>
      <c r="H105" s="17"/>
      <c r="I105" s="15"/>
      <c r="J105" s="25"/>
      <c r="K105" s="110"/>
      <c r="L105" s="26"/>
      <c r="M105" s="26"/>
      <c r="N105" s="26"/>
      <c r="O105" s="26"/>
      <c r="P105" s="26"/>
      <c r="Q105" s="26"/>
      <c r="R105" s="220"/>
    </row>
    <row r="106" spans="2:18" x14ac:dyDescent="0.25">
      <c r="B106" s="37" t="s">
        <v>146</v>
      </c>
      <c r="C106" s="214"/>
      <c r="D106" s="15"/>
      <c r="E106" s="15"/>
      <c r="F106" s="15"/>
      <c r="G106" s="16">
        <v>0</v>
      </c>
      <c r="H106" s="17"/>
      <c r="I106" s="15"/>
      <c r="J106" s="25"/>
      <c r="K106" s="110"/>
      <c r="L106" s="26"/>
      <c r="M106" s="26"/>
      <c r="N106" s="26"/>
      <c r="O106" s="26"/>
      <c r="P106" s="26"/>
      <c r="Q106" s="26"/>
      <c r="R106" s="220"/>
    </row>
    <row r="107" spans="2:18" x14ac:dyDescent="0.25">
      <c r="B107" s="37" t="s">
        <v>147</v>
      </c>
      <c r="C107" s="214"/>
      <c r="D107" s="15"/>
      <c r="E107" s="15"/>
      <c r="F107" s="15"/>
      <c r="G107" s="16">
        <v>0</v>
      </c>
      <c r="H107" s="17"/>
      <c r="I107" s="15"/>
      <c r="J107" s="25"/>
      <c r="K107" s="110"/>
      <c r="L107" s="26"/>
      <c r="M107" s="26"/>
      <c r="N107" s="26"/>
      <c r="O107" s="26"/>
      <c r="P107" s="26"/>
      <c r="Q107" s="26"/>
      <c r="R107" s="220"/>
    </row>
    <row r="108" spans="2:18" x14ac:dyDescent="0.25">
      <c r="B108" s="37" t="s">
        <v>148</v>
      </c>
      <c r="C108" s="213"/>
      <c r="D108" s="24"/>
      <c r="E108" s="24"/>
      <c r="F108" s="24"/>
      <c r="G108" s="16">
        <v>0</v>
      </c>
      <c r="H108" s="28"/>
      <c r="I108" s="24"/>
      <c r="J108" s="29"/>
      <c r="K108" s="110"/>
      <c r="L108" s="26"/>
      <c r="M108" s="26"/>
      <c r="N108" s="26"/>
      <c r="O108" s="26"/>
      <c r="P108" s="26"/>
      <c r="Q108" s="26"/>
      <c r="R108" s="220"/>
    </row>
    <row r="109" spans="2:18" x14ac:dyDescent="0.25">
      <c r="B109" s="37" t="s">
        <v>149</v>
      </c>
      <c r="C109" s="213"/>
      <c r="D109" s="24"/>
      <c r="E109" s="24"/>
      <c r="F109" s="24"/>
      <c r="G109" s="16">
        <v>0</v>
      </c>
      <c r="H109" s="28"/>
      <c r="I109" s="24"/>
      <c r="J109" s="29"/>
      <c r="K109" s="110"/>
      <c r="L109" s="26"/>
      <c r="M109" s="26"/>
      <c r="N109" s="26"/>
      <c r="O109" s="26"/>
      <c r="P109" s="26"/>
      <c r="Q109" s="26"/>
      <c r="R109" s="220"/>
    </row>
    <row r="110" spans="2:18" ht="16.5" thickBot="1" x14ac:dyDescent="0.3">
      <c r="C110" s="72" t="s">
        <v>31</v>
      </c>
      <c r="D110" s="215">
        <v>126080.18</v>
      </c>
      <c r="E110" s="215">
        <v>0</v>
      </c>
      <c r="F110" s="215">
        <v>0</v>
      </c>
      <c r="G110" s="215">
        <v>126080.18</v>
      </c>
      <c r="H110" s="215">
        <v>126080.18</v>
      </c>
      <c r="I110" s="234"/>
      <c r="J110" s="235"/>
      <c r="K110" s="216">
        <v>106609.60303819797</v>
      </c>
      <c r="L110" s="216">
        <v>0</v>
      </c>
      <c r="M110" s="216">
        <v>88236.22875967875</v>
      </c>
      <c r="N110" s="216">
        <f>SUM(N102:N103)</f>
        <v>88236.22875967875</v>
      </c>
      <c r="O110" s="277">
        <f t="shared" ref="O110" si="15">N110/K110</f>
        <v>0.82765741776623936</v>
      </c>
      <c r="P110" s="216">
        <f>SUM(P102:P109)</f>
        <v>18373.37427851923</v>
      </c>
      <c r="Q110" s="216">
        <f t="shared" ref="Q110:R110" si="16">SUM(Q102:Q109)</f>
        <v>106609.60303819797</v>
      </c>
      <c r="R110" s="216">
        <f t="shared" si="16"/>
        <v>0</v>
      </c>
    </row>
    <row r="111" spans="2:18" ht="51" customHeight="1" x14ac:dyDescent="0.25">
      <c r="B111" s="36" t="s">
        <v>150</v>
      </c>
      <c r="C111" s="311"/>
      <c r="D111" s="311"/>
      <c r="E111" s="311"/>
      <c r="F111" s="311"/>
      <c r="G111" s="311"/>
      <c r="H111" s="311"/>
      <c r="I111" s="324"/>
      <c r="J111" s="311"/>
    </row>
    <row r="112" spans="2:18" x14ac:dyDescent="0.25">
      <c r="B112" s="37" t="s">
        <v>151</v>
      </c>
      <c r="C112" s="22"/>
      <c r="D112" s="15"/>
      <c r="E112" s="15"/>
      <c r="F112" s="15"/>
      <c r="G112" s="16">
        <v>0</v>
      </c>
      <c r="H112" s="17"/>
      <c r="I112" s="15"/>
      <c r="J112" s="25"/>
    </row>
    <row r="113" spans="2:10" x14ac:dyDescent="0.25">
      <c r="B113" s="37" t="s">
        <v>152</v>
      </c>
      <c r="C113" s="22"/>
      <c r="D113" s="15"/>
      <c r="E113" s="15"/>
      <c r="F113" s="15"/>
      <c r="G113" s="16">
        <v>0</v>
      </c>
      <c r="H113" s="17"/>
      <c r="I113" s="15"/>
      <c r="J113" s="25"/>
    </row>
    <row r="114" spans="2:10" x14ac:dyDescent="0.25">
      <c r="B114" s="37" t="s">
        <v>153</v>
      </c>
      <c r="C114" s="22"/>
      <c r="D114" s="15"/>
      <c r="E114" s="15"/>
      <c r="F114" s="15"/>
      <c r="G114" s="16">
        <v>0</v>
      </c>
      <c r="H114" s="17"/>
      <c r="I114" s="15"/>
      <c r="J114" s="25"/>
    </row>
    <row r="115" spans="2:10" x14ac:dyDescent="0.25">
      <c r="B115" s="37" t="s">
        <v>154</v>
      </c>
      <c r="C115" s="22"/>
      <c r="D115" s="15"/>
      <c r="E115" s="15"/>
      <c r="F115" s="15"/>
      <c r="G115" s="16">
        <v>0</v>
      </c>
      <c r="H115" s="17"/>
      <c r="I115" s="15"/>
      <c r="J115" s="25"/>
    </row>
    <row r="116" spans="2:10" x14ac:dyDescent="0.25">
      <c r="B116" s="37" t="s">
        <v>155</v>
      </c>
      <c r="C116" s="22"/>
      <c r="D116" s="15"/>
      <c r="E116" s="15"/>
      <c r="F116" s="15"/>
      <c r="G116" s="16">
        <v>0</v>
      </c>
      <c r="H116" s="17"/>
      <c r="I116" s="15"/>
      <c r="J116" s="25"/>
    </row>
    <row r="117" spans="2:10" x14ac:dyDescent="0.25">
      <c r="B117" s="37" t="s">
        <v>156</v>
      </c>
      <c r="C117" s="22"/>
      <c r="D117" s="15"/>
      <c r="E117" s="15"/>
      <c r="F117" s="15"/>
      <c r="G117" s="16">
        <v>0</v>
      </c>
      <c r="H117" s="17"/>
      <c r="I117" s="15"/>
      <c r="J117" s="25"/>
    </row>
    <row r="118" spans="2:10" x14ac:dyDescent="0.25">
      <c r="B118" s="37" t="s">
        <v>157</v>
      </c>
      <c r="C118" s="27"/>
      <c r="D118" s="24"/>
      <c r="E118" s="24"/>
      <c r="F118" s="24"/>
      <c r="G118" s="16">
        <v>0</v>
      </c>
      <c r="H118" s="28"/>
      <c r="I118" s="24"/>
      <c r="J118" s="29"/>
    </row>
    <row r="119" spans="2:10" x14ac:dyDescent="0.25">
      <c r="B119" s="37" t="s">
        <v>158</v>
      </c>
      <c r="C119" s="27"/>
      <c r="D119" s="24"/>
      <c r="E119" s="24"/>
      <c r="F119" s="24"/>
      <c r="G119" s="16">
        <v>0</v>
      </c>
      <c r="H119" s="28"/>
      <c r="I119" s="24"/>
      <c r="J119" s="29"/>
    </row>
    <row r="120" spans="2:10" x14ac:dyDescent="0.25">
      <c r="C120" s="11" t="s">
        <v>31</v>
      </c>
      <c r="D120" s="31">
        <v>0</v>
      </c>
      <c r="E120" s="31">
        <v>0</v>
      </c>
      <c r="F120" s="31">
        <v>0</v>
      </c>
      <c r="G120" s="31">
        <v>0</v>
      </c>
      <c r="H120" s="31">
        <v>0</v>
      </c>
      <c r="I120" s="32"/>
      <c r="J120" s="29"/>
    </row>
    <row r="121" spans="2:10" ht="51" customHeight="1" x14ac:dyDescent="0.25">
      <c r="B121" s="36" t="s">
        <v>159</v>
      </c>
      <c r="C121" s="322"/>
      <c r="D121" s="322"/>
      <c r="E121" s="322"/>
      <c r="F121" s="322"/>
      <c r="G121" s="322"/>
      <c r="H121" s="322"/>
      <c r="I121" s="323"/>
      <c r="J121" s="322"/>
    </row>
    <row r="122" spans="2:10" x14ac:dyDescent="0.25">
      <c r="B122" s="37" t="s">
        <v>160</v>
      </c>
      <c r="C122" s="22"/>
      <c r="D122" s="15"/>
      <c r="E122" s="15"/>
      <c r="F122" s="15"/>
      <c r="G122" s="16">
        <v>0</v>
      </c>
      <c r="H122" s="17"/>
      <c r="I122" s="15"/>
      <c r="J122" s="25"/>
    </row>
    <row r="123" spans="2:10" x14ac:dyDescent="0.25">
      <c r="B123" s="37" t="s">
        <v>161</v>
      </c>
      <c r="C123" s="22"/>
      <c r="D123" s="15"/>
      <c r="E123" s="15"/>
      <c r="F123" s="15"/>
      <c r="G123" s="16">
        <v>0</v>
      </c>
      <c r="H123" s="17"/>
      <c r="I123" s="15"/>
      <c r="J123" s="25"/>
    </row>
    <row r="124" spans="2:10" x14ac:dyDescent="0.25">
      <c r="B124" s="37" t="s">
        <v>162</v>
      </c>
      <c r="C124" s="22"/>
      <c r="D124" s="15"/>
      <c r="E124" s="15"/>
      <c r="F124" s="15"/>
      <c r="G124" s="16">
        <v>0</v>
      </c>
      <c r="H124" s="17"/>
      <c r="I124" s="15"/>
      <c r="J124" s="25"/>
    </row>
    <row r="125" spans="2:10" x14ac:dyDescent="0.25">
      <c r="B125" s="37" t="s">
        <v>163</v>
      </c>
      <c r="C125" s="22"/>
      <c r="D125" s="15"/>
      <c r="E125" s="15"/>
      <c r="F125" s="15"/>
      <c r="G125" s="16">
        <v>0</v>
      </c>
      <c r="H125" s="17"/>
      <c r="I125" s="15"/>
      <c r="J125" s="25"/>
    </row>
    <row r="126" spans="2:10" x14ac:dyDescent="0.25">
      <c r="B126" s="37" t="s">
        <v>164</v>
      </c>
      <c r="C126" s="22"/>
      <c r="D126" s="15"/>
      <c r="E126" s="15"/>
      <c r="F126" s="15"/>
      <c r="G126" s="16">
        <v>0</v>
      </c>
      <c r="H126" s="17"/>
      <c r="I126" s="15"/>
      <c r="J126" s="25"/>
    </row>
    <row r="127" spans="2:10" x14ac:dyDescent="0.25">
      <c r="B127" s="37" t="s">
        <v>165</v>
      </c>
      <c r="C127" s="22"/>
      <c r="D127" s="15"/>
      <c r="E127" s="15"/>
      <c r="F127" s="15"/>
      <c r="G127" s="16">
        <v>0</v>
      </c>
      <c r="H127" s="17"/>
      <c r="I127" s="15"/>
      <c r="J127" s="25"/>
    </row>
    <row r="128" spans="2:10" x14ac:dyDescent="0.25">
      <c r="B128" s="37" t="s">
        <v>166</v>
      </c>
      <c r="C128" s="27"/>
      <c r="D128" s="24"/>
      <c r="E128" s="24"/>
      <c r="F128" s="24"/>
      <c r="G128" s="16">
        <v>0</v>
      </c>
      <c r="H128" s="28"/>
      <c r="I128" s="24"/>
      <c r="J128" s="29"/>
    </row>
    <row r="129" spans="2:10" x14ac:dyDescent="0.25">
      <c r="B129" s="37" t="s">
        <v>167</v>
      </c>
      <c r="C129" s="27"/>
      <c r="D129" s="24"/>
      <c r="E129" s="24"/>
      <c r="F129" s="24"/>
      <c r="G129" s="16">
        <v>0</v>
      </c>
      <c r="H129" s="28"/>
      <c r="I129" s="24"/>
      <c r="J129" s="29"/>
    </row>
    <row r="130" spans="2:10" x14ac:dyDescent="0.25">
      <c r="C130" s="11" t="s">
        <v>31</v>
      </c>
      <c r="D130" s="31">
        <v>0</v>
      </c>
      <c r="E130" s="31">
        <v>0</v>
      </c>
      <c r="F130" s="31">
        <v>0</v>
      </c>
      <c r="G130" s="31">
        <v>0</v>
      </c>
      <c r="H130" s="31">
        <v>0</v>
      </c>
      <c r="I130" s="32"/>
      <c r="J130" s="29"/>
    </row>
    <row r="131" spans="2:10" ht="15.75" customHeight="1" x14ac:dyDescent="0.25">
      <c r="B131" s="43"/>
      <c r="C131" s="44"/>
      <c r="D131" s="45"/>
      <c r="E131" s="45"/>
      <c r="F131" s="45"/>
      <c r="G131" s="45"/>
      <c r="H131" s="45"/>
      <c r="I131" s="45"/>
      <c r="J131" s="44"/>
    </row>
    <row r="132" spans="2:10" ht="51" customHeight="1" x14ac:dyDescent="0.25">
      <c r="B132" s="36" t="s">
        <v>168</v>
      </c>
      <c r="C132" s="325"/>
      <c r="D132" s="325"/>
      <c r="E132" s="325"/>
      <c r="F132" s="325"/>
      <c r="G132" s="325"/>
      <c r="H132" s="325"/>
      <c r="I132" s="326"/>
      <c r="J132" s="325"/>
    </row>
    <row r="133" spans="2:10" ht="51" customHeight="1" x14ac:dyDescent="0.25">
      <c r="B133" s="36" t="s">
        <v>169</v>
      </c>
      <c r="C133" s="322"/>
      <c r="D133" s="322"/>
      <c r="E133" s="322"/>
      <c r="F133" s="322"/>
      <c r="G133" s="322"/>
      <c r="H133" s="322"/>
      <c r="I133" s="323"/>
      <c r="J133" s="322"/>
    </row>
    <row r="134" spans="2:10" x14ac:dyDescent="0.25">
      <c r="B134" s="37" t="s">
        <v>170</v>
      </c>
      <c r="C134" s="22"/>
      <c r="D134" s="15"/>
      <c r="E134" s="15"/>
      <c r="F134" s="15"/>
      <c r="G134" s="16">
        <v>0</v>
      </c>
      <c r="H134" s="17"/>
      <c r="I134" s="15"/>
      <c r="J134" s="25"/>
    </row>
    <row r="135" spans="2:10" x14ac:dyDescent="0.25">
      <c r="B135" s="37" t="s">
        <v>171</v>
      </c>
      <c r="C135" s="22"/>
      <c r="D135" s="15"/>
      <c r="E135" s="15"/>
      <c r="F135" s="15"/>
      <c r="G135" s="16">
        <v>0</v>
      </c>
      <c r="H135" s="17"/>
      <c r="I135" s="15"/>
      <c r="J135" s="25"/>
    </row>
    <row r="136" spans="2:10" x14ac:dyDescent="0.25">
      <c r="B136" s="37" t="s">
        <v>172</v>
      </c>
      <c r="C136" s="22"/>
      <c r="D136" s="15"/>
      <c r="E136" s="15"/>
      <c r="F136" s="15"/>
      <c r="G136" s="16">
        <v>0</v>
      </c>
      <c r="H136" s="17"/>
      <c r="I136" s="15"/>
      <c r="J136" s="25"/>
    </row>
    <row r="137" spans="2:10" x14ac:dyDescent="0.25">
      <c r="B137" s="37" t="s">
        <v>173</v>
      </c>
      <c r="C137" s="22"/>
      <c r="D137" s="15"/>
      <c r="E137" s="15"/>
      <c r="F137" s="15"/>
      <c r="G137" s="16">
        <v>0</v>
      </c>
      <c r="H137" s="17"/>
      <c r="I137" s="15"/>
      <c r="J137" s="25"/>
    </row>
    <row r="138" spans="2:10" x14ac:dyDescent="0.25">
      <c r="B138" s="37" t="s">
        <v>174</v>
      </c>
      <c r="C138" s="22"/>
      <c r="D138" s="15"/>
      <c r="E138" s="15"/>
      <c r="F138" s="15"/>
      <c r="G138" s="16">
        <v>0</v>
      </c>
      <c r="H138" s="17"/>
      <c r="I138" s="15"/>
      <c r="J138" s="25"/>
    </row>
    <row r="139" spans="2:10" x14ac:dyDescent="0.25">
      <c r="B139" s="37" t="s">
        <v>175</v>
      </c>
      <c r="C139" s="22"/>
      <c r="D139" s="15"/>
      <c r="E139" s="15"/>
      <c r="F139" s="15"/>
      <c r="G139" s="16">
        <v>0</v>
      </c>
      <c r="H139" s="17"/>
      <c r="I139" s="15"/>
      <c r="J139" s="25"/>
    </row>
    <row r="140" spans="2:10" x14ac:dyDescent="0.25">
      <c r="B140" s="37" t="s">
        <v>176</v>
      </c>
      <c r="C140" s="27"/>
      <c r="D140" s="24"/>
      <c r="E140" s="24"/>
      <c r="F140" s="24"/>
      <c r="G140" s="16">
        <v>0</v>
      </c>
      <c r="H140" s="28"/>
      <c r="I140" s="24"/>
      <c r="J140" s="29"/>
    </row>
    <row r="141" spans="2:10" x14ac:dyDescent="0.25">
      <c r="B141" s="37" t="s">
        <v>177</v>
      </c>
      <c r="C141" s="27"/>
      <c r="D141" s="24"/>
      <c r="E141" s="24"/>
      <c r="F141" s="24"/>
      <c r="G141" s="16">
        <v>0</v>
      </c>
      <c r="H141" s="28"/>
      <c r="I141" s="24"/>
      <c r="J141" s="29"/>
    </row>
    <row r="142" spans="2:10" x14ac:dyDescent="0.25">
      <c r="C142" s="11" t="s">
        <v>31</v>
      </c>
      <c r="D142" s="31">
        <v>0</v>
      </c>
      <c r="E142" s="31">
        <v>0</v>
      </c>
      <c r="F142" s="31">
        <v>0</v>
      </c>
      <c r="G142" s="31">
        <v>0</v>
      </c>
      <c r="H142" s="31">
        <v>0</v>
      </c>
      <c r="I142" s="32"/>
      <c r="J142" s="29"/>
    </row>
    <row r="143" spans="2:10" ht="51" customHeight="1" x14ac:dyDescent="0.25">
      <c r="B143" s="36" t="s">
        <v>178</v>
      </c>
      <c r="C143" s="322"/>
      <c r="D143" s="322"/>
      <c r="E143" s="322"/>
      <c r="F143" s="322"/>
      <c r="G143" s="322"/>
      <c r="H143" s="322"/>
      <c r="I143" s="323"/>
      <c r="J143" s="322"/>
    </row>
    <row r="144" spans="2:10" x14ac:dyDescent="0.25">
      <c r="B144" s="37" t="s">
        <v>179</v>
      </c>
      <c r="C144" s="22"/>
      <c r="D144" s="15"/>
      <c r="E144" s="15"/>
      <c r="F144" s="15"/>
      <c r="G144" s="16">
        <v>0</v>
      </c>
      <c r="H144" s="17"/>
      <c r="I144" s="15"/>
      <c r="J144" s="25"/>
    </row>
    <row r="145" spans="2:10" x14ac:dyDescent="0.25">
      <c r="B145" s="37" t="s">
        <v>180</v>
      </c>
      <c r="C145" s="22"/>
      <c r="D145" s="15"/>
      <c r="E145" s="15"/>
      <c r="F145" s="15"/>
      <c r="G145" s="16">
        <v>0</v>
      </c>
      <c r="H145" s="17"/>
      <c r="I145" s="15"/>
      <c r="J145" s="25"/>
    </row>
    <row r="146" spans="2:10" x14ac:dyDescent="0.25">
      <c r="B146" s="37" t="s">
        <v>181</v>
      </c>
      <c r="C146" s="22"/>
      <c r="D146" s="15"/>
      <c r="E146" s="15"/>
      <c r="F146" s="15"/>
      <c r="G146" s="16">
        <v>0</v>
      </c>
      <c r="H146" s="17"/>
      <c r="I146" s="15"/>
      <c r="J146" s="25"/>
    </row>
    <row r="147" spans="2:10" x14ac:dyDescent="0.25">
      <c r="B147" s="37" t="s">
        <v>182</v>
      </c>
      <c r="C147" s="22"/>
      <c r="D147" s="15"/>
      <c r="E147" s="15"/>
      <c r="F147" s="15"/>
      <c r="G147" s="16">
        <v>0</v>
      </c>
      <c r="H147" s="17"/>
      <c r="I147" s="15"/>
      <c r="J147" s="25"/>
    </row>
    <row r="148" spans="2:10" x14ac:dyDescent="0.25">
      <c r="B148" s="37" t="s">
        <v>183</v>
      </c>
      <c r="C148" s="22"/>
      <c r="D148" s="15"/>
      <c r="E148" s="15"/>
      <c r="F148" s="15"/>
      <c r="G148" s="16">
        <v>0</v>
      </c>
      <c r="H148" s="17"/>
      <c r="I148" s="15"/>
      <c r="J148" s="25"/>
    </row>
    <row r="149" spans="2:10" x14ac:dyDescent="0.25">
      <c r="B149" s="37" t="s">
        <v>184</v>
      </c>
      <c r="C149" s="22"/>
      <c r="D149" s="15"/>
      <c r="E149" s="15"/>
      <c r="F149" s="15"/>
      <c r="G149" s="16">
        <v>0</v>
      </c>
      <c r="H149" s="17"/>
      <c r="I149" s="15"/>
      <c r="J149" s="25"/>
    </row>
    <row r="150" spans="2:10" x14ac:dyDescent="0.25">
      <c r="B150" s="37" t="s">
        <v>185</v>
      </c>
      <c r="C150" s="27"/>
      <c r="D150" s="24"/>
      <c r="E150" s="24"/>
      <c r="F150" s="24"/>
      <c r="G150" s="16">
        <v>0</v>
      </c>
      <c r="H150" s="28"/>
      <c r="I150" s="24"/>
      <c r="J150" s="29"/>
    </row>
    <row r="151" spans="2:10" x14ac:dyDescent="0.25">
      <c r="B151" s="37" t="s">
        <v>186</v>
      </c>
      <c r="C151" s="27"/>
      <c r="D151" s="24"/>
      <c r="E151" s="24"/>
      <c r="F151" s="24"/>
      <c r="G151" s="16">
        <v>0</v>
      </c>
      <c r="H151" s="28"/>
      <c r="I151" s="24"/>
      <c r="J151" s="29"/>
    </row>
    <row r="152" spans="2:10" x14ac:dyDescent="0.25">
      <c r="C152" s="11" t="s">
        <v>31</v>
      </c>
      <c r="D152" s="31">
        <v>0</v>
      </c>
      <c r="E152" s="31">
        <v>0</v>
      </c>
      <c r="F152" s="31">
        <v>0</v>
      </c>
      <c r="G152" s="31">
        <v>0</v>
      </c>
      <c r="H152" s="31">
        <v>0</v>
      </c>
      <c r="I152" s="32"/>
      <c r="J152" s="29"/>
    </row>
    <row r="153" spans="2:10" ht="51" customHeight="1" x14ac:dyDescent="0.25">
      <c r="B153" s="36" t="s">
        <v>187</v>
      </c>
      <c r="C153" s="322"/>
      <c r="D153" s="322"/>
      <c r="E153" s="322"/>
      <c r="F153" s="322"/>
      <c r="G153" s="322"/>
      <c r="H153" s="322"/>
      <c r="I153" s="323"/>
      <c r="J153" s="322"/>
    </row>
    <row r="154" spans="2:10" x14ac:dyDescent="0.25">
      <c r="B154" s="37" t="s">
        <v>188</v>
      </c>
      <c r="C154" s="22"/>
      <c r="D154" s="15"/>
      <c r="E154" s="15"/>
      <c r="F154" s="15"/>
      <c r="G154" s="16">
        <v>0</v>
      </c>
      <c r="H154" s="17"/>
      <c r="I154" s="15"/>
      <c r="J154" s="25"/>
    </row>
    <row r="155" spans="2:10" x14ac:dyDescent="0.25">
      <c r="B155" s="37" t="s">
        <v>189</v>
      </c>
      <c r="C155" s="22"/>
      <c r="D155" s="15"/>
      <c r="E155" s="15"/>
      <c r="F155" s="15"/>
      <c r="G155" s="16">
        <v>0</v>
      </c>
      <c r="H155" s="17"/>
      <c r="I155" s="15"/>
      <c r="J155" s="25"/>
    </row>
    <row r="156" spans="2:10" x14ac:dyDescent="0.25">
      <c r="B156" s="37" t="s">
        <v>190</v>
      </c>
      <c r="C156" s="22"/>
      <c r="D156" s="15"/>
      <c r="E156" s="15"/>
      <c r="F156" s="15"/>
      <c r="G156" s="16">
        <v>0</v>
      </c>
      <c r="H156" s="17"/>
      <c r="I156" s="15"/>
      <c r="J156" s="25"/>
    </row>
    <row r="157" spans="2:10" x14ac:dyDescent="0.25">
      <c r="B157" s="37" t="s">
        <v>191</v>
      </c>
      <c r="C157" s="22"/>
      <c r="D157" s="15"/>
      <c r="E157" s="15"/>
      <c r="F157" s="15"/>
      <c r="G157" s="16">
        <v>0</v>
      </c>
      <c r="H157" s="17"/>
      <c r="I157" s="15"/>
      <c r="J157" s="25"/>
    </row>
    <row r="158" spans="2:10" x14ac:dyDescent="0.25">
      <c r="B158" s="37" t="s">
        <v>192</v>
      </c>
      <c r="C158" s="22"/>
      <c r="D158" s="15"/>
      <c r="E158" s="15"/>
      <c r="F158" s="15"/>
      <c r="G158" s="16">
        <v>0</v>
      </c>
      <c r="H158" s="17"/>
      <c r="I158" s="15"/>
      <c r="J158" s="25"/>
    </row>
    <row r="159" spans="2:10" x14ac:dyDescent="0.25">
      <c r="B159" s="37" t="s">
        <v>193</v>
      </c>
      <c r="C159" s="22"/>
      <c r="D159" s="15"/>
      <c r="E159" s="15"/>
      <c r="F159" s="15"/>
      <c r="G159" s="16">
        <v>0</v>
      </c>
      <c r="H159" s="17"/>
      <c r="I159" s="15"/>
      <c r="J159" s="25"/>
    </row>
    <row r="160" spans="2:10" x14ac:dyDescent="0.25">
      <c r="B160" s="37" t="s">
        <v>194</v>
      </c>
      <c r="C160" s="27"/>
      <c r="D160" s="24"/>
      <c r="E160" s="24"/>
      <c r="F160" s="24"/>
      <c r="G160" s="16">
        <v>0</v>
      </c>
      <c r="H160" s="28"/>
      <c r="I160" s="24"/>
      <c r="J160" s="29"/>
    </row>
    <row r="161" spans="2:20" x14ac:dyDescent="0.25">
      <c r="B161" s="37" t="s">
        <v>195</v>
      </c>
      <c r="C161" s="27"/>
      <c r="D161" s="24"/>
      <c r="E161" s="24"/>
      <c r="F161" s="24"/>
      <c r="G161" s="16">
        <v>0</v>
      </c>
      <c r="H161" s="28"/>
      <c r="I161" s="24"/>
      <c r="J161" s="29"/>
    </row>
    <row r="162" spans="2:20" x14ac:dyDescent="0.25">
      <c r="C162" s="11" t="s">
        <v>31</v>
      </c>
      <c r="D162" s="31">
        <v>0</v>
      </c>
      <c r="E162" s="31">
        <v>0</v>
      </c>
      <c r="F162" s="31">
        <v>0</v>
      </c>
      <c r="G162" s="31">
        <v>0</v>
      </c>
      <c r="H162" s="31">
        <v>0</v>
      </c>
      <c r="I162" s="32"/>
      <c r="J162" s="29"/>
    </row>
    <row r="163" spans="2:20" ht="51" customHeight="1" x14ac:dyDescent="0.25">
      <c r="B163" s="36" t="s">
        <v>196</v>
      </c>
      <c r="C163" s="322"/>
      <c r="D163" s="322"/>
      <c r="E163" s="322"/>
      <c r="F163" s="322"/>
      <c r="G163" s="322"/>
      <c r="H163" s="322"/>
      <c r="I163" s="323"/>
      <c r="J163" s="322"/>
    </row>
    <row r="164" spans="2:20" x14ac:dyDescent="0.25">
      <c r="B164" s="37" t="s">
        <v>197</v>
      </c>
      <c r="C164" s="22"/>
      <c r="D164" s="15"/>
      <c r="E164" s="15"/>
      <c r="F164" s="15"/>
      <c r="G164" s="16">
        <v>0</v>
      </c>
      <c r="H164" s="17"/>
      <c r="I164" s="15"/>
      <c r="J164" s="25"/>
    </row>
    <row r="165" spans="2:20" x14ac:dyDescent="0.25">
      <c r="B165" s="37" t="s">
        <v>198</v>
      </c>
      <c r="C165" s="22"/>
      <c r="D165" s="15"/>
      <c r="E165" s="15"/>
      <c r="F165" s="15"/>
      <c r="G165" s="16">
        <v>0</v>
      </c>
      <c r="H165" s="17"/>
      <c r="I165" s="15"/>
      <c r="J165" s="25"/>
    </row>
    <row r="166" spans="2:20" x14ac:dyDescent="0.25">
      <c r="B166" s="37" t="s">
        <v>199</v>
      </c>
      <c r="C166" s="22"/>
      <c r="D166" s="15"/>
      <c r="E166" s="15"/>
      <c r="F166" s="15"/>
      <c r="G166" s="16">
        <v>0</v>
      </c>
      <c r="H166" s="17"/>
      <c r="I166" s="15"/>
      <c r="J166" s="25"/>
    </row>
    <row r="167" spans="2:20" x14ac:dyDescent="0.25">
      <c r="B167" s="37" t="s">
        <v>200</v>
      </c>
      <c r="C167" s="22"/>
      <c r="D167" s="15"/>
      <c r="E167" s="15"/>
      <c r="F167" s="15"/>
      <c r="G167" s="16">
        <v>0</v>
      </c>
      <c r="H167" s="17"/>
      <c r="I167" s="15"/>
      <c r="J167" s="25"/>
    </row>
    <row r="168" spans="2:20" x14ac:dyDescent="0.25">
      <c r="B168" s="37" t="s">
        <v>201</v>
      </c>
      <c r="C168" s="22"/>
      <c r="D168" s="15"/>
      <c r="E168" s="15"/>
      <c r="F168" s="15"/>
      <c r="G168" s="16">
        <v>0</v>
      </c>
      <c r="H168" s="17"/>
      <c r="I168" s="15"/>
      <c r="J168" s="25"/>
    </row>
    <row r="169" spans="2:20" x14ac:dyDescent="0.25">
      <c r="B169" s="37" t="s">
        <v>202</v>
      </c>
      <c r="C169" s="22"/>
      <c r="D169" s="15"/>
      <c r="E169" s="15"/>
      <c r="F169" s="15"/>
      <c r="G169" s="16">
        <v>0</v>
      </c>
      <c r="H169" s="17"/>
      <c r="I169" s="15"/>
      <c r="J169" s="25"/>
    </row>
    <row r="170" spans="2:20" x14ac:dyDescent="0.25">
      <c r="B170" s="37" t="s">
        <v>203</v>
      </c>
      <c r="C170" s="27"/>
      <c r="D170" s="24"/>
      <c r="E170" s="24"/>
      <c r="F170" s="24"/>
      <c r="G170" s="16">
        <v>0</v>
      </c>
      <c r="H170" s="28"/>
      <c r="I170" s="24"/>
      <c r="J170" s="29"/>
    </row>
    <row r="171" spans="2:20" x14ac:dyDescent="0.25">
      <c r="B171" s="37" t="s">
        <v>204</v>
      </c>
      <c r="C171" s="27"/>
      <c r="D171" s="24"/>
      <c r="E171" s="24"/>
      <c r="F171" s="24"/>
      <c r="G171" s="16">
        <v>0</v>
      </c>
      <c r="H171" s="28"/>
      <c r="I171" s="24"/>
      <c r="J171" s="29"/>
    </row>
    <row r="172" spans="2:20" x14ac:dyDescent="0.25">
      <c r="C172" s="11" t="s">
        <v>31</v>
      </c>
      <c r="D172" s="31">
        <v>0</v>
      </c>
      <c r="E172" s="31">
        <v>0</v>
      </c>
      <c r="F172" s="31">
        <v>0</v>
      </c>
      <c r="G172" s="31">
        <v>0</v>
      </c>
      <c r="H172" s="31">
        <v>0</v>
      </c>
      <c r="I172" s="32"/>
      <c r="J172" s="29"/>
    </row>
    <row r="173" spans="2:20" ht="15.75" customHeight="1" x14ac:dyDescent="0.25">
      <c r="B173" s="43"/>
      <c r="C173" s="44"/>
      <c r="D173" s="45"/>
      <c r="E173" s="45"/>
      <c r="F173" s="45"/>
      <c r="G173" s="45"/>
      <c r="H173" s="45"/>
      <c r="I173" s="45"/>
      <c r="J173" s="44"/>
    </row>
    <row r="174" spans="2:20" ht="15.75" customHeight="1" x14ac:dyDescent="0.25">
      <c r="B174" s="43"/>
      <c r="C174" s="236"/>
      <c r="D174" s="237"/>
      <c r="E174" s="237"/>
      <c r="F174" s="237"/>
      <c r="G174" s="237"/>
      <c r="H174" s="237"/>
      <c r="I174" s="237"/>
      <c r="J174" s="236"/>
    </row>
    <row r="175" spans="2:20" ht="63.75" customHeight="1" x14ac:dyDescent="0.25">
      <c r="B175" s="11" t="s">
        <v>205</v>
      </c>
      <c r="C175" s="44"/>
      <c r="D175" s="48"/>
      <c r="E175" s="48"/>
      <c r="F175" s="48"/>
      <c r="G175" s="49">
        <v>0</v>
      </c>
      <c r="H175" s="50"/>
      <c r="I175" s="48"/>
      <c r="J175" s="51"/>
      <c r="K175" s="111">
        <v>4442</v>
      </c>
      <c r="L175" s="111"/>
      <c r="M175" s="111">
        <v>4273.1373795820446</v>
      </c>
      <c r="N175" s="111"/>
      <c r="O175" s="275">
        <f t="shared" ref="O175:O180" si="17">N175/K175</f>
        <v>0</v>
      </c>
      <c r="P175" s="111">
        <v>1826</v>
      </c>
      <c r="Q175" s="111">
        <f>P175+M175</f>
        <v>6099.1373795820446</v>
      </c>
      <c r="R175" s="111">
        <f>K175-Q175</f>
        <v>-1657.1373795820446</v>
      </c>
      <c r="T175" s="21"/>
    </row>
    <row r="176" spans="2:20" ht="69.75" customHeight="1" x14ac:dyDescent="0.25">
      <c r="B176" s="11" t="s">
        <v>206</v>
      </c>
      <c r="C176" s="44"/>
      <c r="D176" s="48"/>
      <c r="E176" s="48"/>
      <c r="F176" s="48"/>
      <c r="G176" s="49">
        <v>0</v>
      </c>
      <c r="H176" s="50"/>
      <c r="I176" s="48"/>
      <c r="J176" s="51"/>
      <c r="K176" s="111">
        <v>5198</v>
      </c>
      <c r="L176" s="111"/>
      <c r="M176" s="111">
        <v>3028.09</v>
      </c>
      <c r="N176" s="111"/>
      <c r="O176" s="275">
        <f t="shared" si="17"/>
        <v>0</v>
      </c>
      <c r="P176" s="111">
        <v>2169.91</v>
      </c>
      <c r="Q176" s="111">
        <f t="shared" ref="Q176:Q179" si="18">P176+M176</f>
        <v>5198</v>
      </c>
      <c r="R176" s="111">
        <f t="shared" ref="R176:R179" si="19">K176-Q176</f>
        <v>0</v>
      </c>
      <c r="T176" s="21"/>
    </row>
    <row r="177" spans="2:20" ht="99" customHeight="1" x14ac:dyDescent="0.25">
      <c r="B177" s="11" t="s">
        <v>207</v>
      </c>
      <c r="C177" s="52" t="s">
        <v>208</v>
      </c>
      <c r="D177" s="53">
        <v>66847</v>
      </c>
      <c r="E177" s="48"/>
      <c r="F177" s="48"/>
      <c r="G177" s="49">
        <v>66847</v>
      </c>
      <c r="H177" s="50">
        <v>0.3</v>
      </c>
      <c r="I177" s="48"/>
      <c r="J177" s="51"/>
      <c r="K177" s="111">
        <v>18735</v>
      </c>
      <c r="L177" s="111"/>
      <c r="M177" s="111">
        <v>14656.72</v>
      </c>
      <c r="N177" s="111">
        <v>14656.720000000001</v>
      </c>
      <c r="O177" s="275">
        <f t="shared" si="17"/>
        <v>0.78231758740325597</v>
      </c>
      <c r="P177" s="307">
        <f>4526.29+4090.85</f>
        <v>8617.14</v>
      </c>
      <c r="Q177" s="111">
        <f t="shared" si="18"/>
        <v>23273.86</v>
      </c>
      <c r="R177" s="111">
        <f t="shared" si="19"/>
        <v>-4538.8600000000006</v>
      </c>
      <c r="T177" s="21"/>
    </row>
    <row r="178" spans="2:20" ht="65.25" customHeight="1" x14ac:dyDescent="0.25">
      <c r="B178" s="11" t="s">
        <v>209</v>
      </c>
      <c r="C178" s="53" t="s">
        <v>210</v>
      </c>
      <c r="D178" s="53">
        <v>4192</v>
      </c>
      <c r="E178" s="48"/>
      <c r="F178" s="48"/>
      <c r="G178" s="49">
        <v>4192</v>
      </c>
      <c r="H178" s="50">
        <v>0.3</v>
      </c>
      <c r="I178" s="48"/>
      <c r="J178" s="51"/>
      <c r="K178" s="111"/>
      <c r="L178" s="111"/>
      <c r="M178" s="111">
        <v>0</v>
      </c>
      <c r="N178" s="111"/>
      <c r="O178" s="275"/>
      <c r="P178" s="111"/>
      <c r="Q178" s="111">
        <f t="shared" si="18"/>
        <v>0</v>
      </c>
      <c r="R178" s="111">
        <f t="shared" si="19"/>
        <v>0</v>
      </c>
      <c r="T178" s="21"/>
    </row>
    <row r="179" spans="2:20" ht="65.25" customHeight="1" x14ac:dyDescent="0.25">
      <c r="B179" s="11" t="s">
        <v>211</v>
      </c>
      <c r="C179" s="53" t="s">
        <v>212</v>
      </c>
      <c r="D179" s="53">
        <v>5589</v>
      </c>
      <c r="E179" s="48"/>
      <c r="F179" s="48"/>
      <c r="G179" s="49">
        <v>5589</v>
      </c>
      <c r="H179" s="50">
        <v>0.3</v>
      </c>
      <c r="I179" s="48"/>
      <c r="J179" s="51"/>
      <c r="K179" s="111">
        <v>11589</v>
      </c>
      <c r="L179" s="111"/>
      <c r="M179" s="111">
        <v>0</v>
      </c>
      <c r="N179" s="111"/>
      <c r="O179" s="275">
        <f t="shared" si="17"/>
        <v>0</v>
      </c>
      <c r="P179" s="111">
        <v>5393</v>
      </c>
      <c r="Q179" s="111">
        <f t="shared" si="18"/>
        <v>5393</v>
      </c>
      <c r="R179" s="111">
        <f t="shared" si="19"/>
        <v>6196</v>
      </c>
      <c r="T179" s="21"/>
    </row>
    <row r="180" spans="2:20" ht="21.75" customHeight="1" x14ac:dyDescent="0.25">
      <c r="B180" s="270"/>
      <c r="C180" s="55" t="s">
        <v>213</v>
      </c>
      <c r="D180" s="56">
        <v>76628</v>
      </c>
      <c r="E180" s="56">
        <v>0</v>
      </c>
      <c r="F180" s="56">
        <v>0</v>
      </c>
      <c r="G180" s="56">
        <v>76628</v>
      </c>
      <c r="H180" s="31">
        <v>22988.399999999998</v>
      </c>
      <c r="I180" s="42"/>
      <c r="J180" s="57"/>
      <c r="K180" s="58">
        <v>39964</v>
      </c>
      <c r="L180" s="58">
        <v>0</v>
      </c>
      <c r="M180" s="58">
        <v>21957.947379582045</v>
      </c>
      <c r="N180" s="58">
        <f>SUM(N175:N179)</f>
        <v>14656.720000000001</v>
      </c>
      <c r="O180" s="280">
        <f t="shared" si="17"/>
        <v>0.36674807326593939</v>
      </c>
      <c r="P180" s="58">
        <f>SUM(P175:P179)</f>
        <v>18006.05</v>
      </c>
      <c r="Q180" s="58">
        <f>SUM(Q175:Q179)</f>
        <v>39963.997379582041</v>
      </c>
      <c r="R180" s="58">
        <f>SUM(R175:R179)</f>
        <v>2.6204179548585671E-3</v>
      </c>
    </row>
    <row r="181" spans="2:20" ht="15.75" customHeight="1" x14ac:dyDescent="0.25">
      <c r="B181" s="43"/>
      <c r="C181" s="40"/>
      <c r="D181" s="59"/>
      <c r="E181" s="59"/>
      <c r="F181" s="59"/>
      <c r="G181" s="59"/>
      <c r="H181" s="59"/>
      <c r="I181" s="59"/>
      <c r="J181" s="40"/>
    </row>
    <row r="182" spans="2:20" ht="15.75" customHeight="1" x14ac:dyDescent="0.25">
      <c r="B182" s="43"/>
      <c r="C182" s="40"/>
      <c r="D182" s="59"/>
      <c r="E182" s="59"/>
      <c r="F182" s="59"/>
      <c r="G182" s="59"/>
      <c r="H182" s="59"/>
      <c r="I182" s="59"/>
      <c r="J182" s="40"/>
    </row>
    <row r="183" spans="2:20" ht="15.75" customHeight="1" x14ac:dyDescent="0.25">
      <c r="B183" s="43"/>
      <c r="C183" s="40"/>
      <c r="D183" s="59"/>
      <c r="E183" s="59"/>
      <c r="F183" s="59"/>
      <c r="G183" s="59"/>
      <c r="H183" s="59"/>
      <c r="I183" s="59"/>
      <c r="J183" s="40"/>
    </row>
    <row r="184" spans="2:20" ht="15.75" customHeight="1" x14ac:dyDescent="0.25">
      <c r="B184" s="43"/>
      <c r="C184" s="40"/>
      <c r="D184" s="59"/>
      <c r="E184" s="59"/>
      <c r="F184" s="59"/>
      <c r="G184" s="59"/>
      <c r="H184" s="59"/>
      <c r="I184" s="59"/>
      <c r="J184" s="40"/>
    </row>
    <row r="185" spans="2:20" ht="15.75" customHeight="1" x14ac:dyDescent="0.25">
      <c r="B185" s="43"/>
      <c r="C185" s="40"/>
      <c r="D185" s="59"/>
      <c r="E185" s="59"/>
      <c r="F185" s="59"/>
      <c r="G185" s="59"/>
      <c r="H185" s="59"/>
      <c r="I185" s="59"/>
      <c r="J185" s="40"/>
    </row>
    <row r="186" spans="2:20" ht="15.75" customHeight="1" x14ac:dyDescent="0.25">
      <c r="B186" s="43"/>
      <c r="C186" s="40"/>
      <c r="D186" s="59"/>
      <c r="E186" s="59"/>
      <c r="F186" s="59"/>
      <c r="G186" s="59"/>
      <c r="H186" s="59"/>
      <c r="I186" s="59"/>
      <c r="J186" s="40"/>
    </row>
    <row r="187" spans="2:20" ht="15.75" customHeight="1" thickBot="1" x14ac:dyDescent="0.3">
      <c r="B187" s="43"/>
      <c r="C187" s="40"/>
      <c r="D187" s="59"/>
      <c r="E187" s="59"/>
      <c r="F187" s="59"/>
      <c r="G187" s="59"/>
      <c r="H187" s="59"/>
      <c r="I187" s="59"/>
      <c r="J187" s="40"/>
    </row>
    <row r="188" spans="2:20" x14ac:dyDescent="0.25">
      <c r="B188" s="43"/>
      <c r="C188" s="338" t="s">
        <v>214</v>
      </c>
      <c r="D188" s="339"/>
      <c r="E188" s="60"/>
      <c r="F188" s="60"/>
      <c r="G188" s="60"/>
      <c r="H188" s="61"/>
      <c r="I188" s="62"/>
      <c r="J188" s="61"/>
    </row>
    <row r="189" spans="2:20" ht="40.5" customHeight="1" x14ac:dyDescent="0.25">
      <c r="B189" s="43"/>
      <c r="C189" s="336"/>
      <c r="D189" s="332" t="s">
        <v>5</v>
      </c>
      <c r="E189" s="63" t="s">
        <v>215</v>
      </c>
      <c r="F189" s="31" t="s">
        <v>216</v>
      </c>
      <c r="G189" s="334" t="s">
        <v>8</v>
      </c>
      <c r="H189" s="332" t="s">
        <v>217</v>
      </c>
      <c r="I189" s="59"/>
      <c r="J189" s="61"/>
    </row>
    <row r="190" spans="2:20" ht="24.75" customHeight="1" x14ac:dyDescent="0.25">
      <c r="B190" s="43"/>
      <c r="C190" s="337"/>
      <c r="D190" s="333"/>
      <c r="E190" s="64" t="e">
        <v>#REF!</v>
      </c>
      <c r="F190" s="65" t="e">
        <v>#REF!</v>
      </c>
      <c r="G190" s="335"/>
      <c r="H190" s="333"/>
      <c r="I190" s="59"/>
      <c r="J190" s="61"/>
    </row>
    <row r="191" spans="2:20" ht="41.25" customHeight="1" x14ac:dyDescent="0.25">
      <c r="B191" s="66"/>
      <c r="C191" s="67" t="s">
        <v>218</v>
      </c>
      <c r="D191" s="68">
        <v>1028037.3799999999</v>
      </c>
      <c r="E191" s="68">
        <v>0</v>
      </c>
      <c r="F191" s="68">
        <v>0</v>
      </c>
      <c r="G191" s="68">
        <v>1028037.3799999999</v>
      </c>
      <c r="H191" s="68">
        <v>819926.1100000001</v>
      </c>
      <c r="I191" s="68">
        <v>0</v>
      </c>
      <c r="J191" s="68">
        <v>0</v>
      </c>
      <c r="K191" s="68">
        <f>K16+K26+K58+K68+K100+K110+K180</f>
        <v>1028035.6643985471</v>
      </c>
      <c r="L191" s="68">
        <f t="shared" ref="L191:R191" si="20">L16+L26+L58+L68+L100+L110+L180</f>
        <v>14130.448063196898</v>
      </c>
      <c r="M191" s="68">
        <f t="shared" si="20"/>
        <v>933256.55888391042</v>
      </c>
      <c r="N191" s="68">
        <f t="shared" si="20"/>
        <v>905007.69951143616</v>
      </c>
      <c r="O191" s="68">
        <f t="shared" si="20"/>
        <v>5.6924180956102974</v>
      </c>
      <c r="P191" s="68">
        <f t="shared" si="20"/>
        <v>93948.684618256506</v>
      </c>
      <c r="Q191" s="68">
        <f t="shared" si="20"/>
        <v>1028035.7435021668</v>
      </c>
      <c r="R191" s="68">
        <f t="shared" si="20"/>
        <v>-7.910361954873224E-2</v>
      </c>
    </row>
    <row r="192" spans="2:20" ht="51.75" customHeight="1" x14ac:dyDescent="0.25">
      <c r="B192" s="69"/>
      <c r="C192" s="67" t="s">
        <v>219</v>
      </c>
      <c r="D192" s="70">
        <v>71962.616599999994</v>
      </c>
      <c r="E192" s="70">
        <v>0</v>
      </c>
      <c r="F192" s="70">
        <v>0</v>
      </c>
      <c r="G192" s="70">
        <v>71962.616599999994</v>
      </c>
      <c r="H192" s="70">
        <v>71962.616599999994</v>
      </c>
      <c r="I192" s="70"/>
      <c r="J192" s="70"/>
      <c r="K192" s="70"/>
      <c r="L192" s="70"/>
      <c r="M192" s="70">
        <v>71962.616599999994</v>
      </c>
    </row>
    <row r="193" spans="2:13" ht="51.75" customHeight="1" thickBot="1" x14ac:dyDescent="0.3">
      <c r="B193" s="69"/>
      <c r="C193" s="72" t="s">
        <v>8</v>
      </c>
      <c r="D193" s="73">
        <v>1099999.9966</v>
      </c>
      <c r="E193" s="73">
        <v>0</v>
      </c>
      <c r="F193" s="73">
        <v>0</v>
      </c>
      <c r="G193" s="73">
        <v>1099999.9966</v>
      </c>
      <c r="H193" s="74">
        <v>877320.93770000013</v>
      </c>
      <c r="I193" s="75"/>
      <c r="J193" s="71"/>
      <c r="M193" s="271">
        <f>M192+M191</f>
        <v>1005219.1754839104</v>
      </c>
    </row>
    <row r="194" spans="2:13" ht="42" customHeight="1" x14ac:dyDescent="0.25">
      <c r="B194" s="69"/>
      <c r="J194" s="76"/>
    </row>
    <row r="195" spans="2:13" s="30" customFormat="1" ht="29.25" customHeight="1" thickBot="1" x14ac:dyDescent="0.3">
      <c r="B195" s="40"/>
      <c r="C195" s="43"/>
      <c r="D195" s="77"/>
      <c r="E195" s="77"/>
      <c r="F195" s="77"/>
      <c r="G195" s="77"/>
      <c r="H195" s="77"/>
      <c r="I195" s="78"/>
      <c r="J195" s="61"/>
      <c r="K195" s="39"/>
    </row>
    <row r="196" spans="2:13" ht="23.25" customHeight="1" x14ac:dyDescent="0.25">
      <c r="B196" s="71"/>
      <c r="C196" s="340" t="s">
        <v>220</v>
      </c>
      <c r="D196" s="341"/>
      <c r="E196" s="341"/>
      <c r="F196" s="341"/>
      <c r="G196" s="341"/>
      <c r="H196" s="342"/>
      <c r="I196" s="79"/>
      <c r="J196" s="71"/>
    </row>
    <row r="197" spans="2:13" ht="41.25" customHeight="1" x14ac:dyDescent="0.25">
      <c r="B197" s="71"/>
      <c r="C197" s="80"/>
      <c r="D197" s="343" t="s">
        <v>5</v>
      </c>
      <c r="E197" s="81" t="s">
        <v>215</v>
      </c>
      <c r="F197" s="81" t="s">
        <v>216</v>
      </c>
      <c r="G197" s="345" t="s">
        <v>8</v>
      </c>
      <c r="H197" s="347" t="s">
        <v>221</v>
      </c>
      <c r="I197" s="79"/>
      <c r="J197" s="71"/>
    </row>
    <row r="198" spans="2:13" ht="27.75" customHeight="1" x14ac:dyDescent="0.25">
      <c r="B198" s="71"/>
      <c r="C198" s="80"/>
      <c r="D198" s="344"/>
      <c r="E198" s="81" t="e">
        <v>#REF!</v>
      </c>
      <c r="F198" s="81" t="e">
        <v>#REF!</v>
      </c>
      <c r="G198" s="346"/>
      <c r="H198" s="348"/>
      <c r="I198" s="79"/>
      <c r="J198" s="71"/>
    </row>
    <row r="199" spans="2:13" ht="55.5" customHeight="1" x14ac:dyDescent="0.25">
      <c r="B199" s="71"/>
      <c r="C199" s="82" t="s">
        <v>222</v>
      </c>
      <c r="D199" s="83">
        <v>384999.99880999996</v>
      </c>
      <c r="E199" s="84">
        <v>0</v>
      </c>
      <c r="F199" s="84">
        <v>0</v>
      </c>
      <c r="G199" s="84"/>
      <c r="H199" s="85">
        <v>0.35</v>
      </c>
      <c r="I199" s="62"/>
      <c r="J199" s="71"/>
    </row>
    <row r="200" spans="2:13" ht="57.75" customHeight="1" x14ac:dyDescent="0.25">
      <c r="B200" s="327"/>
      <c r="C200" s="86" t="s">
        <v>223</v>
      </c>
      <c r="D200" s="87">
        <v>384999.99880999996</v>
      </c>
      <c r="E200" s="88">
        <v>0</v>
      </c>
      <c r="F200" s="88">
        <v>0</v>
      </c>
      <c r="G200" s="88"/>
      <c r="H200" s="89">
        <v>0.35</v>
      </c>
      <c r="I200" s="62"/>
    </row>
    <row r="201" spans="2:13" ht="57.75" customHeight="1" x14ac:dyDescent="0.25">
      <c r="B201" s="327"/>
      <c r="C201" s="86" t="s">
        <v>224</v>
      </c>
      <c r="D201" s="87">
        <v>329999.99897999997</v>
      </c>
      <c r="E201" s="88"/>
      <c r="F201" s="88"/>
      <c r="G201" s="88"/>
      <c r="H201" s="89">
        <v>0.3</v>
      </c>
      <c r="I201" s="62"/>
    </row>
    <row r="202" spans="2:13" ht="38.25" customHeight="1" thickBot="1" x14ac:dyDescent="0.3">
      <c r="B202" s="327"/>
      <c r="C202" s="72" t="s">
        <v>225</v>
      </c>
      <c r="D202" s="90">
        <v>1099999.9966</v>
      </c>
      <c r="E202" s="90">
        <v>0</v>
      </c>
      <c r="F202" s="90">
        <v>0</v>
      </c>
      <c r="G202" s="91"/>
      <c r="H202" s="92"/>
      <c r="I202" s="93"/>
      <c r="M202" s="20"/>
    </row>
    <row r="203" spans="2:13" ht="21.75" customHeight="1" thickBot="1" x14ac:dyDescent="0.3">
      <c r="B203" s="327"/>
      <c r="C203" s="94"/>
      <c r="D203" s="95"/>
      <c r="E203" s="95"/>
      <c r="F203" s="95"/>
      <c r="G203" s="95"/>
      <c r="H203" s="95"/>
      <c r="I203" s="96"/>
    </row>
    <row r="204" spans="2:13" ht="49.5" customHeight="1" thickBot="1" x14ac:dyDescent="0.3">
      <c r="B204" s="327"/>
      <c r="C204" s="97" t="s">
        <v>226</v>
      </c>
      <c r="D204" s="98">
        <f>N191</f>
        <v>905007.69951143616</v>
      </c>
      <c r="E204" s="77"/>
      <c r="F204" s="77"/>
      <c r="G204" s="77"/>
      <c r="H204" s="99" t="s">
        <v>227</v>
      </c>
      <c r="I204" s="99">
        <f>M193</f>
        <v>1005219.1754839104</v>
      </c>
    </row>
    <row r="205" spans="2:13" ht="28.5" customHeight="1" thickBot="1" x14ac:dyDescent="0.3">
      <c r="B205" s="327"/>
      <c r="C205" s="100" t="s">
        <v>228</v>
      </c>
      <c r="D205" s="101">
        <f>D204/D193</f>
        <v>0.82273427482612072</v>
      </c>
      <c r="E205" s="102"/>
      <c r="F205" s="102"/>
      <c r="G205" s="102"/>
      <c r="H205" s="103" t="s">
        <v>229</v>
      </c>
      <c r="I205" s="272">
        <f>I204/D193</f>
        <v>0.91383561690086501</v>
      </c>
    </row>
    <row r="206" spans="2:13" ht="28.5" customHeight="1" x14ac:dyDescent="0.25">
      <c r="B206" s="327"/>
      <c r="C206" s="328"/>
      <c r="D206" s="329"/>
      <c r="E206" s="104"/>
      <c r="F206" s="104"/>
      <c r="G206" s="104"/>
    </row>
    <row r="207" spans="2:13" ht="28.5" customHeight="1" x14ac:dyDescent="0.25">
      <c r="B207" s="327"/>
      <c r="C207" s="100" t="s">
        <v>230</v>
      </c>
      <c r="D207" s="105">
        <f>(K180)+(0.25*G192)</f>
        <v>57954.654150000002</v>
      </c>
      <c r="E207" s="106"/>
      <c r="F207" s="106"/>
      <c r="G207" s="106"/>
    </row>
    <row r="208" spans="2:13" ht="23.25" customHeight="1" x14ac:dyDescent="0.25">
      <c r="B208" s="327"/>
      <c r="C208" s="100" t="s">
        <v>231</v>
      </c>
      <c r="D208" s="101">
        <f>D207/D202</f>
        <v>5.2686049390120518E-2</v>
      </c>
      <c r="E208" s="106"/>
      <c r="F208" s="106"/>
      <c r="G208" s="106"/>
    </row>
    <row r="209" spans="2:9" ht="68.25" customHeight="1" thickBot="1" x14ac:dyDescent="0.3">
      <c r="B209" s="327"/>
      <c r="C209" s="330" t="s">
        <v>232</v>
      </c>
      <c r="D209" s="331"/>
      <c r="E209" s="107"/>
      <c r="F209" s="107"/>
      <c r="G209" s="107"/>
      <c r="I209" s="108"/>
    </row>
    <row r="210" spans="2:9" ht="55.5" customHeight="1" x14ac:dyDescent="0.25">
      <c r="B210" s="327"/>
    </row>
    <row r="211" spans="2:9" ht="42.75" customHeight="1" x14ac:dyDescent="0.25">
      <c r="B211" s="327"/>
    </row>
    <row r="212" spans="2:9" ht="21.75" customHeight="1" x14ac:dyDescent="0.25">
      <c r="B212" s="327"/>
    </row>
    <row r="213" spans="2:9" ht="21.75" customHeight="1" x14ac:dyDescent="0.25">
      <c r="B213" s="327"/>
    </row>
    <row r="214" spans="2:9" ht="23.25" customHeight="1" x14ac:dyDescent="0.25">
      <c r="B214" s="327"/>
    </row>
    <row r="215" spans="2:9" ht="23.25" customHeight="1" x14ac:dyDescent="0.25"/>
    <row r="216" spans="2:9" ht="21.75" customHeight="1" x14ac:dyDescent="0.25"/>
    <row r="217" spans="2:9" ht="16.5" customHeight="1" x14ac:dyDescent="0.25"/>
    <row r="218" spans="2:9" ht="29.25" customHeight="1" x14ac:dyDescent="0.25"/>
    <row r="219" spans="2:9" ht="24.75" customHeight="1" x14ac:dyDescent="0.25"/>
    <row r="220" spans="2:9" ht="33" customHeight="1" x14ac:dyDescent="0.25"/>
    <row r="222" spans="2:9" ht="15" customHeight="1" x14ac:dyDescent="0.25"/>
    <row r="223" spans="2:9" ht="25.5" customHeight="1" x14ac:dyDescent="0.25"/>
  </sheetData>
  <mergeCells count="34">
    <mergeCell ref="C188:D188"/>
    <mergeCell ref="C196:H196"/>
    <mergeCell ref="D197:D198"/>
    <mergeCell ref="G197:G198"/>
    <mergeCell ref="H197:H198"/>
    <mergeCell ref="B200:B214"/>
    <mergeCell ref="C206:D206"/>
    <mergeCell ref="C209:D209"/>
    <mergeCell ref="H189:H190"/>
    <mergeCell ref="G189:G190"/>
    <mergeCell ref="D189:D190"/>
    <mergeCell ref="C189:C190"/>
    <mergeCell ref="C133:J133"/>
    <mergeCell ref="C143:J143"/>
    <mergeCell ref="C153:J153"/>
    <mergeCell ref="C163:J163"/>
    <mergeCell ref="C111:J111"/>
    <mergeCell ref="C121:J121"/>
    <mergeCell ref="C132:J132"/>
    <mergeCell ref="C90:R90"/>
    <mergeCell ref="C91:R91"/>
    <mergeCell ref="C101:R101"/>
    <mergeCell ref="C37:J37"/>
    <mergeCell ref="C69:J69"/>
    <mergeCell ref="C79:J79"/>
    <mergeCell ref="C48:R48"/>
    <mergeCell ref="C49:R49"/>
    <mergeCell ref="C59:R59"/>
    <mergeCell ref="B1:E1"/>
    <mergeCell ref="B3:E3"/>
    <mergeCell ref="C27:J27"/>
    <mergeCell ref="C6:R6"/>
    <mergeCell ref="C17:R17"/>
    <mergeCell ref="C7:R7"/>
  </mergeCells>
  <conditionalFormatting sqref="D205">
    <cfRule type="cellIs" dxfId="79" priority="2" operator="lessThan">
      <formula>0.15</formula>
    </cfRule>
  </conditionalFormatting>
  <conditionalFormatting sqref="D208">
    <cfRule type="cellIs" dxfId="78" priority="1" operator="lessThan">
      <formula>0.05</formula>
    </cfRule>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DB9AE-98BD-4293-BD7F-6B4EB57E0B84}">
  <dimension ref="B1:M251"/>
  <sheetViews>
    <sheetView tabSelected="1" topLeftCell="B6" zoomScale="110" zoomScaleNormal="110" workbookViewId="0">
      <pane ySplit="1" topLeftCell="A7" activePane="bottomLeft" state="frozen"/>
      <selection activeCell="D6" sqref="D6"/>
      <selection pane="bottomLeft" activeCell="M120" sqref="M120"/>
    </sheetView>
  </sheetViews>
  <sheetFormatPr defaultColWidth="9.140625" defaultRowHeight="15.75" x14ac:dyDescent="0.25"/>
  <cols>
    <col min="1" max="1" width="4.42578125" style="112" customWidth="1"/>
    <col min="2" max="2" width="3.28515625" style="112" customWidth="1"/>
    <col min="3" max="3" width="51.42578125" style="112" customWidth="1"/>
    <col min="4" max="4" width="34.28515625" style="113" hidden="1" customWidth="1"/>
    <col min="5" max="5" width="35" style="113" hidden="1" customWidth="1"/>
    <col min="6" max="6" width="34" style="113" hidden="1" customWidth="1"/>
    <col min="7" max="9" width="25.7109375" style="112" customWidth="1"/>
    <col min="10" max="10" width="26.5703125" style="281" customWidth="1"/>
    <col min="11" max="11" width="26.5703125" style="112" customWidth="1"/>
    <col min="12" max="12" width="24.28515625" style="112" customWidth="1"/>
    <col min="13" max="13" width="26.42578125" style="112" customWidth="1"/>
    <col min="14" max="14" width="30.140625" style="112" customWidth="1"/>
    <col min="15" max="15" width="22.7109375" style="112" customWidth="1"/>
    <col min="16" max="16" width="35.42578125" style="112" customWidth="1"/>
    <col min="17" max="17" width="23.42578125" style="112" customWidth="1"/>
    <col min="18" max="18" width="32.140625" style="112" customWidth="1"/>
    <col min="19" max="19" width="9.140625" style="112"/>
    <col min="20" max="20" width="17.7109375" style="112" customWidth="1"/>
    <col min="21" max="21" width="26.42578125" style="112" customWidth="1"/>
    <col min="22" max="22" width="22.42578125" style="112" customWidth="1"/>
    <col min="23" max="23" width="29.7109375" style="112" customWidth="1"/>
    <col min="24" max="24" width="23.42578125" style="112" customWidth="1"/>
    <col min="25" max="25" width="18.42578125" style="112" customWidth="1"/>
    <col min="26" max="26" width="17.42578125" style="112" customWidth="1"/>
    <col min="27" max="27" width="25.140625" style="112" customWidth="1"/>
    <col min="28" max="16384" width="9.140625" style="112"/>
  </cols>
  <sheetData>
    <row r="1" spans="3:13" ht="20.45" hidden="1" customHeight="1" x14ac:dyDescent="0.25"/>
    <row r="2" spans="3:13" ht="30" hidden="1" customHeight="1" x14ac:dyDescent="0.7">
      <c r="C2" s="309" t="s">
        <v>235</v>
      </c>
      <c r="D2" s="309"/>
      <c r="E2" s="309"/>
      <c r="F2" s="309"/>
      <c r="G2" s="2"/>
      <c r="H2" s="2"/>
      <c r="I2" s="2"/>
    </row>
    <row r="3" spans="3:13" ht="36.6" hidden="1" customHeight="1" x14ac:dyDescent="0.25">
      <c r="C3" s="6" t="s">
        <v>1</v>
      </c>
      <c r="D3" s="1"/>
      <c r="E3" s="1"/>
      <c r="F3" s="1"/>
      <c r="G3" s="1"/>
      <c r="H3" s="1"/>
      <c r="I3" s="1"/>
    </row>
    <row r="4" spans="3:13" ht="39.6" hidden="1" customHeight="1" x14ac:dyDescent="0.3">
      <c r="C4" s="310" t="s">
        <v>236</v>
      </c>
      <c r="D4" s="310"/>
      <c r="E4" s="310"/>
      <c r="F4" s="1"/>
      <c r="G4" s="1"/>
      <c r="H4" s="1"/>
      <c r="I4" s="1"/>
    </row>
    <row r="5" spans="3:13" ht="30" hidden="1" customHeight="1" x14ac:dyDescent="0.25">
      <c r="C5" s="114"/>
      <c r="D5" s="114"/>
      <c r="E5" s="114"/>
      <c r="F5" s="114"/>
    </row>
    <row r="6" spans="3:13" ht="35.25" customHeight="1" thickBot="1" x14ac:dyDescent="0.3">
      <c r="C6" s="199"/>
      <c r="D6" s="35" t="s">
        <v>237</v>
      </c>
      <c r="E6" s="35" t="s">
        <v>238</v>
      </c>
      <c r="F6" s="35" t="s">
        <v>239</v>
      </c>
      <c r="G6" s="115" t="s">
        <v>5</v>
      </c>
      <c r="H6" s="115" t="s">
        <v>240</v>
      </c>
      <c r="I6" s="115" t="s">
        <v>266</v>
      </c>
      <c r="J6" s="282" t="s">
        <v>265</v>
      </c>
      <c r="K6" s="115" t="s">
        <v>272</v>
      </c>
      <c r="L6" s="115" t="s">
        <v>267</v>
      </c>
    </row>
    <row r="7" spans="3:13" ht="24" customHeight="1" x14ac:dyDescent="0.25">
      <c r="C7" s="349" t="s">
        <v>241</v>
      </c>
      <c r="D7" s="350"/>
      <c r="E7" s="350"/>
      <c r="F7" s="350"/>
      <c r="G7" s="350"/>
      <c r="H7" s="350"/>
      <c r="I7" s="350"/>
      <c r="J7" s="350"/>
      <c r="K7" s="350"/>
      <c r="L7" s="351"/>
    </row>
    <row r="8" spans="3:13" ht="22.5" customHeight="1" x14ac:dyDescent="0.25">
      <c r="C8" s="352" t="s">
        <v>242</v>
      </c>
      <c r="D8" s="353"/>
      <c r="E8" s="353"/>
      <c r="F8" s="353"/>
      <c r="G8" s="353"/>
      <c r="H8" s="353"/>
      <c r="I8" s="353"/>
      <c r="J8" s="353"/>
      <c r="K8" s="353"/>
      <c r="L8" s="354"/>
    </row>
    <row r="9" spans="3:13" ht="24.75" customHeight="1" x14ac:dyDescent="0.25">
      <c r="C9" s="200" t="s">
        <v>243</v>
      </c>
      <c r="D9" s="173">
        <v>144537</v>
      </c>
      <c r="E9" s="173">
        <v>0</v>
      </c>
      <c r="F9" s="173">
        <v>0</v>
      </c>
      <c r="G9" s="146">
        <v>144537</v>
      </c>
      <c r="H9" s="146">
        <f>SUM(H10:H16)</f>
        <v>144385.31753424657</v>
      </c>
      <c r="I9" s="146">
        <f t="shared" ref="I9:L9" si="0">SUM(I10:I16)</f>
        <v>137125.63199289219</v>
      </c>
      <c r="J9" s="283">
        <f t="shared" si="0"/>
        <v>7259.6855413543872</v>
      </c>
      <c r="K9" s="146">
        <f t="shared" si="0"/>
        <v>144385.31753424657</v>
      </c>
      <c r="L9" s="201">
        <f t="shared" si="0"/>
        <v>0</v>
      </c>
    </row>
    <row r="10" spans="3:13" ht="21.75" customHeight="1" x14ac:dyDescent="0.25">
      <c r="C10" s="168" t="s">
        <v>244</v>
      </c>
      <c r="D10" s="117">
        <v>36818</v>
      </c>
      <c r="E10" s="118"/>
      <c r="F10" s="119"/>
      <c r="G10" s="138">
        <v>36818</v>
      </c>
      <c r="H10" s="138">
        <v>11494</v>
      </c>
      <c r="I10" s="138">
        <v>10681.920754917746</v>
      </c>
      <c r="J10" s="284">
        <v>812.07924508225369</v>
      </c>
      <c r="K10" s="138">
        <f>J10+I10</f>
        <v>11494</v>
      </c>
      <c r="L10" s="202">
        <f>H10-K10</f>
        <v>0</v>
      </c>
    </row>
    <row r="11" spans="3:13" x14ac:dyDescent="0.25">
      <c r="C11" s="169" t="s">
        <v>245</v>
      </c>
      <c r="D11" s="121"/>
      <c r="E11" s="24"/>
      <c r="F11" s="122"/>
      <c r="G11" s="123">
        <v>0</v>
      </c>
      <c r="H11" s="123"/>
      <c r="I11" s="123"/>
      <c r="J11" s="285">
        <v>0</v>
      </c>
      <c r="K11" s="123">
        <f t="shared" ref="K11:K16" si="1">J11+I11</f>
        <v>0</v>
      </c>
      <c r="L11" s="203">
        <f t="shared" ref="L11:L17" si="2">H11-K11</f>
        <v>0</v>
      </c>
    </row>
    <row r="12" spans="3:13" ht="15.75" customHeight="1" x14ac:dyDescent="0.25">
      <c r="C12" s="169" t="s">
        <v>246</v>
      </c>
      <c r="D12" s="121"/>
      <c r="E12" s="121"/>
      <c r="F12" s="124"/>
      <c r="G12" s="123">
        <v>0</v>
      </c>
      <c r="H12" s="123"/>
      <c r="I12" s="123"/>
      <c r="J12" s="285">
        <v>0</v>
      </c>
      <c r="K12" s="123">
        <f t="shared" si="1"/>
        <v>0</v>
      </c>
      <c r="L12" s="203">
        <f t="shared" si="2"/>
        <v>0</v>
      </c>
    </row>
    <row r="13" spans="3:13" x14ac:dyDescent="0.25">
      <c r="C13" s="170" t="s">
        <v>247</v>
      </c>
      <c r="D13" s="121">
        <v>200</v>
      </c>
      <c r="E13" s="121"/>
      <c r="F13" s="124"/>
      <c r="G13" s="123">
        <v>200</v>
      </c>
      <c r="H13" s="123">
        <v>0</v>
      </c>
      <c r="I13" s="123"/>
      <c r="J13" s="285">
        <v>0</v>
      </c>
      <c r="K13" s="123">
        <f t="shared" si="1"/>
        <v>0</v>
      </c>
      <c r="L13" s="203">
        <f t="shared" si="2"/>
        <v>0</v>
      </c>
    </row>
    <row r="14" spans="3:13" x14ac:dyDescent="0.25">
      <c r="C14" s="169" t="s">
        <v>248</v>
      </c>
      <c r="D14" s="121"/>
      <c r="E14" s="121"/>
      <c r="F14" s="124"/>
      <c r="G14" s="123">
        <v>0</v>
      </c>
      <c r="H14" s="123">
        <v>0</v>
      </c>
      <c r="I14" s="123"/>
      <c r="J14" s="285">
        <v>0</v>
      </c>
      <c r="K14" s="123">
        <f t="shared" si="1"/>
        <v>0</v>
      </c>
      <c r="L14" s="203">
        <f t="shared" si="2"/>
        <v>0</v>
      </c>
    </row>
    <row r="15" spans="3:13" ht="21.75" customHeight="1" x14ac:dyDescent="0.25">
      <c r="C15" s="169" t="s">
        <v>249</v>
      </c>
      <c r="D15" s="121">
        <v>100921</v>
      </c>
      <c r="E15" s="121"/>
      <c r="F15" s="124"/>
      <c r="G15" s="123">
        <v>100921</v>
      </c>
      <c r="H15" s="123">
        <v>132891.31753424657</v>
      </c>
      <c r="I15" s="123">
        <v>126443.71123797444</v>
      </c>
      <c r="J15" s="285">
        <v>6447.6062962721335</v>
      </c>
      <c r="K15" s="123">
        <f>J15+I15</f>
        <v>132891.31753424657</v>
      </c>
      <c r="L15" s="203">
        <f t="shared" si="2"/>
        <v>0</v>
      </c>
    </row>
    <row r="16" spans="3:13" ht="21.75" customHeight="1" thickBot="1" x14ac:dyDescent="0.3">
      <c r="C16" s="169" t="s">
        <v>250</v>
      </c>
      <c r="D16" s="121">
        <v>6598</v>
      </c>
      <c r="E16" s="121"/>
      <c r="F16" s="124"/>
      <c r="G16" s="126">
        <v>6598</v>
      </c>
      <c r="H16" s="126">
        <v>0</v>
      </c>
      <c r="I16" s="126"/>
      <c r="J16" s="286">
        <v>0</v>
      </c>
      <c r="K16" s="126">
        <f t="shared" si="1"/>
        <v>0</v>
      </c>
      <c r="L16" s="195">
        <f t="shared" si="2"/>
        <v>0</v>
      </c>
      <c r="M16" s="379">
        <f>I15</f>
        <v>126443.71123797444</v>
      </c>
    </row>
    <row r="17" spans="3:13" ht="15.75" customHeight="1" thickBot="1" x14ac:dyDescent="0.3">
      <c r="C17" s="197" t="s">
        <v>251</v>
      </c>
      <c r="D17" s="198">
        <v>144537</v>
      </c>
      <c r="E17" s="198">
        <v>0</v>
      </c>
      <c r="F17" s="204">
        <v>0</v>
      </c>
      <c r="G17" s="129">
        <v>144537</v>
      </c>
      <c r="H17" s="129">
        <v>144385.31753424657</v>
      </c>
      <c r="I17" s="129">
        <v>137125.63199289219</v>
      </c>
      <c r="J17" s="287">
        <v>7259.6855413543817</v>
      </c>
      <c r="K17" s="129">
        <f>SUM(K10:K16)</f>
        <v>144385.31753424657</v>
      </c>
      <c r="L17" s="205">
        <f t="shared" si="2"/>
        <v>0</v>
      </c>
    </row>
    <row r="18" spans="3:13" s="113" customFormat="1" ht="16.5" thickBot="1" x14ac:dyDescent="0.3">
      <c r="C18" s="164"/>
      <c r="D18" s="165"/>
      <c r="E18" s="165"/>
      <c r="F18" s="165"/>
      <c r="G18" s="188"/>
      <c r="H18" s="188"/>
      <c r="I18" s="188"/>
      <c r="J18" s="288"/>
    </row>
    <row r="19" spans="3:13" ht="16.5" thickBot="1" x14ac:dyDescent="0.3">
      <c r="C19" s="355" t="s">
        <v>252</v>
      </c>
      <c r="D19" s="356"/>
      <c r="E19" s="356"/>
      <c r="F19" s="356"/>
      <c r="G19" s="356"/>
      <c r="H19" s="356"/>
      <c r="I19" s="356"/>
      <c r="J19" s="356"/>
      <c r="K19" s="356"/>
      <c r="L19" s="357"/>
    </row>
    <row r="20" spans="3:13" ht="27" customHeight="1" thickBot="1" x14ac:dyDescent="0.3">
      <c r="C20" s="132" t="s">
        <v>243</v>
      </c>
      <c r="D20" s="133">
        <v>267575.59999999998</v>
      </c>
      <c r="E20" s="133">
        <v>0</v>
      </c>
      <c r="F20" s="134">
        <v>0</v>
      </c>
      <c r="G20" s="135">
        <v>267575.59999999998</v>
      </c>
      <c r="H20" s="135">
        <f>SUM(H21:H27)</f>
        <v>288692.85962300113</v>
      </c>
      <c r="I20" s="135">
        <f t="shared" ref="I20:L20" si="3">SUM(I21:I27)</f>
        <v>270250.57278330595</v>
      </c>
      <c r="J20" s="289">
        <f t="shared" si="3"/>
        <v>18442.286839695167</v>
      </c>
      <c r="K20" s="135">
        <f t="shared" si="3"/>
        <v>288692.85962300113</v>
      </c>
      <c r="L20" s="194">
        <f t="shared" si="3"/>
        <v>0</v>
      </c>
    </row>
    <row r="21" spans="3:13" ht="16.5" thickBot="1" x14ac:dyDescent="0.3">
      <c r="C21" s="168" t="s">
        <v>244</v>
      </c>
      <c r="D21" s="117">
        <v>38612.6</v>
      </c>
      <c r="E21" s="118"/>
      <c r="F21" s="119"/>
      <c r="G21" s="138">
        <v>38612.6</v>
      </c>
      <c r="H21" s="138">
        <v>11694.6</v>
      </c>
      <c r="I21" s="138">
        <v>10681.920754917746</v>
      </c>
      <c r="J21" s="284">
        <v>1012.6792450822541</v>
      </c>
      <c r="K21" s="138">
        <f>J21+I21</f>
        <v>11694.6</v>
      </c>
      <c r="L21" s="195">
        <f t="shared" ref="L21:L27" si="4">H21-K21</f>
        <v>0</v>
      </c>
    </row>
    <row r="22" spans="3:13" ht="16.5" thickBot="1" x14ac:dyDescent="0.3">
      <c r="C22" s="169" t="s">
        <v>245</v>
      </c>
      <c r="D22" s="121"/>
      <c r="E22" s="24"/>
      <c r="F22" s="122"/>
      <c r="G22" s="123">
        <v>0</v>
      </c>
      <c r="H22" s="123"/>
      <c r="I22" s="123"/>
      <c r="J22" s="285">
        <v>0</v>
      </c>
      <c r="K22" s="123">
        <f t="shared" ref="K22:K27" si="5">J22+I22</f>
        <v>0</v>
      </c>
      <c r="L22" s="195">
        <f t="shared" si="4"/>
        <v>0</v>
      </c>
    </row>
    <row r="23" spans="3:13" ht="32.25" thickBot="1" x14ac:dyDescent="0.3">
      <c r="C23" s="169" t="s">
        <v>246</v>
      </c>
      <c r="D23" s="121"/>
      <c r="E23" s="121"/>
      <c r="F23" s="124"/>
      <c r="G23" s="123">
        <v>0</v>
      </c>
      <c r="H23" s="123"/>
      <c r="I23" s="123"/>
      <c r="J23" s="285">
        <v>0</v>
      </c>
      <c r="K23" s="123">
        <f t="shared" si="5"/>
        <v>0</v>
      </c>
      <c r="L23" s="195">
        <f t="shared" si="4"/>
        <v>0</v>
      </c>
    </row>
    <row r="24" spans="3:13" ht="16.5" thickBot="1" x14ac:dyDescent="0.3">
      <c r="C24" s="170" t="s">
        <v>247</v>
      </c>
      <c r="D24" s="121"/>
      <c r="E24" s="121"/>
      <c r="F24" s="124"/>
      <c r="G24" s="123">
        <v>0</v>
      </c>
      <c r="H24" s="123">
        <v>14667</v>
      </c>
      <c r="I24" s="123">
        <v>10813.39</v>
      </c>
      <c r="J24" s="285">
        <v>3853.6100000000006</v>
      </c>
      <c r="K24" s="123">
        <f t="shared" si="5"/>
        <v>14667</v>
      </c>
      <c r="L24" s="195">
        <f t="shared" si="4"/>
        <v>0</v>
      </c>
      <c r="M24" s="379">
        <f>I24</f>
        <v>10813.39</v>
      </c>
    </row>
    <row r="25" spans="3:13" ht="16.5" thickBot="1" x14ac:dyDescent="0.3">
      <c r="C25" s="169" t="s">
        <v>248</v>
      </c>
      <c r="D25" s="121"/>
      <c r="E25" s="121"/>
      <c r="F25" s="124"/>
      <c r="G25" s="123">
        <v>0</v>
      </c>
      <c r="H25" s="123">
        <v>3073.14</v>
      </c>
      <c r="I25" s="123">
        <v>3073.1400000000003</v>
      </c>
      <c r="J25" s="285">
        <v>0</v>
      </c>
      <c r="K25" s="123">
        <f t="shared" si="5"/>
        <v>3073.1400000000003</v>
      </c>
      <c r="L25" s="195">
        <f t="shared" si="4"/>
        <v>0</v>
      </c>
    </row>
    <row r="26" spans="3:13" ht="16.5" thickBot="1" x14ac:dyDescent="0.3">
      <c r="C26" s="169" t="s">
        <v>249</v>
      </c>
      <c r="D26" s="121">
        <v>223107</v>
      </c>
      <c r="E26" s="121"/>
      <c r="F26" s="124"/>
      <c r="G26" s="123">
        <v>223107</v>
      </c>
      <c r="H26" s="123">
        <v>259258.11962300111</v>
      </c>
      <c r="I26" s="123">
        <v>245682.1220283882</v>
      </c>
      <c r="J26" s="285">
        <v>13575.997594612913</v>
      </c>
      <c r="K26" s="123">
        <f t="shared" si="5"/>
        <v>259258.11962300111</v>
      </c>
      <c r="L26" s="195">
        <f t="shared" si="4"/>
        <v>0</v>
      </c>
      <c r="M26" s="379">
        <f>I26</f>
        <v>245682.1220283882</v>
      </c>
    </row>
    <row r="27" spans="3:13" ht="16.5" thickBot="1" x14ac:dyDescent="0.3">
      <c r="C27" s="171" t="s">
        <v>250</v>
      </c>
      <c r="D27" s="158">
        <v>5856</v>
      </c>
      <c r="E27" s="158"/>
      <c r="F27" s="192"/>
      <c r="G27" s="193">
        <v>5856</v>
      </c>
      <c r="H27" s="193">
        <v>0</v>
      </c>
      <c r="I27" s="193"/>
      <c r="J27" s="290">
        <v>0</v>
      </c>
      <c r="K27" s="193">
        <f t="shared" si="5"/>
        <v>0</v>
      </c>
      <c r="L27" s="196">
        <f t="shared" si="4"/>
        <v>0</v>
      </c>
    </row>
    <row r="28" spans="3:13" ht="16.5" thickBot="1" x14ac:dyDescent="0.3">
      <c r="C28" s="161" t="s">
        <v>251</v>
      </c>
      <c r="D28" s="162">
        <v>267575.59999999998</v>
      </c>
      <c r="E28" s="162">
        <v>0</v>
      </c>
      <c r="F28" s="162">
        <v>0</v>
      </c>
      <c r="G28" s="136">
        <v>267575.59999999998</v>
      </c>
      <c r="H28" s="136">
        <v>288692.85962300113</v>
      </c>
      <c r="I28" s="136">
        <v>270250.57278330595</v>
      </c>
      <c r="J28" s="291">
        <v>18442.286839695182</v>
      </c>
      <c r="K28" s="136">
        <f>J28+I28</f>
        <v>288692.85962300113</v>
      </c>
      <c r="L28" s="137">
        <f>SUM(L21:L27)</f>
        <v>0</v>
      </c>
    </row>
    <row r="29" spans="3:13" s="186" customFormat="1" x14ac:dyDescent="0.25">
      <c r="C29" s="183"/>
      <c r="D29" s="184"/>
      <c r="E29" s="184"/>
      <c r="F29" s="184"/>
      <c r="G29" s="185"/>
      <c r="H29" s="185"/>
      <c r="I29" s="185"/>
      <c r="J29" s="292"/>
    </row>
    <row r="30" spans="3:13" s="186" customFormat="1" ht="16.5" thickBot="1" x14ac:dyDescent="0.3">
      <c r="C30" s="183"/>
      <c r="D30" s="190"/>
      <c r="E30" s="190"/>
      <c r="F30" s="190"/>
      <c r="G30" s="191"/>
      <c r="H30" s="191"/>
      <c r="I30" s="191"/>
      <c r="J30" s="292"/>
    </row>
    <row r="31" spans="3:13" x14ac:dyDescent="0.25">
      <c r="C31" s="349" t="s">
        <v>253</v>
      </c>
      <c r="D31" s="350"/>
      <c r="E31" s="350"/>
      <c r="F31" s="350"/>
      <c r="G31" s="350"/>
      <c r="H31" s="350"/>
      <c r="I31" s="350"/>
      <c r="J31" s="350"/>
      <c r="K31" s="350"/>
      <c r="L31" s="351"/>
    </row>
    <row r="32" spans="3:13" ht="21.75" customHeight="1" x14ac:dyDescent="0.25">
      <c r="C32" s="200" t="s">
        <v>243</v>
      </c>
      <c r="D32" s="173">
        <v>0</v>
      </c>
      <c r="E32" s="173">
        <v>0</v>
      </c>
      <c r="F32" s="173">
        <v>0</v>
      </c>
      <c r="G32" s="146">
        <v>0</v>
      </c>
      <c r="H32" s="146"/>
      <c r="I32" s="146"/>
      <c r="J32" s="293">
        <v>0</v>
      </c>
      <c r="K32" s="155"/>
      <c r="L32" s="206"/>
    </row>
    <row r="33" spans="3:12" x14ac:dyDescent="0.25">
      <c r="C33" s="169" t="s">
        <v>244</v>
      </c>
      <c r="D33" s="121"/>
      <c r="E33" s="24"/>
      <c r="F33" s="24"/>
      <c r="G33" s="146">
        <v>0</v>
      </c>
      <c r="H33" s="146"/>
      <c r="I33" s="146"/>
      <c r="J33" s="293">
        <v>0</v>
      </c>
      <c r="K33" s="155"/>
      <c r="L33" s="206"/>
    </row>
    <row r="34" spans="3:12" s="113" customFormat="1" ht="15.75" customHeight="1" x14ac:dyDescent="0.25">
      <c r="C34" s="169" t="s">
        <v>245</v>
      </c>
      <c r="D34" s="121"/>
      <c r="E34" s="24"/>
      <c r="F34" s="24"/>
      <c r="G34" s="146">
        <v>0</v>
      </c>
      <c r="H34" s="146"/>
      <c r="I34" s="146"/>
      <c r="J34" s="293">
        <v>0</v>
      </c>
      <c r="K34" s="182"/>
      <c r="L34" s="207"/>
    </row>
    <row r="35" spans="3:12" s="113" customFormat="1" ht="31.5" x14ac:dyDescent="0.25">
      <c r="C35" s="169" t="s">
        <v>246</v>
      </c>
      <c r="D35" s="121"/>
      <c r="E35" s="121"/>
      <c r="F35" s="121"/>
      <c r="G35" s="146">
        <v>0</v>
      </c>
      <c r="H35" s="146"/>
      <c r="I35" s="146"/>
      <c r="J35" s="293">
        <v>0</v>
      </c>
      <c r="K35" s="182"/>
      <c r="L35" s="207"/>
    </row>
    <row r="36" spans="3:12" s="113" customFormat="1" x14ac:dyDescent="0.25">
      <c r="C36" s="170" t="s">
        <v>247</v>
      </c>
      <c r="D36" s="121"/>
      <c r="E36" s="121"/>
      <c r="F36" s="121"/>
      <c r="G36" s="146">
        <v>0</v>
      </c>
      <c r="H36" s="146"/>
      <c r="I36" s="146"/>
      <c r="J36" s="293">
        <v>0</v>
      </c>
      <c r="K36" s="182"/>
      <c r="L36" s="207"/>
    </row>
    <row r="37" spans="3:12" x14ac:dyDescent="0.25">
      <c r="C37" s="169" t="s">
        <v>248</v>
      </c>
      <c r="D37" s="121"/>
      <c r="E37" s="121"/>
      <c r="F37" s="121"/>
      <c r="G37" s="146">
        <v>0</v>
      </c>
      <c r="H37" s="146"/>
      <c r="I37" s="146"/>
      <c r="J37" s="293">
        <v>0</v>
      </c>
      <c r="K37" s="155"/>
      <c r="L37" s="206"/>
    </row>
    <row r="38" spans="3:12" x14ac:dyDescent="0.25">
      <c r="C38" s="169" t="s">
        <v>249</v>
      </c>
      <c r="D38" s="121"/>
      <c r="E38" s="121"/>
      <c r="F38" s="121"/>
      <c r="G38" s="146">
        <v>0</v>
      </c>
      <c r="H38" s="146"/>
      <c r="I38" s="146"/>
      <c r="J38" s="293">
        <v>0</v>
      </c>
      <c r="K38" s="155"/>
      <c r="L38" s="206"/>
    </row>
    <row r="39" spans="3:12" x14ac:dyDescent="0.25">
      <c r="C39" s="169" t="s">
        <v>250</v>
      </c>
      <c r="D39" s="121"/>
      <c r="E39" s="121"/>
      <c r="F39" s="121"/>
      <c r="G39" s="146">
        <v>0</v>
      </c>
      <c r="H39" s="146"/>
      <c r="I39" s="146"/>
      <c r="J39" s="293">
        <v>0</v>
      </c>
      <c r="K39" s="155"/>
      <c r="L39" s="206"/>
    </row>
    <row r="40" spans="3:12" ht="16.5" thickBot="1" x14ac:dyDescent="0.3">
      <c r="C40" s="197" t="s">
        <v>251</v>
      </c>
      <c r="D40" s="198">
        <v>0</v>
      </c>
      <c r="E40" s="198">
        <v>0</v>
      </c>
      <c r="F40" s="198">
        <v>0</v>
      </c>
      <c r="G40" s="141">
        <v>0</v>
      </c>
      <c r="H40" s="141"/>
      <c r="I40" s="141"/>
      <c r="J40" s="294">
        <v>0</v>
      </c>
      <c r="K40" s="208"/>
      <c r="L40" s="209"/>
    </row>
    <row r="41" spans="3:12" s="113" customFormat="1" ht="16.5" thickBot="1" x14ac:dyDescent="0.3">
      <c r="C41" s="164"/>
      <c r="D41" s="165"/>
      <c r="E41" s="165"/>
      <c r="F41" s="165"/>
      <c r="G41" s="166"/>
      <c r="H41" s="166"/>
      <c r="I41" s="166"/>
      <c r="J41" s="288">
        <v>0</v>
      </c>
    </row>
    <row r="42" spans="3:12" x14ac:dyDescent="0.25">
      <c r="C42" s="349" t="s">
        <v>254</v>
      </c>
      <c r="D42" s="350"/>
      <c r="E42" s="350"/>
      <c r="F42" s="350"/>
      <c r="G42" s="350"/>
      <c r="H42" s="350"/>
      <c r="I42" s="350"/>
      <c r="J42" s="350"/>
      <c r="K42" s="350"/>
      <c r="L42" s="351"/>
    </row>
    <row r="43" spans="3:12" ht="20.25" customHeight="1" x14ac:dyDescent="0.25">
      <c r="C43" s="200" t="s">
        <v>243</v>
      </c>
      <c r="D43" s="173">
        <v>0</v>
      </c>
      <c r="E43" s="173">
        <v>0</v>
      </c>
      <c r="F43" s="173">
        <v>0</v>
      </c>
      <c r="G43" s="146">
        <v>0</v>
      </c>
      <c r="H43" s="146"/>
      <c r="I43" s="146"/>
      <c r="J43" s="293">
        <v>0</v>
      </c>
      <c r="K43" s="155"/>
      <c r="L43" s="206"/>
    </row>
    <row r="44" spans="3:12" x14ac:dyDescent="0.25">
      <c r="C44" s="169" t="s">
        <v>244</v>
      </c>
      <c r="D44" s="121"/>
      <c r="E44" s="24"/>
      <c r="F44" s="24"/>
      <c r="G44" s="146">
        <v>0</v>
      </c>
      <c r="H44" s="146"/>
      <c r="I44" s="146"/>
      <c r="J44" s="293">
        <v>0</v>
      </c>
      <c r="K44" s="155"/>
      <c r="L44" s="206"/>
    </row>
    <row r="45" spans="3:12" ht="15.75" customHeight="1" x14ac:dyDescent="0.25">
      <c r="C45" s="169" t="s">
        <v>245</v>
      </c>
      <c r="D45" s="121"/>
      <c r="E45" s="24"/>
      <c r="F45" s="24"/>
      <c r="G45" s="146">
        <v>0</v>
      </c>
      <c r="H45" s="146"/>
      <c r="I45" s="146"/>
      <c r="J45" s="293">
        <v>0</v>
      </c>
      <c r="K45" s="155"/>
      <c r="L45" s="206"/>
    </row>
    <row r="46" spans="3:12" ht="32.25" customHeight="1" x14ac:dyDescent="0.25">
      <c r="C46" s="169" t="s">
        <v>246</v>
      </c>
      <c r="D46" s="121"/>
      <c r="E46" s="121"/>
      <c r="F46" s="121"/>
      <c r="G46" s="146">
        <v>0</v>
      </c>
      <c r="H46" s="146"/>
      <c r="I46" s="146"/>
      <c r="J46" s="293">
        <v>0</v>
      </c>
      <c r="K46" s="155"/>
      <c r="L46" s="206"/>
    </row>
    <row r="47" spans="3:12" s="113" customFormat="1" x14ac:dyDescent="0.25">
      <c r="C47" s="170" t="s">
        <v>247</v>
      </c>
      <c r="D47" s="121"/>
      <c r="E47" s="121"/>
      <c r="F47" s="121"/>
      <c r="G47" s="146">
        <v>0</v>
      </c>
      <c r="H47" s="146"/>
      <c r="I47" s="146"/>
      <c r="J47" s="293">
        <v>0</v>
      </c>
      <c r="K47" s="182"/>
      <c r="L47" s="207"/>
    </row>
    <row r="48" spans="3:12" x14ac:dyDescent="0.25">
      <c r="C48" s="169" t="s">
        <v>248</v>
      </c>
      <c r="D48" s="121"/>
      <c r="E48" s="121"/>
      <c r="F48" s="121"/>
      <c r="G48" s="146">
        <v>0</v>
      </c>
      <c r="H48" s="146"/>
      <c r="I48" s="146"/>
      <c r="J48" s="293">
        <v>0</v>
      </c>
      <c r="K48" s="155"/>
      <c r="L48" s="206"/>
    </row>
    <row r="49" spans="2:13" x14ac:dyDescent="0.25">
      <c r="C49" s="169" t="s">
        <v>249</v>
      </c>
      <c r="D49" s="121"/>
      <c r="E49" s="121"/>
      <c r="F49" s="121"/>
      <c r="G49" s="146">
        <v>0</v>
      </c>
      <c r="H49" s="146"/>
      <c r="I49" s="146"/>
      <c r="J49" s="293">
        <v>0</v>
      </c>
      <c r="K49" s="155"/>
      <c r="L49" s="206"/>
    </row>
    <row r="50" spans="2:13" x14ac:dyDescent="0.25">
      <c r="C50" s="169" t="s">
        <v>250</v>
      </c>
      <c r="D50" s="121"/>
      <c r="E50" s="121"/>
      <c r="F50" s="121"/>
      <c r="G50" s="146">
        <v>0</v>
      </c>
      <c r="H50" s="146"/>
      <c r="I50" s="146"/>
      <c r="J50" s="293">
        <v>0</v>
      </c>
      <c r="K50" s="155"/>
      <c r="L50" s="206"/>
    </row>
    <row r="51" spans="2:13" ht="21" customHeight="1" thickBot="1" x14ac:dyDescent="0.3">
      <c r="C51" s="197" t="s">
        <v>251</v>
      </c>
      <c r="D51" s="198">
        <v>0</v>
      </c>
      <c r="E51" s="198">
        <v>0</v>
      </c>
      <c r="F51" s="198">
        <v>0</v>
      </c>
      <c r="G51" s="141">
        <v>0</v>
      </c>
      <c r="H51" s="141"/>
      <c r="I51" s="141"/>
      <c r="J51" s="294">
        <v>0</v>
      </c>
      <c r="K51" s="208"/>
      <c r="L51" s="209"/>
    </row>
    <row r="52" spans="2:13" s="113" customFormat="1" ht="22.5" customHeight="1" x14ac:dyDescent="0.25">
      <c r="C52" s="187"/>
      <c r="D52" s="165"/>
      <c r="E52" s="165"/>
      <c r="F52" s="165"/>
      <c r="G52" s="166"/>
      <c r="H52" s="166"/>
      <c r="I52" s="166"/>
      <c r="J52" s="288">
        <v>0</v>
      </c>
    </row>
    <row r="53" spans="2:13" ht="15.75" customHeight="1" x14ac:dyDescent="0.25">
      <c r="B53" s="353" t="s">
        <v>255</v>
      </c>
      <c r="C53" s="353"/>
      <c r="D53" s="353"/>
      <c r="E53" s="353"/>
      <c r="F53" s="353"/>
      <c r="G53" s="353"/>
      <c r="H53" s="353"/>
      <c r="I53" s="353"/>
      <c r="J53" s="353"/>
      <c r="K53" s="353"/>
      <c r="L53" s="353"/>
    </row>
    <row r="54" spans="2:13" x14ac:dyDescent="0.25">
      <c r="B54" s="155"/>
      <c r="C54" s="364" t="s">
        <v>256</v>
      </c>
      <c r="D54" s="364"/>
      <c r="E54" s="364"/>
      <c r="F54" s="364"/>
      <c r="G54" s="364"/>
      <c r="H54" s="364"/>
      <c r="I54" s="364"/>
      <c r="J54" s="364"/>
      <c r="K54" s="364"/>
      <c r="L54" s="364"/>
    </row>
    <row r="55" spans="2:13" ht="24" customHeight="1" thickBot="1" x14ac:dyDescent="0.3">
      <c r="B55" s="149"/>
      <c r="C55" s="150" t="s">
        <v>243</v>
      </c>
      <c r="D55" s="151">
        <v>155626.6</v>
      </c>
      <c r="E55" s="151">
        <v>0</v>
      </c>
      <c r="F55" s="151">
        <v>0</v>
      </c>
      <c r="G55" s="152">
        <v>155626.6</v>
      </c>
      <c r="H55" s="152"/>
      <c r="I55" s="152"/>
      <c r="J55" s="295"/>
      <c r="K55" s="152"/>
      <c r="L55" s="152"/>
    </row>
    <row r="56" spans="2:13" ht="15.75" customHeight="1" thickBot="1" x14ac:dyDescent="0.3">
      <c r="B56" s="153"/>
      <c r="C56" s="116" t="s">
        <v>244</v>
      </c>
      <c r="D56" s="117">
        <v>31249.599999999999</v>
      </c>
      <c r="E56" s="118"/>
      <c r="F56" s="118"/>
      <c r="G56" s="154">
        <v>31249.599999999999</v>
      </c>
      <c r="H56" s="154">
        <v>11694.6</v>
      </c>
      <c r="I56" s="154">
        <v>10681.920754917746</v>
      </c>
      <c r="J56" s="296">
        <f>H56-I56</f>
        <v>1012.6792450822541</v>
      </c>
      <c r="K56" s="154">
        <f>J56+I56</f>
        <v>11694.6</v>
      </c>
      <c r="L56" s="195">
        <f t="shared" ref="L56:L62" si="6">H56-K56</f>
        <v>0</v>
      </c>
    </row>
    <row r="57" spans="2:13" ht="15.75" customHeight="1" thickBot="1" x14ac:dyDescent="0.3">
      <c r="B57" s="155"/>
      <c r="C57" s="120" t="s">
        <v>245</v>
      </c>
      <c r="D57" s="121"/>
      <c r="E57" s="24"/>
      <c r="F57" s="24"/>
      <c r="G57" s="156">
        <v>0</v>
      </c>
      <c r="H57" s="156"/>
      <c r="I57" s="156"/>
      <c r="J57" s="296"/>
      <c r="K57" s="156">
        <f t="shared" ref="K57:K63" si="7">J57+I57</f>
        <v>0</v>
      </c>
      <c r="L57" s="195">
        <f t="shared" si="6"/>
        <v>0</v>
      </c>
    </row>
    <row r="58" spans="2:13" ht="15.75" customHeight="1" thickBot="1" x14ac:dyDescent="0.3">
      <c r="B58" s="155"/>
      <c r="C58" s="120" t="s">
        <v>246</v>
      </c>
      <c r="D58" s="121"/>
      <c r="E58" s="121"/>
      <c r="F58" s="121"/>
      <c r="G58" s="156">
        <v>0</v>
      </c>
      <c r="H58" s="156"/>
      <c r="I58" s="156"/>
      <c r="J58" s="296"/>
      <c r="K58" s="156">
        <f t="shared" si="7"/>
        <v>0</v>
      </c>
      <c r="L58" s="195">
        <f t="shared" si="6"/>
        <v>0</v>
      </c>
    </row>
    <row r="59" spans="2:13" ht="18.75" customHeight="1" thickBot="1" x14ac:dyDescent="0.3">
      <c r="B59" s="155"/>
      <c r="C59" s="125" t="s">
        <v>247</v>
      </c>
      <c r="D59" s="121"/>
      <c r="E59" s="121"/>
      <c r="F59" s="121"/>
      <c r="G59" s="156">
        <v>0</v>
      </c>
      <c r="H59" s="156">
        <v>87095.890410958906</v>
      </c>
      <c r="I59" s="156">
        <v>90984.190538840179</v>
      </c>
      <c r="J59" s="296"/>
      <c r="K59" s="156">
        <f>J59+I59</f>
        <v>90984.190538840179</v>
      </c>
      <c r="L59" s="195">
        <f t="shared" si="6"/>
        <v>-3888.3001278812735</v>
      </c>
      <c r="M59" s="379">
        <f>I59</f>
        <v>90984.190538840179</v>
      </c>
    </row>
    <row r="60" spans="2:13" ht="16.5" thickBot="1" x14ac:dyDescent="0.3">
      <c r="B60" s="155"/>
      <c r="C60" s="120" t="s">
        <v>248</v>
      </c>
      <c r="D60" s="121"/>
      <c r="E60" s="121"/>
      <c r="F60" s="121"/>
      <c r="G60" s="156">
        <v>0</v>
      </c>
      <c r="H60" s="156">
        <v>55500</v>
      </c>
      <c r="I60" s="156">
        <v>50781.624190187264</v>
      </c>
      <c r="J60" s="296">
        <v>830.08</v>
      </c>
      <c r="K60" s="156">
        <f>J60+I60</f>
        <v>51611.704190187265</v>
      </c>
      <c r="L60" s="195">
        <f t="shared" si="6"/>
        <v>3888.2958098127347</v>
      </c>
    </row>
    <row r="61" spans="2:13" s="113" customFormat="1" ht="21.75" customHeight="1" thickBot="1" x14ac:dyDescent="0.3">
      <c r="B61" s="155"/>
      <c r="C61" s="120" t="s">
        <v>249</v>
      </c>
      <c r="D61" s="121">
        <v>119693</v>
      </c>
      <c r="E61" s="121"/>
      <c r="F61" s="121"/>
      <c r="G61" s="156">
        <v>119693</v>
      </c>
      <c r="H61" s="156"/>
      <c r="I61" s="156"/>
      <c r="J61" s="296"/>
      <c r="K61" s="156">
        <f t="shared" si="7"/>
        <v>0</v>
      </c>
      <c r="L61" s="195">
        <f t="shared" si="6"/>
        <v>0</v>
      </c>
    </row>
    <row r="62" spans="2:13" s="113" customFormat="1" ht="16.5" thickBot="1" x14ac:dyDescent="0.3">
      <c r="B62" s="155"/>
      <c r="C62" s="157" t="s">
        <v>250</v>
      </c>
      <c r="D62" s="158">
        <v>4684</v>
      </c>
      <c r="E62" s="158"/>
      <c r="F62" s="158"/>
      <c r="G62" s="159">
        <v>4684</v>
      </c>
      <c r="H62" s="159">
        <v>6505.105263157895</v>
      </c>
      <c r="I62" s="159">
        <v>6042.6822916679603</v>
      </c>
      <c r="J62" s="296">
        <f t="shared" ref="J62" si="8">H62-I62</f>
        <v>462.42297148993475</v>
      </c>
      <c r="K62" s="159">
        <f>J62+I62</f>
        <v>6505.105263157895</v>
      </c>
      <c r="L62" s="195">
        <f t="shared" si="6"/>
        <v>0</v>
      </c>
    </row>
    <row r="63" spans="2:13" ht="16.5" thickBot="1" x14ac:dyDescent="0.3">
      <c r="B63" s="160"/>
      <c r="C63" s="161" t="s">
        <v>251</v>
      </c>
      <c r="D63" s="162">
        <v>155626.6</v>
      </c>
      <c r="E63" s="162">
        <v>0</v>
      </c>
      <c r="F63" s="162">
        <v>0</v>
      </c>
      <c r="G63" s="163">
        <v>155626.6</v>
      </c>
      <c r="H63" s="163">
        <v>160795.5956741168</v>
      </c>
      <c r="I63" s="163">
        <v>158490.41777561317</v>
      </c>
      <c r="J63" s="297">
        <f>SUM(J56:J62)</f>
        <v>2305.1822165721887</v>
      </c>
      <c r="K63" s="163">
        <f t="shared" si="7"/>
        <v>160795.59999218537</v>
      </c>
      <c r="L63" s="163">
        <f>SUM(L56:L62)</f>
        <v>-4.318068538850639E-3</v>
      </c>
    </row>
    <row r="64" spans="2:13" s="113" customFormat="1" ht="16.5" thickBot="1" x14ac:dyDescent="0.3">
      <c r="C64" s="164"/>
      <c r="D64" s="165"/>
      <c r="E64" s="165"/>
      <c r="F64" s="165"/>
      <c r="G64" s="166"/>
      <c r="H64" s="166"/>
      <c r="I64" s="166"/>
      <c r="J64" s="288">
        <v>0</v>
      </c>
    </row>
    <row r="65" spans="2:13" ht="16.5" thickBot="1" x14ac:dyDescent="0.3">
      <c r="B65" s="113"/>
      <c r="C65" s="365" t="s">
        <v>81</v>
      </c>
      <c r="D65" s="366"/>
      <c r="E65" s="366"/>
      <c r="F65" s="366"/>
      <c r="G65" s="366"/>
      <c r="H65" s="366"/>
      <c r="I65" s="366"/>
      <c r="J65" s="366"/>
      <c r="K65" s="366"/>
      <c r="L65" s="367"/>
    </row>
    <row r="66" spans="2:13" ht="21.75" customHeight="1" thickBot="1" x14ac:dyDescent="0.3">
      <c r="C66" s="132" t="s">
        <v>243</v>
      </c>
      <c r="D66" s="133">
        <v>191793</v>
      </c>
      <c r="E66" s="133">
        <v>0</v>
      </c>
      <c r="F66" s="133">
        <v>0</v>
      </c>
      <c r="G66" s="136">
        <v>191793</v>
      </c>
      <c r="H66" s="136">
        <f>SUM(H67:H73)</f>
        <v>202253.64880295738</v>
      </c>
      <c r="I66" s="136">
        <f t="shared" ref="I66:L66" si="9">SUM(I67:I73)</f>
        <v>183395.70002294105</v>
      </c>
      <c r="J66" s="291">
        <f t="shared" si="9"/>
        <v>18857.948780016333</v>
      </c>
      <c r="K66" s="136">
        <f t="shared" si="9"/>
        <v>202253.64880295738</v>
      </c>
      <c r="L66" s="137">
        <f t="shared" si="9"/>
        <v>0</v>
      </c>
    </row>
    <row r="67" spans="2:13" ht="15.75" customHeight="1" x14ac:dyDescent="0.25">
      <c r="C67" s="168" t="s">
        <v>244</v>
      </c>
      <c r="D67" s="117">
        <v>44181</v>
      </c>
      <c r="E67" s="118"/>
      <c r="F67" s="118"/>
      <c r="G67" s="145">
        <v>44181</v>
      </c>
      <c r="H67" s="145">
        <v>17541.900000000001</v>
      </c>
      <c r="I67" s="145">
        <v>16022.88113237662</v>
      </c>
      <c r="J67" s="298">
        <v>1519.0188676233811</v>
      </c>
      <c r="K67" s="145">
        <f t="shared" ref="K67:K73" si="10">J67+I67</f>
        <v>17541.900000000001</v>
      </c>
      <c r="L67" s="139">
        <f t="shared" ref="L67:L73" si="11">H67-K67</f>
        <v>0</v>
      </c>
    </row>
    <row r="68" spans="2:13" ht="15.75" customHeight="1" x14ac:dyDescent="0.25">
      <c r="C68" s="169" t="s">
        <v>245</v>
      </c>
      <c r="D68" s="121"/>
      <c r="E68" s="24"/>
      <c r="F68" s="24"/>
      <c r="G68" s="146">
        <v>0</v>
      </c>
      <c r="H68" s="146"/>
      <c r="I68" s="146"/>
      <c r="J68" s="283">
        <v>0</v>
      </c>
      <c r="K68" s="146">
        <f t="shared" si="10"/>
        <v>0</v>
      </c>
      <c r="L68" s="140">
        <f t="shared" si="11"/>
        <v>0</v>
      </c>
    </row>
    <row r="69" spans="2:13" ht="15.75" customHeight="1" x14ac:dyDescent="0.25">
      <c r="C69" s="169" t="s">
        <v>246</v>
      </c>
      <c r="D69" s="121">
        <v>1096</v>
      </c>
      <c r="E69" s="121"/>
      <c r="F69" s="121"/>
      <c r="G69" s="146">
        <v>1096</v>
      </c>
      <c r="H69" s="146"/>
      <c r="I69" s="146"/>
      <c r="J69" s="283">
        <v>0</v>
      </c>
      <c r="K69" s="146">
        <f t="shared" si="10"/>
        <v>0</v>
      </c>
      <c r="L69" s="140">
        <f t="shared" si="11"/>
        <v>0</v>
      </c>
    </row>
    <row r="70" spans="2:13" x14ac:dyDescent="0.25">
      <c r="C70" s="170" t="s">
        <v>247</v>
      </c>
      <c r="D70" s="121"/>
      <c r="E70" s="121"/>
      <c r="F70" s="121"/>
      <c r="G70" s="146">
        <v>0</v>
      </c>
      <c r="H70" s="146">
        <v>0</v>
      </c>
      <c r="I70" s="146"/>
      <c r="J70" s="283">
        <v>0</v>
      </c>
      <c r="K70" s="146">
        <f t="shared" si="10"/>
        <v>0</v>
      </c>
      <c r="L70" s="140">
        <f t="shared" si="11"/>
        <v>0</v>
      </c>
    </row>
    <row r="71" spans="2:13" x14ac:dyDescent="0.25">
      <c r="C71" s="169" t="s">
        <v>248</v>
      </c>
      <c r="D71" s="121"/>
      <c r="E71" s="121"/>
      <c r="F71" s="121"/>
      <c r="G71" s="146">
        <v>0</v>
      </c>
      <c r="H71" s="146">
        <v>0</v>
      </c>
      <c r="I71" s="146"/>
      <c r="J71" s="283">
        <v>0</v>
      </c>
      <c r="K71" s="146">
        <f t="shared" si="10"/>
        <v>0</v>
      </c>
      <c r="L71" s="140">
        <f t="shared" si="11"/>
        <v>0</v>
      </c>
    </row>
    <row r="72" spans="2:13" x14ac:dyDescent="0.25">
      <c r="C72" s="169" t="s">
        <v>249</v>
      </c>
      <c r="D72" s="121">
        <v>140586</v>
      </c>
      <c r="E72" s="121"/>
      <c r="F72" s="121"/>
      <c r="G72" s="146">
        <v>140586</v>
      </c>
      <c r="H72" s="146">
        <v>184711.74880295739</v>
      </c>
      <c r="I72" s="146">
        <v>167372.81889056443</v>
      </c>
      <c r="J72" s="283">
        <v>17338.929912392952</v>
      </c>
      <c r="K72" s="146">
        <f t="shared" si="10"/>
        <v>184711.74880295739</v>
      </c>
      <c r="L72" s="140">
        <f t="shared" si="11"/>
        <v>0</v>
      </c>
      <c r="M72" s="379">
        <f>I72</f>
        <v>167372.81889056443</v>
      </c>
    </row>
    <row r="73" spans="2:13" ht="16.5" thickBot="1" x14ac:dyDescent="0.3">
      <c r="C73" s="171" t="s">
        <v>250</v>
      </c>
      <c r="D73" s="158">
        <v>5930</v>
      </c>
      <c r="E73" s="158"/>
      <c r="F73" s="158"/>
      <c r="G73" s="247">
        <v>5930</v>
      </c>
      <c r="H73" s="247">
        <v>0</v>
      </c>
      <c r="I73" s="247"/>
      <c r="J73" s="299">
        <v>0</v>
      </c>
      <c r="K73" s="247">
        <f t="shared" si="10"/>
        <v>0</v>
      </c>
      <c r="L73" s="249">
        <f t="shared" si="11"/>
        <v>0</v>
      </c>
    </row>
    <row r="74" spans="2:13" ht="16.5" thickBot="1" x14ac:dyDescent="0.3">
      <c r="C74" s="161" t="s">
        <v>251</v>
      </c>
      <c r="D74" s="162">
        <v>191793</v>
      </c>
      <c r="E74" s="162">
        <v>0</v>
      </c>
      <c r="F74" s="162">
        <v>0</v>
      </c>
      <c r="G74" s="250">
        <v>191793</v>
      </c>
      <c r="H74" s="250">
        <v>191793</v>
      </c>
      <c r="I74" s="250">
        <v>183395.70002294105</v>
      </c>
      <c r="J74" s="291">
        <f>SUM(J67:J73)</f>
        <v>18857.948780016333</v>
      </c>
      <c r="K74" s="250">
        <f>SUM(K67:K73)</f>
        <v>202253.64880295738</v>
      </c>
      <c r="L74" s="251">
        <f>SUM(L67:L73)</f>
        <v>0</v>
      </c>
    </row>
    <row r="75" spans="2:13" s="113" customFormat="1" ht="16.5" thickBot="1" x14ac:dyDescent="0.3">
      <c r="C75" s="164"/>
      <c r="D75" s="165"/>
      <c r="E75" s="165"/>
      <c r="F75" s="165"/>
      <c r="G75" s="166"/>
      <c r="H75" s="166"/>
      <c r="I75" s="166"/>
      <c r="J75" s="288">
        <v>0</v>
      </c>
    </row>
    <row r="76" spans="2:13" x14ac:dyDescent="0.25">
      <c r="C76" s="349" t="s">
        <v>98</v>
      </c>
      <c r="D76" s="350"/>
      <c r="E76" s="350"/>
      <c r="F76" s="350"/>
      <c r="G76" s="350"/>
      <c r="H76" s="350"/>
      <c r="I76" s="350"/>
      <c r="J76" s="350"/>
      <c r="K76" s="350"/>
      <c r="L76" s="351"/>
    </row>
    <row r="77" spans="2:13" ht="21.75" customHeight="1" x14ac:dyDescent="0.25">
      <c r="B77" s="113"/>
      <c r="C77" s="200" t="s">
        <v>243</v>
      </c>
      <c r="D77" s="173">
        <v>0</v>
      </c>
      <c r="E77" s="173">
        <v>0</v>
      </c>
      <c r="F77" s="173">
        <v>0</v>
      </c>
      <c r="G77" s="146">
        <v>0</v>
      </c>
      <c r="H77" s="146"/>
      <c r="I77" s="146"/>
      <c r="J77" s="293">
        <v>0</v>
      </c>
      <c r="K77" s="155"/>
      <c r="L77" s="206"/>
    </row>
    <row r="78" spans="2:13" ht="18" customHeight="1" x14ac:dyDescent="0.25">
      <c r="C78" s="169" t="s">
        <v>244</v>
      </c>
      <c r="D78" s="121"/>
      <c r="E78" s="24"/>
      <c r="F78" s="24"/>
      <c r="G78" s="146">
        <v>0</v>
      </c>
      <c r="H78" s="146"/>
      <c r="I78" s="146"/>
      <c r="J78" s="293">
        <v>0</v>
      </c>
      <c r="K78" s="155"/>
      <c r="L78" s="206"/>
    </row>
    <row r="79" spans="2:13" ht="15.75" customHeight="1" x14ac:dyDescent="0.25">
      <c r="C79" s="169" t="s">
        <v>245</v>
      </c>
      <c r="D79" s="121"/>
      <c r="E79" s="24"/>
      <c r="F79" s="24"/>
      <c r="G79" s="146">
        <v>0</v>
      </c>
      <c r="H79" s="146"/>
      <c r="I79" s="146"/>
      <c r="J79" s="293">
        <v>0</v>
      </c>
      <c r="K79" s="155"/>
      <c r="L79" s="206"/>
    </row>
    <row r="80" spans="2:13" s="113" customFormat="1" ht="15.75" customHeight="1" x14ac:dyDescent="0.25">
      <c r="B80" s="112"/>
      <c r="C80" s="169" t="s">
        <v>246</v>
      </c>
      <c r="D80" s="121"/>
      <c r="E80" s="121"/>
      <c r="F80" s="121"/>
      <c r="G80" s="146">
        <v>0</v>
      </c>
      <c r="H80" s="146"/>
      <c r="I80" s="146"/>
      <c r="J80" s="293">
        <v>0</v>
      </c>
      <c r="K80" s="182"/>
      <c r="L80" s="207"/>
    </row>
    <row r="81" spans="2:12" x14ac:dyDescent="0.25">
      <c r="B81" s="113"/>
      <c r="C81" s="170" t="s">
        <v>247</v>
      </c>
      <c r="D81" s="121"/>
      <c r="E81" s="121"/>
      <c r="F81" s="121"/>
      <c r="G81" s="146">
        <v>0</v>
      </c>
      <c r="H81" s="146"/>
      <c r="I81" s="146"/>
      <c r="J81" s="293">
        <v>0</v>
      </c>
      <c r="K81" s="155"/>
      <c r="L81" s="206"/>
    </row>
    <row r="82" spans="2:12" x14ac:dyDescent="0.25">
      <c r="B82" s="113"/>
      <c r="C82" s="169" t="s">
        <v>248</v>
      </c>
      <c r="D82" s="121"/>
      <c r="E82" s="121"/>
      <c r="F82" s="121"/>
      <c r="G82" s="146">
        <v>0</v>
      </c>
      <c r="H82" s="146"/>
      <c r="I82" s="146"/>
      <c r="J82" s="293">
        <v>0</v>
      </c>
      <c r="K82" s="155"/>
      <c r="L82" s="206"/>
    </row>
    <row r="83" spans="2:12" x14ac:dyDescent="0.25">
      <c r="B83" s="113"/>
      <c r="C83" s="169" t="s">
        <v>249</v>
      </c>
      <c r="D83" s="121"/>
      <c r="E83" s="121"/>
      <c r="F83" s="121"/>
      <c r="G83" s="146">
        <v>0</v>
      </c>
      <c r="H83" s="146"/>
      <c r="I83" s="146"/>
      <c r="J83" s="293">
        <v>0</v>
      </c>
      <c r="K83" s="155"/>
      <c r="L83" s="206"/>
    </row>
    <row r="84" spans="2:12" x14ac:dyDescent="0.25">
      <c r="C84" s="169" t="s">
        <v>250</v>
      </c>
      <c r="D84" s="121"/>
      <c r="E84" s="121"/>
      <c r="F84" s="121"/>
      <c r="G84" s="146">
        <v>0</v>
      </c>
      <c r="H84" s="146"/>
      <c r="I84" s="146"/>
      <c r="J84" s="293">
        <v>0</v>
      </c>
      <c r="K84" s="155"/>
      <c r="L84" s="206"/>
    </row>
    <row r="85" spans="2:12" ht="16.5" thickBot="1" x14ac:dyDescent="0.3">
      <c r="C85" s="197" t="s">
        <v>251</v>
      </c>
      <c r="D85" s="198">
        <v>0</v>
      </c>
      <c r="E85" s="198">
        <v>0</v>
      </c>
      <c r="F85" s="198">
        <v>0</v>
      </c>
      <c r="G85" s="141">
        <v>0</v>
      </c>
      <c r="H85" s="141"/>
      <c r="I85" s="141"/>
      <c r="J85" s="294">
        <v>0</v>
      </c>
      <c r="K85" s="208"/>
      <c r="L85" s="209"/>
    </row>
    <row r="86" spans="2:12" s="113" customFormat="1" ht="16.5" thickBot="1" x14ac:dyDescent="0.3">
      <c r="C86" s="164"/>
      <c r="D86" s="165"/>
      <c r="E86" s="165"/>
      <c r="F86" s="165"/>
      <c r="G86" s="166"/>
      <c r="H86" s="166"/>
      <c r="I86" s="166"/>
      <c r="J86" s="288">
        <v>0</v>
      </c>
    </row>
    <row r="87" spans="2:12" x14ac:dyDescent="0.25">
      <c r="C87" s="349" t="s">
        <v>107</v>
      </c>
      <c r="D87" s="350"/>
      <c r="E87" s="350"/>
      <c r="F87" s="350"/>
      <c r="G87" s="350"/>
      <c r="H87" s="350"/>
      <c r="I87" s="350"/>
      <c r="J87" s="350"/>
      <c r="K87" s="350"/>
      <c r="L87" s="351"/>
    </row>
    <row r="88" spans="2:12" ht="21.75" customHeight="1" x14ac:dyDescent="0.25">
      <c r="C88" s="200" t="s">
        <v>243</v>
      </c>
      <c r="D88" s="173">
        <v>0</v>
      </c>
      <c r="E88" s="173">
        <v>0</v>
      </c>
      <c r="F88" s="173">
        <v>0</v>
      </c>
      <c r="G88" s="146">
        <v>0</v>
      </c>
      <c r="H88" s="146"/>
      <c r="I88" s="146"/>
      <c r="J88" s="293">
        <v>0</v>
      </c>
      <c r="K88" s="155"/>
      <c r="L88" s="206"/>
    </row>
    <row r="89" spans="2:12" ht="15.75" customHeight="1" x14ac:dyDescent="0.25">
      <c r="C89" s="169" t="s">
        <v>244</v>
      </c>
      <c r="D89" s="121"/>
      <c r="E89" s="24"/>
      <c r="F89" s="24"/>
      <c r="G89" s="146">
        <v>0</v>
      </c>
      <c r="H89" s="146"/>
      <c r="I89" s="146"/>
      <c r="J89" s="293">
        <v>0</v>
      </c>
      <c r="K89" s="155"/>
      <c r="L89" s="206"/>
    </row>
    <row r="90" spans="2:12" ht="15.75" customHeight="1" x14ac:dyDescent="0.25">
      <c r="B90" s="113"/>
      <c r="C90" s="169" t="s">
        <v>245</v>
      </c>
      <c r="D90" s="121"/>
      <c r="E90" s="24"/>
      <c r="F90" s="24"/>
      <c r="G90" s="146">
        <v>0</v>
      </c>
      <c r="H90" s="146"/>
      <c r="I90" s="146"/>
      <c r="J90" s="293">
        <v>0</v>
      </c>
      <c r="K90" s="155"/>
      <c r="L90" s="206"/>
    </row>
    <row r="91" spans="2:12" ht="15.75" customHeight="1" x14ac:dyDescent="0.25">
      <c r="C91" s="169" t="s">
        <v>246</v>
      </c>
      <c r="D91" s="121"/>
      <c r="E91" s="121"/>
      <c r="F91" s="121"/>
      <c r="G91" s="146">
        <v>0</v>
      </c>
      <c r="H91" s="146"/>
      <c r="I91" s="146"/>
      <c r="J91" s="293">
        <v>0</v>
      </c>
      <c r="K91" s="155"/>
      <c r="L91" s="206"/>
    </row>
    <row r="92" spans="2:12" x14ac:dyDescent="0.25">
      <c r="C92" s="170" t="s">
        <v>247</v>
      </c>
      <c r="D92" s="121"/>
      <c r="E92" s="121"/>
      <c r="F92" s="121"/>
      <c r="G92" s="146">
        <v>0</v>
      </c>
      <c r="H92" s="146"/>
      <c r="I92" s="146"/>
      <c r="J92" s="293">
        <v>0</v>
      </c>
      <c r="K92" s="155"/>
      <c r="L92" s="206"/>
    </row>
    <row r="93" spans="2:12" x14ac:dyDescent="0.25">
      <c r="C93" s="169" t="s">
        <v>248</v>
      </c>
      <c r="D93" s="121"/>
      <c r="E93" s="121"/>
      <c r="F93" s="121"/>
      <c r="G93" s="146">
        <v>0</v>
      </c>
      <c r="H93" s="146"/>
      <c r="I93" s="146"/>
      <c r="J93" s="293">
        <v>0</v>
      </c>
      <c r="K93" s="155"/>
      <c r="L93" s="206"/>
    </row>
    <row r="94" spans="2:12" ht="25.5" customHeight="1" x14ac:dyDescent="0.25">
      <c r="C94" s="169" t="s">
        <v>249</v>
      </c>
      <c r="D94" s="121"/>
      <c r="E94" s="121"/>
      <c r="F94" s="121"/>
      <c r="G94" s="146">
        <v>0</v>
      </c>
      <c r="H94" s="146"/>
      <c r="I94" s="146"/>
      <c r="J94" s="293">
        <v>0</v>
      </c>
      <c r="K94" s="155"/>
      <c r="L94" s="206"/>
    </row>
    <row r="95" spans="2:12" x14ac:dyDescent="0.25">
      <c r="B95" s="113"/>
      <c r="C95" s="169" t="s">
        <v>250</v>
      </c>
      <c r="D95" s="121"/>
      <c r="E95" s="121"/>
      <c r="F95" s="121"/>
      <c r="G95" s="146">
        <v>0</v>
      </c>
      <c r="H95" s="146"/>
      <c r="I95" s="146"/>
      <c r="J95" s="293">
        <v>0</v>
      </c>
      <c r="K95" s="155"/>
      <c r="L95" s="206"/>
    </row>
    <row r="96" spans="2:12" ht="15.75" customHeight="1" thickBot="1" x14ac:dyDescent="0.3">
      <c r="C96" s="197" t="s">
        <v>251</v>
      </c>
      <c r="D96" s="198">
        <v>0</v>
      </c>
      <c r="E96" s="198">
        <v>0</v>
      </c>
      <c r="F96" s="198">
        <v>0</v>
      </c>
      <c r="G96" s="141">
        <v>0</v>
      </c>
      <c r="H96" s="141"/>
      <c r="I96" s="141"/>
      <c r="J96" s="294">
        <v>0</v>
      </c>
      <c r="K96" s="208"/>
      <c r="L96" s="209"/>
    </row>
    <row r="97" spans="2:13" ht="25.5" customHeight="1" thickBot="1" x14ac:dyDescent="0.3">
      <c r="D97" s="112"/>
      <c r="E97" s="112"/>
      <c r="F97" s="112"/>
      <c r="J97" s="288"/>
    </row>
    <row r="98" spans="2:13" ht="15.75" customHeight="1" x14ac:dyDescent="0.25">
      <c r="B98" s="349" t="s">
        <v>257</v>
      </c>
      <c r="C98" s="350"/>
      <c r="D98" s="350"/>
      <c r="E98" s="350"/>
      <c r="F98" s="350"/>
      <c r="G98" s="350"/>
      <c r="H98" s="350"/>
      <c r="I98" s="350"/>
      <c r="J98" s="350"/>
      <c r="K98" s="350"/>
      <c r="L98" s="351"/>
    </row>
    <row r="99" spans="2:13" ht="16.5" thickBot="1" x14ac:dyDescent="0.3">
      <c r="B99" s="148"/>
      <c r="C99" s="368" t="s">
        <v>118</v>
      </c>
      <c r="D99" s="368"/>
      <c r="E99" s="368"/>
      <c r="F99" s="368"/>
      <c r="G99" s="368"/>
      <c r="H99" s="368"/>
      <c r="I99" s="368"/>
      <c r="J99" s="368"/>
      <c r="K99" s="368"/>
      <c r="L99" s="369"/>
    </row>
    <row r="100" spans="2:13" ht="22.5" customHeight="1" thickBot="1" x14ac:dyDescent="0.3">
      <c r="B100" s="244"/>
      <c r="C100" s="132" t="s">
        <v>243</v>
      </c>
      <c r="D100" s="133">
        <v>65797</v>
      </c>
      <c r="E100" s="133">
        <v>0</v>
      </c>
      <c r="F100" s="133">
        <v>0</v>
      </c>
      <c r="G100" s="136">
        <v>65797</v>
      </c>
      <c r="H100" s="136">
        <f>SUM(H101:H107)</f>
        <v>85334.639726027381</v>
      </c>
      <c r="I100" s="136">
        <f>SUM(I101:I107)</f>
        <v>73800.060169897159</v>
      </c>
      <c r="J100" s="291">
        <f t="shared" ref="J100:L100" si="12">SUM(J101:J107)</f>
        <v>11534.579556130237</v>
      </c>
      <c r="K100" s="136">
        <f t="shared" si="12"/>
        <v>85334.639726027381</v>
      </c>
      <c r="L100" s="137">
        <f t="shared" si="12"/>
        <v>0</v>
      </c>
    </row>
    <row r="101" spans="2:13" x14ac:dyDescent="0.25">
      <c r="B101" s="148"/>
      <c r="C101" s="116" t="s">
        <v>244</v>
      </c>
      <c r="D101" s="117">
        <v>36817</v>
      </c>
      <c r="E101" s="118"/>
      <c r="F101" s="118"/>
      <c r="G101" s="145">
        <v>36817</v>
      </c>
      <c r="H101" s="145">
        <v>17541.900000000001</v>
      </c>
      <c r="I101" s="145">
        <v>16022.88113237662</v>
      </c>
      <c r="J101" s="298">
        <v>1519.0188676233811</v>
      </c>
      <c r="K101" s="145">
        <f>J101+I101</f>
        <v>17541.900000000001</v>
      </c>
      <c r="L101" s="245">
        <f>H101-K101</f>
        <v>0</v>
      </c>
    </row>
    <row r="102" spans="2:13" x14ac:dyDescent="0.25">
      <c r="B102" s="148"/>
      <c r="C102" s="120" t="s">
        <v>245</v>
      </c>
      <c r="D102" s="121"/>
      <c r="E102" s="24"/>
      <c r="F102" s="24"/>
      <c r="G102" s="146">
        <v>0</v>
      </c>
      <c r="H102" s="146"/>
      <c r="I102" s="146"/>
      <c r="J102" s="283">
        <v>0</v>
      </c>
      <c r="K102" s="146">
        <f t="shared" ref="K102:K107" si="13">J102+I102</f>
        <v>0</v>
      </c>
      <c r="L102" s="201">
        <f t="shared" ref="L102:L108" si="14">H102-K102</f>
        <v>0</v>
      </c>
    </row>
    <row r="103" spans="2:13" ht="15.75" customHeight="1" x14ac:dyDescent="0.25">
      <c r="B103" s="148"/>
      <c r="C103" s="120" t="s">
        <v>246</v>
      </c>
      <c r="D103" s="121">
        <v>1068</v>
      </c>
      <c r="E103" s="121"/>
      <c r="F103" s="121"/>
      <c r="G103" s="146">
        <v>1068</v>
      </c>
      <c r="H103" s="146"/>
      <c r="I103" s="146"/>
      <c r="J103" s="283">
        <v>0</v>
      </c>
      <c r="K103" s="146">
        <f t="shared" si="13"/>
        <v>0</v>
      </c>
      <c r="L103" s="201">
        <f t="shared" si="14"/>
        <v>0</v>
      </c>
    </row>
    <row r="104" spans="2:13" x14ac:dyDescent="0.25">
      <c r="B104" s="148"/>
      <c r="C104" s="125" t="s">
        <v>247</v>
      </c>
      <c r="D104" s="121"/>
      <c r="E104" s="121"/>
      <c r="F104" s="121"/>
      <c r="G104" s="146">
        <v>0</v>
      </c>
      <c r="H104" s="146">
        <v>0</v>
      </c>
      <c r="I104" s="146"/>
      <c r="J104" s="283">
        <v>0</v>
      </c>
      <c r="K104" s="146">
        <f t="shared" si="13"/>
        <v>0</v>
      </c>
      <c r="L104" s="201">
        <f t="shared" si="14"/>
        <v>0</v>
      </c>
    </row>
    <row r="105" spans="2:13" x14ac:dyDescent="0.25">
      <c r="B105" s="148"/>
      <c r="C105" s="120" t="s">
        <v>248</v>
      </c>
      <c r="D105" s="121"/>
      <c r="E105" s="121"/>
      <c r="F105" s="121"/>
      <c r="G105" s="146">
        <v>0</v>
      </c>
      <c r="H105" s="146">
        <v>0</v>
      </c>
      <c r="I105" s="146"/>
      <c r="J105" s="283">
        <v>0</v>
      </c>
      <c r="K105" s="146">
        <f t="shared" si="13"/>
        <v>0</v>
      </c>
      <c r="L105" s="201">
        <f t="shared" si="14"/>
        <v>0</v>
      </c>
    </row>
    <row r="106" spans="2:13" x14ac:dyDescent="0.25">
      <c r="B106" s="148"/>
      <c r="C106" s="120" t="s">
        <v>249</v>
      </c>
      <c r="D106" s="121">
        <v>23125</v>
      </c>
      <c r="E106" s="121"/>
      <c r="F106" s="121"/>
      <c r="G106" s="146">
        <v>23125</v>
      </c>
      <c r="H106" s="146">
        <v>67792.739726027386</v>
      </c>
      <c r="I106" s="146">
        <v>57777.179037520531</v>
      </c>
      <c r="J106" s="283">
        <v>10015.560688506856</v>
      </c>
      <c r="K106" s="146">
        <f t="shared" si="13"/>
        <v>67792.739726027386</v>
      </c>
      <c r="L106" s="201">
        <f t="shared" si="14"/>
        <v>0</v>
      </c>
      <c r="M106" s="379">
        <f>I106</f>
        <v>57777.179037520531</v>
      </c>
    </row>
    <row r="107" spans="2:13" ht="16.5" thickBot="1" x14ac:dyDescent="0.3">
      <c r="B107" s="148"/>
      <c r="C107" s="157" t="s">
        <v>250</v>
      </c>
      <c r="D107" s="158">
        <v>4787</v>
      </c>
      <c r="E107" s="158"/>
      <c r="F107" s="158"/>
      <c r="G107" s="247">
        <v>4787</v>
      </c>
      <c r="H107" s="247">
        <v>0</v>
      </c>
      <c r="I107" s="247"/>
      <c r="J107" s="299">
        <v>0</v>
      </c>
      <c r="K107" s="247">
        <f t="shared" si="13"/>
        <v>0</v>
      </c>
      <c r="L107" s="248">
        <f t="shared" si="14"/>
        <v>0</v>
      </c>
    </row>
    <row r="108" spans="2:13" ht="16.5" thickBot="1" x14ac:dyDescent="0.3">
      <c r="B108" s="246"/>
      <c r="C108" s="161" t="s">
        <v>251</v>
      </c>
      <c r="D108" s="162">
        <v>65797</v>
      </c>
      <c r="E108" s="162">
        <v>0</v>
      </c>
      <c r="F108" s="162">
        <v>0</v>
      </c>
      <c r="G108" s="136">
        <v>65797</v>
      </c>
      <c r="H108" s="136">
        <f>SUM(H101:H107)</f>
        <v>85334.639726027381</v>
      </c>
      <c r="I108" s="136">
        <f>SUM(I101:I107)</f>
        <v>73800.060169897159</v>
      </c>
      <c r="J108" s="291">
        <v>11534.579556130222</v>
      </c>
      <c r="K108" s="136">
        <f>SUM(K101:K107)</f>
        <v>85334.639726027381</v>
      </c>
      <c r="L108" s="137">
        <f t="shared" si="14"/>
        <v>0</v>
      </c>
    </row>
    <row r="109" spans="2:13" s="189" customFormat="1" ht="16.5" thickBot="1" x14ac:dyDescent="0.3">
      <c r="C109" s="187"/>
      <c r="D109" s="165"/>
      <c r="E109" s="165"/>
      <c r="F109" s="165"/>
      <c r="G109" s="188"/>
      <c r="H109" s="188"/>
      <c r="I109" s="188"/>
      <c r="J109" s="300"/>
      <c r="K109" s="188"/>
    </row>
    <row r="110" spans="2:13" ht="15.75" customHeight="1" x14ac:dyDescent="0.25">
      <c r="C110" s="349" t="s">
        <v>258</v>
      </c>
      <c r="D110" s="350"/>
      <c r="E110" s="350"/>
      <c r="F110" s="350"/>
      <c r="G110" s="350"/>
      <c r="H110" s="350"/>
      <c r="I110" s="350"/>
      <c r="J110" s="350"/>
      <c r="K110" s="350"/>
      <c r="L110" s="351"/>
    </row>
    <row r="111" spans="2:13" ht="21.75" customHeight="1" thickBot="1" x14ac:dyDescent="0.3">
      <c r="C111" s="167" t="s">
        <v>243</v>
      </c>
      <c r="D111" s="144">
        <v>126080.18</v>
      </c>
      <c r="E111" s="144">
        <v>0</v>
      </c>
      <c r="F111" s="144">
        <v>0</v>
      </c>
      <c r="G111" s="141">
        <v>126080.18</v>
      </c>
      <c r="H111" s="141">
        <f>SUM(H112:H118)</f>
        <v>106609.60303819797</v>
      </c>
      <c r="I111" s="141">
        <f t="shared" ref="I111:L111" si="15">SUM(I112:I118)</f>
        <v>88236.22875967875</v>
      </c>
      <c r="J111" s="301">
        <f t="shared" si="15"/>
        <v>18373.374278519215</v>
      </c>
      <c r="K111" s="141">
        <f t="shared" si="15"/>
        <v>106609.60303819797</v>
      </c>
      <c r="L111" s="142">
        <f t="shared" si="15"/>
        <v>0</v>
      </c>
    </row>
    <row r="112" spans="2:13" x14ac:dyDescent="0.25">
      <c r="C112" s="168" t="s">
        <v>244</v>
      </c>
      <c r="D112" s="117">
        <v>38261.18</v>
      </c>
      <c r="E112" s="118"/>
      <c r="F112" s="118"/>
      <c r="G112" s="145">
        <v>38261.18</v>
      </c>
      <c r="H112" s="145">
        <v>11694.6</v>
      </c>
      <c r="I112" s="145">
        <v>10681.920754917746</v>
      </c>
      <c r="J112" s="298">
        <v>1012.6792450822541</v>
      </c>
      <c r="K112" s="145">
        <f t="shared" ref="K112:K118" si="16">J112+I112</f>
        <v>11694.6</v>
      </c>
      <c r="L112" s="245"/>
    </row>
    <row r="113" spans="3:13" x14ac:dyDescent="0.25">
      <c r="C113" s="169" t="s">
        <v>245</v>
      </c>
      <c r="D113" s="121"/>
      <c r="E113" s="24"/>
      <c r="F113" s="24"/>
      <c r="G113" s="146">
        <v>0</v>
      </c>
      <c r="H113" s="146"/>
      <c r="I113" s="146"/>
      <c r="J113" s="283">
        <v>0</v>
      </c>
      <c r="K113" s="146">
        <f t="shared" si="16"/>
        <v>0</v>
      </c>
      <c r="L113" s="201"/>
    </row>
    <row r="114" spans="3:13" ht="31.5" x14ac:dyDescent="0.25">
      <c r="C114" s="169" t="s">
        <v>246</v>
      </c>
      <c r="D114" s="121"/>
      <c r="E114" s="121"/>
      <c r="F114" s="121"/>
      <c r="G114" s="146">
        <v>0</v>
      </c>
      <c r="H114" s="146"/>
      <c r="I114" s="146"/>
      <c r="J114" s="283">
        <v>0</v>
      </c>
      <c r="K114" s="146">
        <f t="shared" si="16"/>
        <v>0</v>
      </c>
      <c r="L114" s="201"/>
    </row>
    <row r="115" spans="3:13" x14ac:dyDescent="0.25">
      <c r="C115" s="170" t="s">
        <v>247</v>
      </c>
      <c r="D115" s="121"/>
      <c r="E115" s="121"/>
      <c r="F115" s="121"/>
      <c r="G115" s="146">
        <v>0</v>
      </c>
      <c r="H115" s="146">
        <v>0</v>
      </c>
      <c r="I115" s="146"/>
      <c r="J115" s="283">
        <v>0</v>
      </c>
      <c r="K115" s="146">
        <f t="shared" si="16"/>
        <v>0</v>
      </c>
      <c r="L115" s="201"/>
    </row>
    <row r="116" spans="3:13" x14ac:dyDescent="0.25">
      <c r="C116" s="169" t="s">
        <v>248</v>
      </c>
      <c r="D116" s="121"/>
      <c r="E116" s="121"/>
      <c r="F116" s="121"/>
      <c r="G116" s="146">
        <v>0</v>
      </c>
      <c r="H116" s="146">
        <v>0</v>
      </c>
      <c r="I116" s="146"/>
      <c r="J116" s="283">
        <v>0</v>
      </c>
      <c r="K116" s="146">
        <f t="shared" si="16"/>
        <v>0</v>
      </c>
      <c r="L116" s="201"/>
    </row>
    <row r="117" spans="3:13" x14ac:dyDescent="0.25">
      <c r="C117" s="169" t="s">
        <v>249</v>
      </c>
      <c r="D117" s="121">
        <v>81479</v>
      </c>
      <c r="E117" s="121"/>
      <c r="F117" s="121"/>
      <c r="G117" s="146">
        <v>81479</v>
      </c>
      <c r="H117" s="146">
        <v>94915.00303819796</v>
      </c>
      <c r="I117" s="146">
        <v>77554.308004760998</v>
      </c>
      <c r="J117" s="283">
        <v>17360.695033436961</v>
      </c>
      <c r="K117" s="146">
        <f t="shared" si="16"/>
        <v>94915.00303819796</v>
      </c>
      <c r="L117" s="201"/>
      <c r="M117" s="379">
        <f>I117</f>
        <v>77554.308004760998</v>
      </c>
    </row>
    <row r="118" spans="3:13" ht="16.5" thickBot="1" x14ac:dyDescent="0.3">
      <c r="C118" s="171" t="s">
        <v>250</v>
      </c>
      <c r="D118" s="158">
        <v>6340</v>
      </c>
      <c r="E118" s="158"/>
      <c r="F118" s="158"/>
      <c r="G118" s="247">
        <v>6340</v>
      </c>
      <c r="H118" s="247">
        <v>0</v>
      </c>
      <c r="I118" s="247"/>
      <c r="J118" s="299">
        <v>0</v>
      </c>
      <c r="K118" s="247">
        <f t="shared" si="16"/>
        <v>0</v>
      </c>
      <c r="L118" s="248"/>
    </row>
    <row r="119" spans="3:13" ht="16.5" thickBot="1" x14ac:dyDescent="0.3">
      <c r="C119" s="161" t="s">
        <v>251</v>
      </c>
      <c r="D119" s="162">
        <v>126080.18</v>
      </c>
      <c r="E119" s="162">
        <v>0</v>
      </c>
      <c r="F119" s="162">
        <v>0</v>
      </c>
      <c r="G119" s="136">
        <v>126080.18</v>
      </c>
      <c r="H119" s="136">
        <v>126080.18</v>
      </c>
      <c r="I119" s="136">
        <v>88236.22875967875</v>
      </c>
      <c r="J119" s="291">
        <f>SUM(J112:J118)</f>
        <v>18373.374278519215</v>
      </c>
      <c r="K119" s="136">
        <f t="shared" ref="K119:L119" si="17">SUM(K112:K118)</f>
        <v>106609.60303819797</v>
      </c>
      <c r="L119" s="137">
        <f t="shared" si="17"/>
        <v>0</v>
      </c>
      <c r="M119" s="379">
        <f>SUM(M117,M106,M72,M59,M26,M24,M16)</f>
        <v>776627.71973804885</v>
      </c>
    </row>
    <row r="120" spans="3:13" x14ac:dyDescent="0.25">
      <c r="C120" s="183"/>
      <c r="D120" s="190"/>
      <c r="E120" s="190"/>
      <c r="F120" s="190"/>
      <c r="G120" s="181"/>
      <c r="H120" s="181"/>
      <c r="I120" s="181"/>
      <c r="J120" s="288"/>
      <c r="K120" s="257"/>
      <c r="L120" s="257"/>
      <c r="M120" s="257"/>
    </row>
    <row r="121" spans="3:13" s="189" customFormat="1" x14ac:dyDescent="0.25">
      <c r="C121" s="183"/>
      <c r="D121" s="190"/>
      <c r="E121" s="190"/>
      <c r="F121" s="190"/>
      <c r="G121" s="191"/>
      <c r="H121" s="191"/>
      <c r="I121" s="191"/>
      <c r="J121" s="292"/>
      <c r="K121" s="186"/>
      <c r="L121" s="186"/>
      <c r="M121" s="186"/>
    </row>
    <row r="122" spans="3:13" x14ac:dyDescent="0.25">
      <c r="C122" s="361" t="s">
        <v>150</v>
      </c>
      <c r="D122" s="362"/>
      <c r="E122" s="362"/>
      <c r="F122" s="362"/>
      <c r="G122" s="363"/>
      <c r="H122" s="361"/>
      <c r="I122" s="362"/>
      <c r="J122" s="288"/>
    </row>
    <row r="123" spans="3:13" ht="21" customHeight="1" thickBot="1" x14ac:dyDescent="0.3">
      <c r="C123" s="143" t="s">
        <v>243</v>
      </c>
      <c r="D123" s="144">
        <v>0</v>
      </c>
      <c r="E123" s="144">
        <v>0</v>
      </c>
      <c r="F123" s="144">
        <v>0</v>
      </c>
      <c r="G123" s="141">
        <v>0</v>
      </c>
      <c r="H123" s="141"/>
      <c r="I123" s="141"/>
      <c r="J123" s="288"/>
    </row>
    <row r="124" spans="3:13" x14ac:dyDescent="0.25">
      <c r="C124" s="116" t="s">
        <v>244</v>
      </c>
      <c r="D124" s="117"/>
      <c r="E124" s="118"/>
      <c r="F124" s="118"/>
      <c r="G124" s="145">
        <v>0</v>
      </c>
      <c r="H124" s="145"/>
      <c r="I124" s="145"/>
      <c r="J124" s="288"/>
    </row>
    <row r="125" spans="3:13" x14ac:dyDescent="0.25">
      <c r="C125" s="120" t="s">
        <v>245</v>
      </c>
      <c r="D125" s="121"/>
      <c r="E125" s="24"/>
      <c r="F125" s="24"/>
      <c r="G125" s="146">
        <v>0</v>
      </c>
      <c r="H125" s="146"/>
      <c r="I125" s="146"/>
      <c r="J125" s="288"/>
    </row>
    <row r="126" spans="3:13" ht="31.5" x14ac:dyDescent="0.25">
      <c r="C126" s="120" t="s">
        <v>246</v>
      </c>
      <c r="D126" s="121"/>
      <c r="E126" s="121"/>
      <c r="F126" s="121"/>
      <c r="G126" s="146">
        <v>0</v>
      </c>
      <c r="H126" s="146"/>
      <c r="I126" s="146"/>
      <c r="J126" s="288"/>
    </row>
    <row r="127" spans="3:13" x14ac:dyDescent="0.25">
      <c r="C127" s="125" t="s">
        <v>247</v>
      </c>
      <c r="D127" s="121"/>
      <c r="E127" s="121"/>
      <c r="F127" s="121"/>
      <c r="G127" s="146">
        <v>0</v>
      </c>
      <c r="H127" s="146"/>
      <c r="I127" s="146"/>
      <c r="J127" s="288"/>
    </row>
    <row r="128" spans="3:13" x14ac:dyDescent="0.25">
      <c r="C128" s="120" t="s">
        <v>248</v>
      </c>
      <c r="D128" s="121"/>
      <c r="E128" s="121"/>
      <c r="F128" s="121"/>
      <c r="G128" s="146">
        <v>0</v>
      </c>
      <c r="H128" s="146"/>
      <c r="I128" s="146"/>
      <c r="J128" s="288"/>
    </row>
    <row r="129" spans="2:10" x14ac:dyDescent="0.25">
      <c r="C129" s="120" t="s">
        <v>249</v>
      </c>
      <c r="D129" s="121"/>
      <c r="E129" s="121"/>
      <c r="F129" s="121"/>
      <c r="G129" s="146">
        <v>0</v>
      </c>
      <c r="H129" s="146"/>
      <c r="I129" s="146"/>
      <c r="J129" s="288"/>
    </row>
    <row r="130" spans="2:10" x14ac:dyDescent="0.25">
      <c r="C130" s="120" t="s">
        <v>250</v>
      </c>
      <c r="D130" s="121"/>
      <c r="E130" s="121"/>
      <c r="F130" s="121"/>
      <c r="G130" s="146">
        <v>0</v>
      </c>
      <c r="H130" s="146"/>
      <c r="I130" s="146"/>
      <c r="J130" s="288"/>
    </row>
    <row r="131" spans="2:10" x14ac:dyDescent="0.25">
      <c r="C131" s="127" t="s">
        <v>251</v>
      </c>
      <c r="D131" s="128">
        <v>0</v>
      </c>
      <c r="E131" s="128">
        <v>0</v>
      </c>
      <c r="F131" s="128">
        <v>0</v>
      </c>
      <c r="G131" s="146">
        <v>0</v>
      </c>
      <c r="H131" s="146"/>
      <c r="I131" s="146"/>
      <c r="J131" s="288"/>
    </row>
    <row r="132" spans="2:10" s="113" customFormat="1" x14ac:dyDescent="0.25">
      <c r="C132" s="130"/>
      <c r="D132" s="131"/>
      <c r="E132" s="131"/>
      <c r="F132" s="131"/>
      <c r="G132" s="147"/>
      <c r="H132" s="147"/>
      <c r="I132" s="147"/>
      <c r="J132" s="288"/>
    </row>
    <row r="133" spans="2:10" x14ac:dyDescent="0.25">
      <c r="C133" s="358" t="s">
        <v>159</v>
      </c>
      <c r="D133" s="359"/>
      <c r="E133" s="359"/>
      <c r="F133" s="359"/>
      <c r="G133" s="360"/>
      <c r="H133" s="358"/>
      <c r="I133" s="359"/>
      <c r="J133" s="288"/>
    </row>
    <row r="134" spans="2:10" ht="24" customHeight="1" thickBot="1" x14ac:dyDescent="0.3">
      <c r="C134" s="143" t="s">
        <v>243</v>
      </c>
      <c r="D134" s="144">
        <v>0</v>
      </c>
      <c r="E134" s="144">
        <v>0</v>
      </c>
      <c r="F134" s="144">
        <v>0</v>
      </c>
      <c r="G134" s="141">
        <v>0</v>
      </c>
      <c r="H134" s="141"/>
      <c r="I134" s="141"/>
      <c r="J134" s="288"/>
    </row>
    <row r="135" spans="2:10" ht="15.75" customHeight="1" x14ac:dyDescent="0.25">
      <c r="C135" s="116" t="s">
        <v>244</v>
      </c>
      <c r="D135" s="117"/>
      <c r="E135" s="118"/>
      <c r="F135" s="118"/>
      <c r="G135" s="145">
        <v>0</v>
      </c>
      <c r="H135" s="145"/>
      <c r="I135" s="145"/>
      <c r="J135" s="288"/>
    </row>
    <row r="136" spans="2:10" x14ac:dyDescent="0.25">
      <c r="C136" s="120" t="s">
        <v>245</v>
      </c>
      <c r="D136" s="121"/>
      <c r="E136" s="24"/>
      <c r="F136" s="24"/>
      <c r="G136" s="146">
        <v>0</v>
      </c>
      <c r="H136" s="146"/>
      <c r="I136" s="146"/>
      <c r="J136" s="288"/>
    </row>
    <row r="137" spans="2:10" ht="15.75" customHeight="1" x14ac:dyDescent="0.25">
      <c r="C137" s="120" t="s">
        <v>246</v>
      </c>
      <c r="D137" s="121"/>
      <c r="E137" s="121"/>
      <c r="F137" s="121"/>
      <c r="G137" s="146">
        <v>0</v>
      </c>
      <c r="H137" s="146"/>
      <c r="I137" s="146"/>
      <c r="J137" s="288"/>
    </row>
    <row r="138" spans="2:10" x14ac:dyDescent="0.25">
      <c r="C138" s="125" t="s">
        <v>247</v>
      </c>
      <c r="D138" s="121"/>
      <c r="E138" s="121"/>
      <c r="F138" s="121"/>
      <c r="G138" s="146">
        <v>0</v>
      </c>
      <c r="H138" s="146"/>
      <c r="I138" s="146"/>
      <c r="J138" s="288"/>
    </row>
    <row r="139" spans="2:10" x14ac:dyDescent="0.25">
      <c r="C139" s="120" t="s">
        <v>248</v>
      </c>
      <c r="D139" s="121"/>
      <c r="E139" s="121"/>
      <c r="F139" s="121"/>
      <c r="G139" s="146">
        <v>0</v>
      </c>
      <c r="H139" s="146"/>
      <c r="I139" s="146"/>
      <c r="J139" s="288"/>
    </row>
    <row r="140" spans="2:10" ht="15.75" customHeight="1" x14ac:dyDescent="0.25">
      <c r="C140" s="120" t="s">
        <v>249</v>
      </c>
      <c r="D140" s="121"/>
      <c r="E140" s="121"/>
      <c r="F140" s="121"/>
      <c r="G140" s="146">
        <v>0</v>
      </c>
      <c r="H140" s="146"/>
      <c r="I140" s="146"/>
      <c r="J140" s="288"/>
    </row>
    <row r="141" spans="2:10" x14ac:dyDescent="0.25">
      <c r="C141" s="120" t="s">
        <v>250</v>
      </c>
      <c r="D141" s="121"/>
      <c r="E141" s="121"/>
      <c r="F141" s="121"/>
      <c r="G141" s="146">
        <v>0</v>
      </c>
      <c r="H141" s="146"/>
      <c r="I141" s="146"/>
      <c r="J141" s="288"/>
    </row>
    <row r="142" spans="2:10" x14ac:dyDescent="0.25">
      <c r="C142" s="127" t="s">
        <v>251</v>
      </c>
      <c r="D142" s="128">
        <v>0</v>
      </c>
      <c r="E142" s="128">
        <v>0</v>
      </c>
      <c r="F142" s="128">
        <v>0</v>
      </c>
      <c r="G142" s="146">
        <v>0</v>
      </c>
      <c r="H142" s="146"/>
      <c r="I142" s="146"/>
      <c r="J142" s="288"/>
    </row>
    <row r="143" spans="2:10" x14ac:dyDescent="0.25">
      <c r="J143" s="288"/>
    </row>
    <row r="144" spans="2:10" x14ac:dyDescent="0.25">
      <c r="B144" s="358" t="s">
        <v>259</v>
      </c>
      <c r="C144" s="359"/>
      <c r="D144" s="359"/>
      <c r="E144" s="359"/>
      <c r="F144" s="359"/>
      <c r="G144" s="360"/>
      <c r="H144" s="358"/>
      <c r="I144" s="359"/>
      <c r="J144" s="288"/>
    </row>
    <row r="145" spans="3:10" x14ac:dyDescent="0.25">
      <c r="C145" s="358" t="s">
        <v>169</v>
      </c>
      <c r="D145" s="359"/>
      <c r="E145" s="359"/>
      <c r="F145" s="359"/>
      <c r="G145" s="360"/>
      <c r="H145" s="358"/>
      <c r="I145" s="359"/>
      <c r="J145" s="288"/>
    </row>
    <row r="146" spans="3:10" ht="24" customHeight="1" thickBot="1" x14ac:dyDescent="0.3">
      <c r="C146" s="143" t="s">
        <v>243</v>
      </c>
      <c r="D146" s="144">
        <v>0</v>
      </c>
      <c r="E146" s="144">
        <v>0</v>
      </c>
      <c r="F146" s="144">
        <v>0</v>
      </c>
      <c r="G146" s="141">
        <v>0</v>
      </c>
      <c r="H146" s="141"/>
      <c r="I146" s="141"/>
      <c r="J146" s="288"/>
    </row>
    <row r="147" spans="3:10" ht="24.75" customHeight="1" x14ac:dyDescent="0.25">
      <c r="C147" s="116" t="s">
        <v>244</v>
      </c>
      <c r="D147" s="117"/>
      <c r="E147" s="118"/>
      <c r="F147" s="118"/>
      <c r="G147" s="145">
        <v>0</v>
      </c>
      <c r="H147" s="145"/>
      <c r="I147" s="145"/>
      <c r="J147" s="288"/>
    </row>
    <row r="148" spans="3:10" ht="15.75" customHeight="1" x14ac:dyDescent="0.25">
      <c r="C148" s="120" t="s">
        <v>245</v>
      </c>
      <c r="D148" s="121"/>
      <c r="E148" s="24"/>
      <c r="F148" s="24"/>
      <c r="G148" s="146">
        <v>0</v>
      </c>
      <c r="H148" s="146"/>
      <c r="I148" s="146"/>
      <c r="J148" s="288"/>
    </row>
    <row r="149" spans="3:10" ht="15.75" customHeight="1" x14ac:dyDescent="0.25">
      <c r="C149" s="120" t="s">
        <v>246</v>
      </c>
      <c r="D149" s="121"/>
      <c r="E149" s="121"/>
      <c r="F149" s="121"/>
      <c r="G149" s="146">
        <v>0</v>
      </c>
      <c r="H149" s="146"/>
      <c r="I149" s="146"/>
      <c r="J149" s="288"/>
    </row>
    <row r="150" spans="3:10" ht="15.75" customHeight="1" x14ac:dyDescent="0.25">
      <c r="C150" s="125" t="s">
        <v>247</v>
      </c>
      <c r="D150" s="121"/>
      <c r="E150" s="121"/>
      <c r="F150" s="121"/>
      <c r="G150" s="146">
        <v>0</v>
      </c>
      <c r="H150" s="146"/>
      <c r="I150" s="146"/>
      <c r="J150" s="288"/>
    </row>
    <row r="151" spans="3:10" ht="15.75" customHeight="1" x14ac:dyDescent="0.25">
      <c r="C151" s="120" t="s">
        <v>248</v>
      </c>
      <c r="D151" s="121"/>
      <c r="E151" s="121"/>
      <c r="F151" s="121"/>
      <c r="G151" s="146">
        <v>0</v>
      </c>
      <c r="H151" s="146"/>
      <c r="I151" s="146"/>
      <c r="J151" s="288"/>
    </row>
    <row r="152" spans="3:10" ht="15.75" customHeight="1" x14ac:dyDescent="0.25">
      <c r="C152" s="120" t="s">
        <v>249</v>
      </c>
      <c r="D152" s="121"/>
      <c r="E152" s="121"/>
      <c r="F152" s="121"/>
      <c r="G152" s="146">
        <v>0</v>
      </c>
      <c r="H152" s="146"/>
      <c r="I152" s="146"/>
      <c r="J152" s="288"/>
    </row>
    <row r="153" spans="3:10" ht="15.75" customHeight="1" x14ac:dyDescent="0.25">
      <c r="C153" s="120" t="s">
        <v>250</v>
      </c>
      <c r="D153" s="121"/>
      <c r="E153" s="121"/>
      <c r="F153" s="121"/>
      <c r="G153" s="146">
        <v>0</v>
      </c>
      <c r="H153" s="146"/>
      <c r="I153" s="146"/>
      <c r="J153" s="288"/>
    </row>
    <row r="154" spans="3:10" ht="15.75" customHeight="1" x14ac:dyDescent="0.25">
      <c r="C154" s="127" t="s">
        <v>251</v>
      </c>
      <c r="D154" s="128">
        <v>0</v>
      </c>
      <c r="E154" s="128">
        <v>0</v>
      </c>
      <c r="F154" s="128">
        <v>0</v>
      </c>
      <c r="G154" s="146">
        <v>0</v>
      </c>
      <c r="H154" s="146"/>
      <c r="I154" s="146"/>
    </row>
    <row r="155" spans="3:10" s="113" customFormat="1" ht="15.75" customHeight="1" x14ac:dyDescent="0.25">
      <c r="C155" s="130"/>
      <c r="D155" s="131"/>
      <c r="E155" s="131"/>
      <c r="F155" s="131"/>
      <c r="G155" s="147"/>
      <c r="H155" s="147"/>
      <c r="I155" s="147"/>
      <c r="J155" s="281"/>
    </row>
    <row r="156" spans="3:10" ht="15.75" customHeight="1" x14ac:dyDescent="0.25">
      <c r="C156" s="358" t="s">
        <v>178</v>
      </c>
      <c r="D156" s="359"/>
      <c r="E156" s="359"/>
      <c r="F156" s="359"/>
      <c r="G156" s="360"/>
      <c r="H156" s="358"/>
      <c r="I156" s="359"/>
    </row>
    <row r="157" spans="3:10" ht="21" customHeight="1" thickBot="1" x14ac:dyDescent="0.3">
      <c r="C157" s="143" t="s">
        <v>243</v>
      </c>
      <c r="D157" s="144">
        <v>0</v>
      </c>
      <c r="E157" s="144">
        <v>0</v>
      </c>
      <c r="F157" s="144">
        <v>0</v>
      </c>
      <c r="G157" s="141">
        <v>0</v>
      </c>
      <c r="H157" s="141"/>
      <c r="I157" s="141"/>
    </row>
    <row r="158" spans="3:10" ht="15.75" customHeight="1" x14ac:dyDescent="0.25">
      <c r="C158" s="116" t="s">
        <v>244</v>
      </c>
      <c r="D158" s="117"/>
      <c r="E158" s="118"/>
      <c r="F158" s="118"/>
      <c r="G158" s="145">
        <v>0</v>
      </c>
      <c r="H158" s="145"/>
      <c r="I158" s="145"/>
    </row>
    <row r="159" spans="3:10" ht="15.75" customHeight="1" x14ac:dyDescent="0.25">
      <c r="C159" s="120" t="s">
        <v>245</v>
      </c>
      <c r="D159" s="121"/>
      <c r="E159" s="24"/>
      <c r="F159" s="24"/>
      <c r="G159" s="146">
        <v>0</v>
      </c>
      <c r="H159" s="146"/>
      <c r="I159" s="146"/>
    </row>
    <row r="160" spans="3:10" ht="15.75" customHeight="1" x14ac:dyDescent="0.25">
      <c r="C160" s="120" t="s">
        <v>246</v>
      </c>
      <c r="D160" s="121"/>
      <c r="E160" s="121"/>
      <c r="F160" s="121"/>
      <c r="G160" s="146">
        <v>0</v>
      </c>
      <c r="H160" s="146"/>
      <c r="I160" s="146"/>
    </row>
    <row r="161" spans="3:10" ht="15.75" customHeight="1" x14ac:dyDescent="0.25">
      <c r="C161" s="125" t="s">
        <v>247</v>
      </c>
      <c r="D161" s="121"/>
      <c r="E161" s="121"/>
      <c r="F161" s="121"/>
      <c r="G161" s="146">
        <v>0</v>
      </c>
      <c r="H161" s="146"/>
      <c r="I161" s="146"/>
    </row>
    <row r="162" spans="3:10" ht="15.75" customHeight="1" x14ac:dyDescent="0.25">
      <c r="C162" s="120" t="s">
        <v>248</v>
      </c>
      <c r="D162" s="121"/>
      <c r="E162" s="121"/>
      <c r="F162" s="121"/>
      <c r="G162" s="146">
        <v>0</v>
      </c>
      <c r="H162" s="146"/>
      <c r="I162" s="146"/>
    </row>
    <row r="163" spans="3:10" ht="15.75" customHeight="1" x14ac:dyDescent="0.25">
      <c r="C163" s="120" t="s">
        <v>249</v>
      </c>
      <c r="D163" s="121"/>
      <c r="E163" s="121"/>
      <c r="F163" s="121"/>
      <c r="G163" s="146">
        <v>0</v>
      </c>
      <c r="H163" s="146"/>
      <c r="I163" s="146"/>
    </row>
    <row r="164" spans="3:10" ht="15.75" customHeight="1" x14ac:dyDescent="0.25">
      <c r="C164" s="120" t="s">
        <v>250</v>
      </c>
      <c r="D164" s="121"/>
      <c r="E164" s="121"/>
      <c r="F164" s="121"/>
      <c r="G164" s="146">
        <v>0</v>
      </c>
      <c r="H164" s="146"/>
      <c r="I164" s="146"/>
    </row>
    <row r="165" spans="3:10" ht="15.75" customHeight="1" x14ac:dyDescent="0.25">
      <c r="C165" s="127" t="s">
        <v>251</v>
      </c>
      <c r="D165" s="128">
        <v>0</v>
      </c>
      <c r="E165" s="128">
        <v>0</v>
      </c>
      <c r="F165" s="128">
        <v>0</v>
      </c>
      <c r="G165" s="146">
        <v>0</v>
      </c>
      <c r="H165" s="146"/>
      <c r="I165" s="146"/>
    </row>
    <row r="166" spans="3:10" s="113" customFormat="1" ht="15.75" customHeight="1" x14ac:dyDescent="0.25">
      <c r="C166" s="130"/>
      <c r="D166" s="131"/>
      <c r="E166" s="131"/>
      <c r="F166" s="131"/>
      <c r="G166" s="147"/>
      <c r="H166" s="147"/>
      <c r="I166" s="147"/>
      <c r="J166" s="281"/>
    </row>
    <row r="167" spans="3:10" ht="15.75" customHeight="1" x14ac:dyDescent="0.25">
      <c r="C167" s="358" t="s">
        <v>187</v>
      </c>
      <c r="D167" s="359"/>
      <c r="E167" s="359"/>
      <c r="F167" s="359"/>
      <c r="G167" s="360"/>
      <c r="H167" s="358"/>
      <c r="I167" s="359"/>
    </row>
    <row r="168" spans="3:10" ht="19.5" customHeight="1" thickBot="1" x14ac:dyDescent="0.3">
      <c r="C168" s="143" t="s">
        <v>243</v>
      </c>
      <c r="D168" s="144">
        <v>0</v>
      </c>
      <c r="E168" s="144">
        <v>0</v>
      </c>
      <c r="F168" s="144">
        <v>0</v>
      </c>
      <c r="G168" s="141">
        <v>0</v>
      </c>
      <c r="H168" s="141"/>
      <c r="I168" s="141"/>
    </row>
    <row r="169" spans="3:10" ht="15.75" customHeight="1" x14ac:dyDescent="0.25">
      <c r="C169" s="116" t="s">
        <v>244</v>
      </c>
      <c r="D169" s="117"/>
      <c r="E169" s="118"/>
      <c r="F169" s="118"/>
      <c r="G169" s="145">
        <v>0</v>
      </c>
      <c r="H169" s="145"/>
      <c r="I169" s="145"/>
    </row>
    <row r="170" spans="3:10" ht="15.75" customHeight="1" x14ac:dyDescent="0.25">
      <c r="C170" s="120" t="s">
        <v>245</v>
      </c>
      <c r="D170" s="121"/>
      <c r="E170" s="24"/>
      <c r="F170" s="24"/>
      <c r="G170" s="146">
        <v>0</v>
      </c>
      <c r="H170" s="146"/>
      <c r="I170" s="146"/>
    </row>
    <row r="171" spans="3:10" ht="15.75" customHeight="1" x14ac:dyDescent="0.25">
      <c r="C171" s="120" t="s">
        <v>246</v>
      </c>
      <c r="D171" s="121"/>
      <c r="E171" s="121"/>
      <c r="F171" s="121"/>
      <c r="G171" s="146">
        <v>0</v>
      </c>
      <c r="H171" s="146"/>
      <c r="I171" s="146"/>
    </row>
    <row r="172" spans="3:10" ht="15.75" customHeight="1" x14ac:dyDescent="0.25">
      <c r="C172" s="125" t="s">
        <v>247</v>
      </c>
      <c r="D172" s="121"/>
      <c r="E172" s="121"/>
      <c r="F172" s="121"/>
      <c r="G172" s="146">
        <v>0</v>
      </c>
      <c r="H172" s="146"/>
      <c r="I172" s="146"/>
    </row>
    <row r="173" spans="3:10" ht="15.75" customHeight="1" x14ac:dyDescent="0.25">
      <c r="C173" s="120" t="s">
        <v>248</v>
      </c>
      <c r="D173" s="121"/>
      <c r="E173" s="121"/>
      <c r="F173" s="121"/>
      <c r="G173" s="146">
        <v>0</v>
      </c>
      <c r="H173" s="146"/>
      <c r="I173" s="146"/>
    </row>
    <row r="174" spans="3:10" ht="15.75" customHeight="1" x14ac:dyDescent="0.25">
      <c r="C174" s="120" t="s">
        <v>249</v>
      </c>
      <c r="D174" s="121"/>
      <c r="E174" s="121"/>
      <c r="F174" s="121"/>
      <c r="G174" s="146">
        <v>0</v>
      </c>
      <c r="H174" s="146"/>
      <c r="I174" s="146"/>
    </row>
    <row r="175" spans="3:10" ht="15.75" customHeight="1" x14ac:dyDescent="0.25">
      <c r="C175" s="120" t="s">
        <v>250</v>
      </c>
      <c r="D175" s="121"/>
      <c r="E175" s="121"/>
      <c r="F175" s="121"/>
      <c r="G175" s="146">
        <v>0</v>
      </c>
      <c r="H175" s="146"/>
      <c r="I175" s="146"/>
    </row>
    <row r="176" spans="3:10" ht="15.75" customHeight="1" x14ac:dyDescent="0.25">
      <c r="C176" s="127" t="s">
        <v>251</v>
      </c>
      <c r="D176" s="128">
        <v>0</v>
      </c>
      <c r="E176" s="128">
        <v>0</v>
      </c>
      <c r="F176" s="128">
        <v>0</v>
      </c>
      <c r="G176" s="146">
        <v>0</v>
      </c>
      <c r="H176" s="146"/>
      <c r="I176" s="146"/>
    </row>
    <row r="177" spans="3:12" s="113" customFormat="1" ht="15.75" customHeight="1" x14ac:dyDescent="0.25">
      <c r="C177" s="130"/>
      <c r="D177" s="131"/>
      <c r="E177" s="131"/>
      <c r="F177" s="131"/>
      <c r="G177" s="147"/>
      <c r="H177" s="147"/>
      <c r="I177" s="147"/>
      <c r="J177" s="281"/>
    </row>
    <row r="178" spans="3:12" ht="15.75" customHeight="1" x14ac:dyDescent="0.25">
      <c r="C178" s="358" t="s">
        <v>196</v>
      </c>
      <c r="D178" s="359"/>
      <c r="E178" s="359"/>
      <c r="F178" s="359"/>
      <c r="G178" s="360"/>
      <c r="H178" s="358"/>
      <c r="I178" s="359"/>
    </row>
    <row r="179" spans="3:12" ht="22.5" customHeight="1" thickBot="1" x14ac:dyDescent="0.3">
      <c r="C179" s="143" t="s">
        <v>243</v>
      </c>
      <c r="D179" s="144">
        <v>0</v>
      </c>
      <c r="E179" s="144">
        <v>0</v>
      </c>
      <c r="F179" s="144">
        <v>0</v>
      </c>
      <c r="G179" s="141">
        <v>0</v>
      </c>
      <c r="H179" s="141"/>
      <c r="I179" s="141"/>
    </row>
    <row r="180" spans="3:12" ht="15.75" customHeight="1" x14ac:dyDescent="0.25">
      <c r="C180" s="116" t="s">
        <v>244</v>
      </c>
      <c r="D180" s="117"/>
      <c r="E180" s="118"/>
      <c r="F180" s="118"/>
      <c r="G180" s="145">
        <v>0</v>
      </c>
      <c r="H180" s="145"/>
      <c r="I180" s="145"/>
    </row>
    <row r="181" spans="3:12" ht="15.75" customHeight="1" x14ac:dyDescent="0.25">
      <c r="C181" s="120" t="s">
        <v>245</v>
      </c>
      <c r="D181" s="121"/>
      <c r="E181" s="24"/>
      <c r="F181" s="24"/>
      <c r="G181" s="146">
        <v>0</v>
      </c>
      <c r="H181" s="146"/>
      <c r="I181" s="146"/>
    </row>
    <row r="182" spans="3:12" ht="15.75" customHeight="1" x14ac:dyDescent="0.25">
      <c r="C182" s="120" t="s">
        <v>246</v>
      </c>
      <c r="D182" s="121"/>
      <c r="E182" s="121"/>
      <c r="F182" s="121"/>
      <c r="G182" s="146">
        <v>0</v>
      </c>
      <c r="H182" s="146"/>
      <c r="I182" s="146"/>
    </row>
    <row r="183" spans="3:12" ht="15.75" customHeight="1" x14ac:dyDescent="0.25">
      <c r="C183" s="125" t="s">
        <v>247</v>
      </c>
      <c r="D183" s="121"/>
      <c r="E183" s="121"/>
      <c r="F183" s="121"/>
      <c r="G183" s="146">
        <v>0</v>
      </c>
      <c r="H183" s="146"/>
      <c r="I183" s="146"/>
    </row>
    <row r="184" spans="3:12" ht="15.75" customHeight="1" x14ac:dyDescent="0.25">
      <c r="C184" s="120" t="s">
        <v>248</v>
      </c>
      <c r="D184" s="121"/>
      <c r="E184" s="121"/>
      <c r="F184" s="121"/>
      <c r="G184" s="146">
        <v>0</v>
      </c>
      <c r="H184" s="146"/>
      <c r="I184" s="146"/>
    </row>
    <row r="185" spans="3:12" ht="15.75" customHeight="1" x14ac:dyDescent="0.25">
      <c r="C185" s="120" t="s">
        <v>249</v>
      </c>
      <c r="D185" s="121"/>
      <c r="E185" s="121"/>
      <c r="F185" s="121"/>
      <c r="G185" s="146">
        <v>0</v>
      </c>
      <c r="H185" s="146"/>
      <c r="I185" s="146"/>
    </row>
    <row r="186" spans="3:12" ht="15.75" customHeight="1" x14ac:dyDescent="0.25">
      <c r="C186" s="120" t="s">
        <v>250</v>
      </c>
      <c r="D186" s="121"/>
      <c r="E186" s="121"/>
      <c r="F186" s="121"/>
      <c r="G186" s="146">
        <v>0</v>
      </c>
      <c r="H186" s="146"/>
      <c r="I186" s="146"/>
    </row>
    <row r="187" spans="3:12" ht="15.75" customHeight="1" x14ac:dyDescent="0.25">
      <c r="C187" s="127" t="s">
        <v>251</v>
      </c>
      <c r="D187" s="128">
        <v>0</v>
      </c>
      <c r="E187" s="128">
        <v>0</v>
      </c>
      <c r="F187" s="128">
        <v>0</v>
      </c>
      <c r="G187" s="146">
        <v>0</v>
      </c>
      <c r="H187" s="146"/>
      <c r="I187" s="146"/>
    </row>
    <row r="188" spans="3:12" ht="15.75" customHeight="1" thickBot="1" x14ac:dyDescent="0.3"/>
    <row r="189" spans="3:12" ht="15.75" customHeight="1" x14ac:dyDescent="0.25">
      <c r="C189" s="349" t="s">
        <v>260</v>
      </c>
      <c r="D189" s="350"/>
      <c r="E189" s="350"/>
      <c r="F189" s="350"/>
      <c r="G189" s="350"/>
      <c r="H189" s="350"/>
      <c r="I189" s="350"/>
      <c r="J189" s="350"/>
      <c r="K189" s="350"/>
      <c r="L189" s="351"/>
    </row>
    <row r="190" spans="3:12" ht="19.5" customHeight="1" thickBot="1" x14ac:dyDescent="0.3">
      <c r="C190" s="167" t="s">
        <v>261</v>
      </c>
      <c r="D190" s="144">
        <v>76628</v>
      </c>
      <c r="E190" s="144">
        <v>0</v>
      </c>
      <c r="F190" s="144">
        <v>0</v>
      </c>
      <c r="G190" s="141">
        <v>76628</v>
      </c>
      <c r="H190" s="141"/>
      <c r="I190" s="141"/>
      <c r="J190" s="301"/>
      <c r="K190" s="141"/>
      <c r="L190" s="142"/>
    </row>
    <row r="191" spans="3:12" ht="15.75" customHeight="1" x14ac:dyDescent="0.25">
      <c r="C191" s="168" t="s">
        <v>244</v>
      </c>
      <c r="D191" s="117"/>
      <c r="E191" s="118"/>
      <c r="F191" s="118"/>
      <c r="G191" s="145">
        <v>0</v>
      </c>
      <c r="H191" s="145"/>
      <c r="I191" s="145"/>
      <c r="J191" s="298"/>
      <c r="K191" s="145">
        <f>J191+I191</f>
        <v>0</v>
      </c>
      <c r="L191" s="245">
        <f>H191-K191</f>
        <v>0</v>
      </c>
    </row>
    <row r="192" spans="3:12" ht="15.75" customHeight="1" x14ac:dyDescent="0.25">
      <c r="C192" s="169" t="s">
        <v>245</v>
      </c>
      <c r="D192" s="121"/>
      <c r="E192" s="24"/>
      <c r="F192" s="24"/>
      <c r="G192" s="146">
        <v>0</v>
      </c>
      <c r="H192" s="146"/>
      <c r="I192" s="146"/>
      <c r="J192" s="283"/>
      <c r="K192" s="146">
        <f t="shared" ref="K192:K197" si="18">J192+I192</f>
        <v>0</v>
      </c>
      <c r="L192" s="201">
        <f t="shared" ref="L192:L197" si="19">H192-K192</f>
        <v>0</v>
      </c>
    </row>
    <row r="193" spans="3:13" ht="15.75" customHeight="1" x14ac:dyDescent="0.25">
      <c r="C193" s="169" t="s">
        <v>246</v>
      </c>
      <c r="D193" s="121"/>
      <c r="E193" s="121"/>
      <c r="F193" s="121"/>
      <c r="G193" s="146">
        <v>0</v>
      </c>
      <c r="H193" s="146"/>
      <c r="I193" s="146"/>
      <c r="J193" s="283"/>
      <c r="K193" s="146">
        <f t="shared" si="18"/>
        <v>0</v>
      </c>
      <c r="L193" s="201">
        <f t="shared" si="19"/>
        <v>0</v>
      </c>
    </row>
    <row r="194" spans="3:13" ht="57" customHeight="1" x14ac:dyDescent="0.25">
      <c r="C194" s="170" t="s">
        <v>247</v>
      </c>
      <c r="D194" s="121">
        <v>13343</v>
      </c>
      <c r="E194" s="121"/>
      <c r="F194" s="121"/>
      <c r="G194" s="146">
        <v>13343</v>
      </c>
      <c r="H194" s="146">
        <v>23557</v>
      </c>
      <c r="I194" s="146">
        <v>13600.637379582044</v>
      </c>
      <c r="J194" s="283">
        <f>1826+5393</f>
        <v>7219</v>
      </c>
      <c r="K194" s="146">
        <f t="shared" si="18"/>
        <v>20819.637379582044</v>
      </c>
      <c r="L194" s="201">
        <f t="shared" si="19"/>
        <v>2737.3626204179564</v>
      </c>
    </row>
    <row r="195" spans="3:13" ht="15.75" customHeight="1" x14ac:dyDescent="0.25">
      <c r="C195" s="169" t="s">
        <v>248</v>
      </c>
      <c r="D195" s="121">
        <v>63285</v>
      </c>
      <c r="E195" s="121"/>
      <c r="F195" s="121"/>
      <c r="G195" s="146">
        <v>63285</v>
      </c>
      <c r="H195" s="146">
        <v>11209</v>
      </c>
      <c r="I195" s="146">
        <v>5329.22</v>
      </c>
      <c r="J195" s="283">
        <f>3526.29+1000+4090.85</f>
        <v>8617.14</v>
      </c>
      <c r="K195" s="146">
        <f t="shared" si="18"/>
        <v>13946.36</v>
      </c>
      <c r="L195" s="201">
        <f t="shared" si="19"/>
        <v>-2737.3600000000006</v>
      </c>
    </row>
    <row r="196" spans="3:13" ht="15.75" customHeight="1" x14ac:dyDescent="0.25">
      <c r="C196" s="169" t="s">
        <v>249</v>
      </c>
      <c r="D196" s="121"/>
      <c r="E196" s="121"/>
      <c r="F196" s="121"/>
      <c r="G196" s="146">
        <v>0</v>
      </c>
      <c r="H196" s="146"/>
      <c r="I196" s="146"/>
      <c r="J196" s="283"/>
      <c r="K196" s="146">
        <f t="shared" si="18"/>
        <v>0</v>
      </c>
      <c r="L196" s="201">
        <f t="shared" si="19"/>
        <v>0</v>
      </c>
    </row>
    <row r="197" spans="3:13" ht="15.75" customHeight="1" thickBot="1" x14ac:dyDescent="0.3">
      <c r="C197" s="171" t="s">
        <v>250</v>
      </c>
      <c r="D197" s="158"/>
      <c r="E197" s="158"/>
      <c r="F197" s="158"/>
      <c r="G197" s="247">
        <v>0</v>
      </c>
      <c r="H197" s="247">
        <v>5198</v>
      </c>
      <c r="I197" s="247">
        <v>3028.09</v>
      </c>
      <c r="J197" s="299">
        <v>2169.91</v>
      </c>
      <c r="K197" s="247">
        <f t="shared" si="18"/>
        <v>5198</v>
      </c>
      <c r="L197" s="248">
        <f t="shared" si="19"/>
        <v>0</v>
      </c>
    </row>
    <row r="198" spans="3:13" ht="15.75" customHeight="1" thickBot="1" x14ac:dyDescent="0.3">
      <c r="C198" s="161" t="s">
        <v>251</v>
      </c>
      <c r="D198" s="162">
        <v>76628</v>
      </c>
      <c r="E198" s="162">
        <v>0</v>
      </c>
      <c r="F198" s="162">
        <v>0</v>
      </c>
      <c r="G198" s="136">
        <v>76628</v>
      </c>
      <c r="H198" s="136">
        <v>39964</v>
      </c>
      <c r="I198" s="136">
        <f>SUM(I191:I197)</f>
        <v>21957.947379582045</v>
      </c>
      <c r="J198" s="291">
        <f t="shared" ref="J198:L198" si="20">SUM(J191:J197)</f>
        <v>18006.05</v>
      </c>
      <c r="K198" s="136">
        <f t="shared" si="20"/>
        <v>39963.997379582041</v>
      </c>
      <c r="L198" s="137">
        <f t="shared" si="20"/>
        <v>2.6204179557680618E-3</v>
      </c>
    </row>
    <row r="199" spans="3:13" ht="15.75" customHeight="1" thickBot="1" x14ac:dyDescent="0.3"/>
    <row r="200" spans="3:13" ht="19.5" customHeight="1" x14ac:dyDescent="0.25">
      <c r="C200" s="370" t="s">
        <v>214</v>
      </c>
      <c r="D200" s="371"/>
      <c r="E200" s="371"/>
      <c r="F200" s="371"/>
      <c r="G200" s="371"/>
      <c r="H200" s="371"/>
      <c r="I200" s="371"/>
      <c r="J200" s="371"/>
      <c r="K200" s="371"/>
      <c r="L200" s="372"/>
    </row>
    <row r="201" spans="3:13" ht="19.5" customHeight="1" x14ac:dyDescent="0.25">
      <c r="C201" s="373"/>
      <c r="D201" s="374"/>
      <c r="E201" s="374"/>
      <c r="F201" s="374"/>
      <c r="G201" s="374"/>
      <c r="H201" s="374"/>
      <c r="I201" s="374"/>
      <c r="J201" s="374"/>
      <c r="K201" s="374"/>
      <c r="L201" s="375"/>
    </row>
    <row r="202" spans="3:13" ht="19.5" customHeight="1" thickBot="1" x14ac:dyDescent="0.3">
      <c r="C202" s="376"/>
      <c r="D202" s="377"/>
      <c r="E202" s="377"/>
      <c r="F202" s="377"/>
      <c r="G202" s="377"/>
      <c r="H202" s="377"/>
      <c r="I202" s="377"/>
      <c r="J202" s="377"/>
      <c r="K202" s="377"/>
      <c r="L202" s="378"/>
    </row>
    <row r="203" spans="3:13" x14ac:dyDescent="0.25">
      <c r="C203" s="264" t="s">
        <v>244</v>
      </c>
      <c r="D203" s="175">
        <v>225939.38</v>
      </c>
      <c r="E203" s="175">
        <v>0</v>
      </c>
      <c r="F203" s="175">
        <v>0</v>
      </c>
      <c r="G203" s="145">
        <v>225939.38</v>
      </c>
      <c r="H203" s="145">
        <f>H10+H21+H56+H67+H101+H112+H191</f>
        <v>81661.600000000006</v>
      </c>
      <c r="I203" s="145">
        <f>I10+I21+I56+I67+I101+I112+I191</f>
        <v>74773.445284424233</v>
      </c>
      <c r="J203" s="298">
        <f>J10+J21+J56+J67+J101+J112+J191</f>
        <v>6888.154715575778</v>
      </c>
      <c r="K203" s="145">
        <f>J203+I203</f>
        <v>81661.600000000006</v>
      </c>
      <c r="L203" s="245">
        <f>H203-K203</f>
        <v>0</v>
      </c>
      <c r="M203" s="176"/>
    </row>
    <row r="204" spans="3:13" x14ac:dyDescent="0.25">
      <c r="C204" s="174" t="s">
        <v>245</v>
      </c>
      <c r="D204" s="179">
        <v>0</v>
      </c>
      <c r="E204" s="179">
        <v>0</v>
      </c>
      <c r="F204" s="179">
        <v>0</v>
      </c>
      <c r="G204" s="146">
        <v>0</v>
      </c>
      <c r="H204" s="146">
        <f t="shared" ref="H204:J209" si="21">H11+H22+H57+H68+H102+H113+H192</f>
        <v>0</v>
      </c>
      <c r="I204" s="146">
        <f t="shared" si="21"/>
        <v>0</v>
      </c>
      <c r="J204" s="283">
        <f t="shared" si="21"/>
        <v>0</v>
      </c>
      <c r="K204" s="146">
        <f t="shared" ref="K204:K211" si="22">J204+I204</f>
        <v>0</v>
      </c>
      <c r="L204" s="201">
        <f t="shared" ref="L204:L209" si="23">H204-K204</f>
        <v>0</v>
      </c>
      <c r="M204" s="176"/>
    </row>
    <row r="205" spans="3:13" ht="31.5" x14ac:dyDescent="0.25">
      <c r="C205" s="174" t="s">
        <v>246</v>
      </c>
      <c r="D205" s="179">
        <v>2164</v>
      </c>
      <c r="E205" s="179">
        <v>0</v>
      </c>
      <c r="F205" s="179">
        <v>0</v>
      </c>
      <c r="G205" s="146">
        <v>2164</v>
      </c>
      <c r="H205" s="146">
        <f t="shared" si="21"/>
        <v>0</v>
      </c>
      <c r="I205" s="146">
        <f t="shared" si="21"/>
        <v>0</v>
      </c>
      <c r="J205" s="283">
        <f t="shared" si="21"/>
        <v>0</v>
      </c>
      <c r="K205" s="146">
        <f t="shared" si="22"/>
        <v>0</v>
      </c>
      <c r="L205" s="201">
        <f t="shared" si="23"/>
        <v>0</v>
      </c>
      <c r="M205" s="176"/>
    </row>
    <row r="206" spans="3:13" x14ac:dyDescent="0.25">
      <c r="C206" s="177" t="s">
        <v>247</v>
      </c>
      <c r="D206" s="179">
        <v>13543</v>
      </c>
      <c r="E206" s="179">
        <v>0</v>
      </c>
      <c r="F206" s="179">
        <v>0</v>
      </c>
      <c r="G206" s="146">
        <v>13543</v>
      </c>
      <c r="H206" s="146">
        <f t="shared" si="21"/>
        <v>125319.89041095891</v>
      </c>
      <c r="I206" s="146">
        <f t="shared" si="21"/>
        <v>115398.21791842222</v>
      </c>
      <c r="J206" s="283">
        <f>J13+J24+J59+J70+J104+J115+J194</f>
        <v>11072.61</v>
      </c>
      <c r="K206" s="146">
        <f t="shared" si="22"/>
        <v>126470.82791842222</v>
      </c>
      <c r="L206" s="201">
        <f t="shared" si="23"/>
        <v>-1150.9375074633135</v>
      </c>
      <c r="M206" s="176"/>
    </row>
    <row r="207" spans="3:13" x14ac:dyDescent="0.25">
      <c r="C207" s="174" t="s">
        <v>248</v>
      </c>
      <c r="D207" s="179">
        <v>63285</v>
      </c>
      <c r="E207" s="179">
        <v>0</v>
      </c>
      <c r="F207" s="179">
        <v>0</v>
      </c>
      <c r="G207" s="146">
        <v>63285</v>
      </c>
      <c r="H207" s="146">
        <f t="shared" si="21"/>
        <v>69782.14</v>
      </c>
      <c r="I207" s="146">
        <f t="shared" si="21"/>
        <v>59183.984190187264</v>
      </c>
      <c r="J207" s="283">
        <f t="shared" si="21"/>
        <v>9447.2199999999993</v>
      </c>
      <c r="K207" s="146">
        <f t="shared" si="22"/>
        <v>68631.204190187258</v>
      </c>
      <c r="L207" s="201">
        <f t="shared" si="23"/>
        <v>1150.9358098127414</v>
      </c>
      <c r="M207" s="176"/>
    </row>
    <row r="208" spans="3:13" x14ac:dyDescent="0.25">
      <c r="C208" s="174" t="s">
        <v>249</v>
      </c>
      <c r="D208" s="179">
        <v>688911</v>
      </c>
      <c r="E208" s="179">
        <v>0</v>
      </c>
      <c r="F208" s="179">
        <v>0</v>
      </c>
      <c r="G208" s="146">
        <v>688911</v>
      </c>
      <c r="H208" s="146">
        <f t="shared" si="21"/>
        <v>739568.92872443039</v>
      </c>
      <c r="I208" s="146">
        <f t="shared" si="21"/>
        <v>674830.1391992087</v>
      </c>
      <c r="J208" s="283">
        <f t="shared" si="21"/>
        <v>64738.789525221815</v>
      </c>
      <c r="K208" s="146">
        <f t="shared" si="22"/>
        <v>739568.9287244305</v>
      </c>
      <c r="L208" s="201">
        <f t="shared" si="23"/>
        <v>0</v>
      </c>
      <c r="M208" s="176"/>
    </row>
    <row r="209" spans="3:13" ht="16.5" thickBot="1" x14ac:dyDescent="0.3">
      <c r="C209" s="178" t="s">
        <v>250</v>
      </c>
      <c r="D209" s="258">
        <v>34195</v>
      </c>
      <c r="E209" s="258">
        <v>0</v>
      </c>
      <c r="F209" s="258">
        <v>0</v>
      </c>
      <c r="G209" s="247">
        <v>34195</v>
      </c>
      <c r="H209" s="247">
        <f t="shared" si="21"/>
        <v>11703.105263157895</v>
      </c>
      <c r="I209" s="247">
        <f t="shared" si="21"/>
        <v>9070.7722916679595</v>
      </c>
      <c r="J209" s="299">
        <f t="shared" si="21"/>
        <v>2632.3329714899346</v>
      </c>
      <c r="K209" s="247">
        <f t="shared" si="22"/>
        <v>11703.105263157893</v>
      </c>
      <c r="L209" s="248">
        <f t="shared" si="23"/>
        <v>0</v>
      </c>
      <c r="M209" s="176"/>
    </row>
    <row r="210" spans="3:13" x14ac:dyDescent="0.25">
      <c r="C210" s="259" t="s">
        <v>262</v>
      </c>
      <c r="D210" s="260">
        <v>1028037.38</v>
      </c>
      <c r="E210" s="261">
        <v>0</v>
      </c>
      <c r="F210" s="261">
        <v>0</v>
      </c>
      <c r="G210" s="262">
        <v>1028037.38</v>
      </c>
      <c r="H210" s="262">
        <f>SUM(H203:H209)</f>
        <v>1028035.6643985471</v>
      </c>
      <c r="I210" s="262">
        <f>SUM(I203:I209)</f>
        <v>933256.55888391042</v>
      </c>
      <c r="J210" s="302">
        <f t="shared" ref="J210:L210" si="24">SUM(J203:J209)</f>
        <v>94779.107212287519</v>
      </c>
      <c r="K210" s="262">
        <f t="shared" si="24"/>
        <v>1028035.6660961978</v>
      </c>
      <c r="L210" s="263">
        <f t="shared" si="24"/>
        <v>-1.6976505721686408E-3</v>
      </c>
      <c r="M210" s="176"/>
    </row>
    <row r="211" spans="3:13" ht="16.5" thickBot="1" x14ac:dyDescent="0.3">
      <c r="C211" s="265" t="s">
        <v>263</v>
      </c>
      <c r="D211" s="266">
        <v>71962.616600000008</v>
      </c>
      <c r="E211" s="267"/>
      <c r="F211" s="267"/>
      <c r="G211" s="247"/>
      <c r="H211" s="247">
        <v>71962.496507898308</v>
      </c>
      <c r="I211" s="247">
        <v>71962.496507898308</v>
      </c>
      <c r="J211" s="299"/>
      <c r="K211" s="247">
        <f t="shared" si="22"/>
        <v>71962.496507898308</v>
      </c>
      <c r="L211" s="248"/>
    </row>
    <row r="212" spans="3:13" ht="16.5" thickBot="1" x14ac:dyDescent="0.3">
      <c r="C212" s="268" t="s">
        <v>264</v>
      </c>
      <c r="D212" s="269">
        <v>1099999.9966</v>
      </c>
      <c r="E212" s="269"/>
      <c r="F212" s="269"/>
      <c r="G212" s="136"/>
      <c r="H212" s="136">
        <f>SUM(H210:H211)</f>
        <v>1099998.1609064455</v>
      </c>
      <c r="I212" s="136">
        <f>SUM(I210:I211)</f>
        <v>1005219.0553918087</v>
      </c>
      <c r="J212" s="291">
        <f t="shared" ref="J212:L212" si="25">SUM(J210:J211)</f>
        <v>94779.107212287519</v>
      </c>
      <c r="K212" s="136">
        <f t="shared" si="25"/>
        <v>1099998.1626040961</v>
      </c>
      <c r="L212" s="137">
        <f t="shared" si="25"/>
        <v>-1.6976505721686408E-3</v>
      </c>
    </row>
    <row r="213" spans="3:13" ht="15.75" customHeight="1" x14ac:dyDescent="0.25">
      <c r="K213" s="112">
        <f>K212/H212</f>
        <v>1.0000000015433212</v>
      </c>
    </row>
    <row r="214" spans="3:13" ht="15.75" customHeight="1" x14ac:dyDescent="0.25"/>
    <row r="215" spans="3:13" ht="15.75" customHeight="1" x14ac:dyDescent="0.25">
      <c r="K215" s="176"/>
    </row>
    <row r="216" spans="3:13" ht="15.75" customHeight="1" x14ac:dyDescent="0.25">
      <c r="L216" s="172"/>
    </row>
    <row r="217" spans="3:13" ht="15.75" customHeight="1" x14ac:dyDescent="0.25"/>
    <row r="218" spans="3:13" ht="40.5" customHeight="1" x14ac:dyDescent="0.25">
      <c r="J218" s="303"/>
      <c r="K218" s="273"/>
    </row>
    <row r="219" spans="3:13" ht="24.75" customHeight="1" x14ac:dyDescent="0.25">
      <c r="J219" s="304"/>
    </row>
    <row r="220" spans="3:13" ht="41.25" customHeight="1" x14ac:dyDescent="0.25"/>
    <row r="221" spans="3:13" ht="51.75" customHeight="1" x14ac:dyDescent="0.25"/>
    <row r="222" spans="3:13" ht="42" customHeight="1" x14ac:dyDescent="0.25"/>
    <row r="223" spans="3:13" s="113" customFormat="1" ht="42" customHeight="1" x14ac:dyDescent="0.25">
      <c r="C223" s="112"/>
      <c r="G223" s="112"/>
      <c r="H223" s="112"/>
      <c r="I223" s="112"/>
      <c r="J223" s="281"/>
    </row>
    <row r="224" spans="3:13" s="113" customFormat="1" ht="42" customHeight="1" x14ac:dyDescent="0.25">
      <c r="C224" s="112"/>
      <c r="G224" s="112"/>
      <c r="H224" s="112"/>
      <c r="I224" s="112"/>
      <c r="J224" s="281"/>
    </row>
    <row r="225" spans="3:11" s="113" customFormat="1" ht="63.75" customHeight="1" x14ac:dyDescent="0.25">
      <c r="C225" s="112"/>
      <c r="G225" s="112"/>
      <c r="H225" s="112"/>
      <c r="I225" s="112"/>
      <c r="J225" s="281"/>
    </row>
    <row r="226" spans="3:11" s="113" customFormat="1" ht="42" customHeight="1" x14ac:dyDescent="0.25">
      <c r="C226" s="112"/>
      <c r="G226" s="112"/>
      <c r="H226" s="112"/>
      <c r="I226" s="112"/>
      <c r="J226" s="281"/>
    </row>
    <row r="227" spans="3:11" ht="23.25" customHeight="1" x14ac:dyDescent="0.25"/>
    <row r="228" spans="3:11" ht="27.75" customHeight="1" x14ac:dyDescent="0.25"/>
    <row r="229" spans="3:11" ht="55.5" customHeight="1" x14ac:dyDescent="0.25"/>
    <row r="230" spans="3:11" ht="57.75" customHeight="1" x14ac:dyDescent="0.25"/>
    <row r="231" spans="3:11" ht="21.75" customHeight="1" x14ac:dyDescent="0.25"/>
    <row r="232" spans="3:11" ht="49.5" customHeight="1" x14ac:dyDescent="0.25"/>
    <row r="233" spans="3:11" ht="28.5" customHeight="1" x14ac:dyDescent="0.25"/>
    <row r="234" spans="3:11" ht="28.5" customHeight="1" x14ac:dyDescent="0.25"/>
    <row r="235" spans="3:11" ht="28.5" customHeight="1" x14ac:dyDescent="0.25"/>
    <row r="236" spans="3:11" ht="23.25" customHeight="1" x14ac:dyDescent="0.25">
      <c r="J236" s="305"/>
      <c r="K236" s="180"/>
    </row>
    <row r="237" spans="3:11" ht="43.5" customHeight="1" x14ac:dyDescent="0.25">
      <c r="J237" s="305"/>
      <c r="K237" s="180"/>
    </row>
    <row r="238" spans="3:11" ht="55.5" customHeight="1" x14ac:dyDescent="0.25"/>
    <row r="239" spans="3:11" ht="42.75" customHeight="1" x14ac:dyDescent="0.25">
      <c r="J239" s="305"/>
      <c r="K239" s="180"/>
    </row>
    <row r="240" spans="3:11" ht="21.75" customHeight="1" x14ac:dyDescent="0.25">
      <c r="J240" s="305"/>
      <c r="K240" s="180"/>
    </row>
    <row r="241" spans="10:11" ht="21.75" customHeight="1" x14ac:dyDescent="0.25">
      <c r="J241" s="305"/>
      <c r="K241" s="180"/>
    </row>
    <row r="242" spans="10:11" ht="23.25" customHeight="1" x14ac:dyDescent="0.25"/>
    <row r="243" spans="10:11" ht="23.25" customHeight="1" x14ac:dyDescent="0.25"/>
    <row r="244" spans="10:11" ht="21.75" customHeight="1" x14ac:dyDescent="0.25"/>
    <row r="245" spans="10:11" ht="16.5" customHeight="1" x14ac:dyDescent="0.25"/>
    <row r="246" spans="10:11" ht="29.25" customHeight="1" x14ac:dyDescent="0.25"/>
    <row r="247" spans="10:11" ht="24.75" customHeight="1" x14ac:dyDescent="0.25"/>
    <row r="248" spans="10:11" ht="33" customHeight="1" x14ac:dyDescent="0.25"/>
    <row r="250" spans="10:11" ht="15" customHeight="1" x14ac:dyDescent="0.25"/>
    <row r="251" spans="10:11" ht="25.5" customHeight="1" x14ac:dyDescent="0.25"/>
  </sheetData>
  <mergeCells count="31">
    <mergeCell ref="H167:I167"/>
    <mergeCell ref="H178:I178"/>
    <mergeCell ref="C200:L202"/>
    <mergeCell ref="C189:L189"/>
    <mergeCell ref="H144:I144"/>
    <mergeCell ref="H145:I145"/>
    <mergeCell ref="H156:I156"/>
    <mergeCell ref="C156:G156"/>
    <mergeCell ref="C167:G167"/>
    <mergeCell ref="C178:G178"/>
    <mergeCell ref="C31:L31"/>
    <mergeCell ref="C145:G145"/>
    <mergeCell ref="C122:G122"/>
    <mergeCell ref="C133:G133"/>
    <mergeCell ref="B144:G144"/>
    <mergeCell ref="C42:L42"/>
    <mergeCell ref="B53:L53"/>
    <mergeCell ref="C54:L54"/>
    <mergeCell ref="C65:L65"/>
    <mergeCell ref="H133:I133"/>
    <mergeCell ref="H122:I122"/>
    <mergeCell ref="C76:L76"/>
    <mergeCell ref="C87:L87"/>
    <mergeCell ref="B98:L98"/>
    <mergeCell ref="C99:L99"/>
    <mergeCell ref="C110:L110"/>
    <mergeCell ref="C2:F2"/>
    <mergeCell ref="C4:E4"/>
    <mergeCell ref="C7:L7"/>
    <mergeCell ref="C8:L8"/>
    <mergeCell ref="C19:L19"/>
  </mergeCells>
  <phoneticPr fontId="20" type="noConversion"/>
  <conditionalFormatting sqref="G17">
    <cfRule type="cellIs" dxfId="77" priority="89" operator="notEqual">
      <formula>$G$9</formula>
    </cfRule>
  </conditionalFormatting>
  <conditionalFormatting sqref="G28">
    <cfRule type="cellIs" dxfId="76" priority="88" operator="notEqual">
      <formula>$G$20</formula>
    </cfRule>
  </conditionalFormatting>
  <conditionalFormatting sqref="G40:G41">
    <cfRule type="cellIs" dxfId="75" priority="87" operator="notEqual">
      <formula>$G$32</formula>
    </cfRule>
  </conditionalFormatting>
  <conditionalFormatting sqref="G51">
    <cfRule type="cellIs" dxfId="74" priority="86" operator="notEqual">
      <formula>$G$43</formula>
    </cfRule>
  </conditionalFormatting>
  <conditionalFormatting sqref="G63">
    <cfRule type="cellIs" dxfId="73" priority="85" operator="notEqual">
      <formula>$G$55</formula>
    </cfRule>
  </conditionalFormatting>
  <conditionalFormatting sqref="G74">
    <cfRule type="cellIs" dxfId="72" priority="84" operator="notEqual">
      <formula>$G$66</formula>
    </cfRule>
  </conditionalFormatting>
  <conditionalFormatting sqref="G85">
    <cfRule type="cellIs" dxfId="71" priority="83" operator="notEqual">
      <formula>$G$77</formula>
    </cfRule>
  </conditionalFormatting>
  <conditionalFormatting sqref="G96">
    <cfRule type="cellIs" dxfId="70" priority="82" operator="notEqual">
      <formula>$G$88</formula>
    </cfRule>
  </conditionalFormatting>
  <conditionalFormatting sqref="G108">
    <cfRule type="cellIs" dxfId="69" priority="81" operator="notEqual">
      <formula>$G$100</formula>
    </cfRule>
  </conditionalFormatting>
  <conditionalFormatting sqref="G119">
    <cfRule type="cellIs" dxfId="68" priority="80" operator="notEqual">
      <formula>$G$111</formula>
    </cfRule>
  </conditionalFormatting>
  <conditionalFormatting sqref="G131">
    <cfRule type="cellIs" dxfId="67" priority="79" operator="notEqual">
      <formula>$G$123</formula>
    </cfRule>
  </conditionalFormatting>
  <conditionalFormatting sqref="G142">
    <cfRule type="cellIs" dxfId="66" priority="78" operator="notEqual">
      <formula>$G$134</formula>
    </cfRule>
  </conditionalFormatting>
  <conditionalFormatting sqref="G154">
    <cfRule type="cellIs" dxfId="65" priority="77" operator="notEqual">
      <formula>$G$146</formula>
    </cfRule>
  </conditionalFormatting>
  <conditionalFormatting sqref="G165">
    <cfRule type="cellIs" dxfId="64" priority="76" operator="notEqual">
      <formula>$G$157</formula>
    </cfRule>
  </conditionalFormatting>
  <conditionalFormatting sqref="G176">
    <cfRule type="cellIs" dxfId="63" priority="75" operator="notEqual">
      <formula>$G$157</formula>
    </cfRule>
  </conditionalFormatting>
  <conditionalFormatting sqref="G187">
    <cfRule type="cellIs" dxfId="62" priority="74" operator="notEqual">
      <formula>$G$179</formula>
    </cfRule>
  </conditionalFormatting>
  <conditionalFormatting sqref="G198">
    <cfRule type="cellIs" dxfId="61" priority="73" operator="notEqual">
      <formula>$G$190</formula>
    </cfRule>
  </conditionalFormatting>
  <conditionalFormatting sqref="D17">
    <cfRule type="cellIs" dxfId="60" priority="72" operator="notEqual">
      <formula>$D$9</formula>
    </cfRule>
  </conditionalFormatting>
  <conditionalFormatting sqref="D28:D29">
    <cfRule type="cellIs" dxfId="59" priority="71" operator="notEqual">
      <formula>$D$20</formula>
    </cfRule>
  </conditionalFormatting>
  <conditionalFormatting sqref="D40">
    <cfRule type="cellIs" dxfId="58" priority="70" operator="notEqual">
      <formula>$D$32</formula>
    </cfRule>
  </conditionalFormatting>
  <conditionalFormatting sqref="D51">
    <cfRule type="cellIs" dxfId="57" priority="69" operator="notEqual">
      <formula>$D$43</formula>
    </cfRule>
  </conditionalFormatting>
  <conditionalFormatting sqref="D63">
    <cfRule type="cellIs" dxfId="56" priority="68" operator="notEqual">
      <formula>$D$55</formula>
    </cfRule>
  </conditionalFormatting>
  <conditionalFormatting sqref="D74">
    <cfRule type="cellIs" dxfId="55" priority="67" operator="notEqual">
      <formula>$D$66</formula>
    </cfRule>
  </conditionalFormatting>
  <conditionalFormatting sqref="D85">
    <cfRule type="cellIs" dxfId="54" priority="66" operator="notEqual">
      <formula>$D$77</formula>
    </cfRule>
  </conditionalFormatting>
  <conditionalFormatting sqref="D96">
    <cfRule type="cellIs" dxfId="53" priority="65" operator="notEqual">
      <formula>$D$88</formula>
    </cfRule>
  </conditionalFormatting>
  <conditionalFormatting sqref="D108">
    <cfRule type="cellIs" dxfId="52" priority="64" operator="notEqual">
      <formula>$D$100</formula>
    </cfRule>
  </conditionalFormatting>
  <conditionalFormatting sqref="D119:D120">
    <cfRule type="cellIs" dxfId="51" priority="63" operator="notEqual">
      <formula>$D$111</formula>
    </cfRule>
  </conditionalFormatting>
  <conditionalFormatting sqref="D131">
    <cfRule type="cellIs" dxfId="50" priority="62" operator="notEqual">
      <formula>$D$123</formula>
    </cfRule>
  </conditionalFormatting>
  <conditionalFormatting sqref="D142">
    <cfRule type="cellIs" dxfId="49" priority="61" operator="notEqual">
      <formula>$D$134</formula>
    </cfRule>
  </conditionalFormatting>
  <conditionalFormatting sqref="D154">
    <cfRule type="cellIs" dxfId="48" priority="60" operator="notEqual">
      <formula>$D$146</formula>
    </cfRule>
  </conditionalFormatting>
  <conditionalFormatting sqref="D165">
    <cfRule type="cellIs" dxfId="47" priority="59" operator="notEqual">
      <formula>$D$157</formula>
    </cfRule>
  </conditionalFormatting>
  <conditionalFormatting sqref="D176">
    <cfRule type="cellIs" dxfId="46" priority="58" operator="notEqual">
      <formula>$D$168</formula>
    </cfRule>
  </conditionalFormatting>
  <conditionalFormatting sqref="D187">
    <cfRule type="cellIs" dxfId="45" priority="57" operator="notEqual">
      <formula>$D$179</formula>
    </cfRule>
  </conditionalFormatting>
  <conditionalFormatting sqref="D198">
    <cfRule type="cellIs" dxfId="44" priority="56" operator="notEqual">
      <formula>$D$190</formula>
    </cfRule>
  </conditionalFormatting>
  <conditionalFormatting sqref="H17">
    <cfRule type="cellIs" dxfId="43" priority="48" operator="notEqual">
      <formula>$G$9</formula>
    </cfRule>
  </conditionalFormatting>
  <conditionalFormatting sqref="H28">
    <cfRule type="cellIs" dxfId="42" priority="47" operator="notEqual">
      <formula>$G$20</formula>
    </cfRule>
  </conditionalFormatting>
  <conditionalFormatting sqref="H40:H41">
    <cfRule type="cellIs" dxfId="41" priority="46" operator="notEqual">
      <formula>$G$32</formula>
    </cfRule>
  </conditionalFormatting>
  <conditionalFormatting sqref="H51">
    <cfRule type="cellIs" dxfId="40" priority="45" operator="notEqual">
      <formula>$G$43</formula>
    </cfRule>
  </conditionalFormatting>
  <conditionalFormatting sqref="H63">
    <cfRule type="cellIs" dxfId="39" priority="44" operator="notEqual">
      <formula>$G$55</formula>
    </cfRule>
  </conditionalFormatting>
  <conditionalFormatting sqref="H74">
    <cfRule type="cellIs" dxfId="38" priority="43" operator="notEqual">
      <formula>$G$66</formula>
    </cfRule>
  </conditionalFormatting>
  <conditionalFormatting sqref="H85">
    <cfRule type="cellIs" dxfId="37" priority="42" operator="notEqual">
      <formula>$G$77</formula>
    </cfRule>
  </conditionalFormatting>
  <conditionalFormatting sqref="H96">
    <cfRule type="cellIs" dxfId="36" priority="41" operator="notEqual">
      <formula>$G$88</formula>
    </cfRule>
  </conditionalFormatting>
  <conditionalFormatting sqref="H108:I108">
    <cfRule type="cellIs" dxfId="35" priority="40" operator="notEqual">
      <formula>$G$100</formula>
    </cfRule>
  </conditionalFormatting>
  <conditionalFormatting sqref="H119">
    <cfRule type="cellIs" dxfId="34" priority="39" operator="notEqual">
      <formula>$G$111</formula>
    </cfRule>
  </conditionalFormatting>
  <conditionalFormatting sqref="H131">
    <cfRule type="cellIs" dxfId="33" priority="38" operator="notEqual">
      <formula>$G$123</formula>
    </cfRule>
  </conditionalFormatting>
  <conditionalFormatting sqref="H142">
    <cfRule type="cellIs" dxfId="32" priority="37" operator="notEqual">
      <formula>$G$134</formula>
    </cfRule>
  </conditionalFormatting>
  <conditionalFormatting sqref="H154">
    <cfRule type="cellIs" dxfId="31" priority="36" operator="notEqual">
      <formula>$G$146</formula>
    </cfRule>
  </conditionalFormatting>
  <conditionalFormatting sqref="H165">
    <cfRule type="cellIs" dxfId="30" priority="35" operator="notEqual">
      <formula>$G$157</formula>
    </cfRule>
  </conditionalFormatting>
  <conditionalFormatting sqref="H176">
    <cfRule type="cellIs" dxfId="29" priority="34" operator="notEqual">
      <formula>$G$157</formula>
    </cfRule>
  </conditionalFormatting>
  <conditionalFormatting sqref="H187">
    <cfRule type="cellIs" dxfId="28" priority="33" operator="notEqual">
      <formula>$G$179</formula>
    </cfRule>
  </conditionalFormatting>
  <conditionalFormatting sqref="H198">
    <cfRule type="cellIs" dxfId="27" priority="32" operator="notEqual">
      <formula>$G$190</formula>
    </cfRule>
  </conditionalFormatting>
  <conditionalFormatting sqref="I17">
    <cfRule type="cellIs" dxfId="26" priority="31" operator="notEqual">
      <formula>$G$9</formula>
    </cfRule>
  </conditionalFormatting>
  <conditionalFormatting sqref="I28">
    <cfRule type="cellIs" dxfId="25" priority="30" operator="notEqual">
      <formula>$G$20</formula>
    </cfRule>
  </conditionalFormatting>
  <conditionalFormatting sqref="I40:I41">
    <cfRule type="cellIs" dxfId="24" priority="29" operator="notEqual">
      <formula>$G$32</formula>
    </cfRule>
  </conditionalFormatting>
  <conditionalFormatting sqref="I51">
    <cfRule type="cellIs" dxfId="23" priority="28" operator="notEqual">
      <formula>$G$43</formula>
    </cfRule>
  </conditionalFormatting>
  <conditionalFormatting sqref="I63">
    <cfRule type="cellIs" dxfId="22" priority="27" operator="notEqual">
      <formula>$G$55</formula>
    </cfRule>
  </conditionalFormatting>
  <conditionalFormatting sqref="I74">
    <cfRule type="cellIs" dxfId="21" priority="26" operator="notEqual">
      <formula>$G$66</formula>
    </cfRule>
  </conditionalFormatting>
  <conditionalFormatting sqref="I85">
    <cfRule type="cellIs" dxfId="20" priority="25" operator="notEqual">
      <formula>$G$77</formula>
    </cfRule>
  </conditionalFormatting>
  <conditionalFormatting sqref="I96">
    <cfRule type="cellIs" dxfId="19" priority="24" operator="notEqual">
      <formula>$G$88</formula>
    </cfRule>
  </conditionalFormatting>
  <conditionalFormatting sqref="I119">
    <cfRule type="cellIs" dxfId="18" priority="22" operator="notEqual">
      <formula>$G$111</formula>
    </cfRule>
  </conditionalFormatting>
  <conditionalFormatting sqref="I131">
    <cfRule type="cellIs" dxfId="17" priority="21" operator="notEqual">
      <formula>$G$123</formula>
    </cfRule>
  </conditionalFormatting>
  <conditionalFormatting sqref="I142">
    <cfRule type="cellIs" dxfId="16" priority="20" operator="notEqual">
      <formula>$G$134</formula>
    </cfRule>
  </conditionalFormatting>
  <conditionalFormatting sqref="I154">
    <cfRule type="cellIs" dxfId="15" priority="19" operator="notEqual">
      <formula>$G$146</formula>
    </cfRule>
  </conditionalFormatting>
  <conditionalFormatting sqref="I165">
    <cfRule type="cellIs" dxfId="14" priority="18" operator="notEqual">
      <formula>$G$157</formula>
    </cfRule>
  </conditionalFormatting>
  <conditionalFormatting sqref="I176">
    <cfRule type="cellIs" dxfId="13" priority="17" operator="notEqual">
      <formula>$G$157</formula>
    </cfRule>
  </conditionalFormatting>
  <conditionalFormatting sqref="I187">
    <cfRule type="cellIs" dxfId="12" priority="16" operator="notEqual">
      <formula>$G$179</formula>
    </cfRule>
  </conditionalFormatting>
  <conditionalFormatting sqref="I198:L198">
    <cfRule type="cellIs" dxfId="11" priority="15" operator="notEqual">
      <formula>$G$190</formula>
    </cfRule>
  </conditionalFormatting>
  <conditionalFormatting sqref="J17">
    <cfRule type="cellIs" dxfId="10" priority="14" operator="notEqual">
      <formula>$G$9</formula>
    </cfRule>
  </conditionalFormatting>
  <conditionalFormatting sqref="K17">
    <cfRule type="cellIs" dxfId="9" priority="13" operator="notEqual">
      <formula>$G$9</formula>
    </cfRule>
  </conditionalFormatting>
  <conditionalFormatting sqref="L17">
    <cfRule type="cellIs" dxfId="8" priority="12" operator="notEqual">
      <formula>$G$9</formula>
    </cfRule>
  </conditionalFormatting>
  <conditionalFormatting sqref="J28">
    <cfRule type="cellIs" dxfId="7" priority="11" operator="notEqual">
      <formula>$G$20</formula>
    </cfRule>
  </conditionalFormatting>
  <conditionalFormatting sqref="K28:L28">
    <cfRule type="cellIs" dxfId="6" priority="10" operator="notEqual">
      <formula>$G$20</formula>
    </cfRule>
  </conditionalFormatting>
  <conditionalFormatting sqref="J63:K63">
    <cfRule type="cellIs" dxfId="5" priority="8" operator="notEqual">
      <formula>$G$55</formula>
    </cfRule>
  </conditionalFormatting>
  <conditionalFormatting sqref="L63">
    <cfRule type="cellIs" dxfId="4" priority="7" operator="notEqual">
      <formula>$G$55</formula>
    </cfRule>
  </conditionalFormatting>
  <conditionalFormatting sqref="J74:L74">
    <cfRule type="cellIs" dxfId="3" priority="6" operator="notEqual">
      <formula>$G$66</formula>
    </cfRule>
  </conditionalFormatting>
  <conditionalFormatting sqref="J108:K108">
    <cfRule type="cellIs" dxfId="2" priority="5" operator="notEqual">
      <formula>$G$100</formula>
    </cfRule>
  </conditionalFormatting>
  <conditionalFormatting sqref="L108">
    <cfRule type="cellIs" dxfId="1" priority="4" operator="notEqual">
      <formula>$G$100</formula>
    </cfRule>
  </conditionalFormatting>
  <conditionalFormatting sqref="J119:L119">
    <cfRule type="cellIs" dxfId="0" priority="3" operator="notEqual">
      <formula>$G$111</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MPTF_00006_00791</ProjectId>
    <FundCode xmlns="f9695bc1-6109-4dcd-a27a-f8a0370b00e2">MPTF_00006</FundCode>
    <Comments xmlns="f9695bc1-6109-4dcd-a27a-f8a0370b00e2">Financial Report Accompanying Annual Progress Report Submitted Nov 14, 2022</Comments>
    <Active xmlns="f9695bc1-6109-4dcd-a27a-f8a0370b00e2">Yes</Active>
    <DocumentDate xmlns="b1528a4b-5ccb-40f7-a09e-43427183cd95">2022-11-14T08:00:00+00:00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6BCE6E7-B7B1-4949-BA92-9900317CFE3D}"/>
</file>

<file path=customXml/itemProps2.xml><?xml version="1.0" encoding="utf-8"?>
<ds:datastoreItem xmlns:ds="http://schemas.openxmlformats.org/officeDocument/2006/customXml" ds:itemID="{7F2BCF1E-65FF-4A75-B388-3CA1E4A865CB}"/>
</file>

<file path=customXml/itemProps3.xml><?xml version="1.0" encoding="utf-8"?>
<ds:datastoreItem xmlns:ds="http://schemas.openxmlformats.org/officeDocument/2006/customXml" ds:itemID="{C90C42B7-3A52-4CD8-BE13-5A218AF7176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Budget Tables</vt:lpstr>
      <vt:lpstr>2) By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Colombia_00125908_Financial Report.xlsx</dc:title>
  <dc:creator>Silvia Elena Mongelos</dc:creator>
  <cp:lastModifiedBy>Eyingbeni Ngullie</cp:lastModifiedBy>
  <dcterms:created xsi:type="dcterms:W3CDTF">2022-11-10T15:04:44Z</dcterms:created>
  <dcterms:modified xsi:type="dcterms:W3CDTF">2022-11-14T10:01:07Z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