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mugisha_mutarambirwa_undp_org/Documents/Desktop/"/>
    </mc:Choice>
  </mc:AlternateContent>
  <xr:revisionPtr revIDLastSave="251" documentId="8_{8B5580B6-BC4A-438B-9753-4BBF58A14007}" xr6:coauthVersionLast="47" xr6:coauthVersionMax="47" xr10:uidLastSave="{024D45DB-7B90-47C3-8D52-BA9947FEA082}"/>
  <bookViews>
    <workbookView xWindow="-120" yWindow="-120" windowWidth="29040" windowHeight="15840" firstSheet="1" activeTab="1" xr2:uid="{00000000-000D-0000-FFFF-FFFF00000000}"/>
  </bookViews>
  <sheets>
    <sheet name="Instructions" sheetId="8" state="hidden" r:id="rId1"/>
    <sheet name="1) Budget Tables" sheetId="1" r:id="rId2"/>
    <sheet name="2) By Category" sheetId="5" r:id="rId3"/>
    <sheet name="Transaction List" sheetId="9" r:id="rId4"/>
    <sheet name="SUN" sheetId="19" r:id="rId5"/>
    <sheet name="Income" sheetId="21" r:id="rId6"/>
    <sheet name="Balance Statement" sheetId="18" r:id="rId7"/>
    <sheet name="3) Explanatory Notes" sheetId="3" state="hidden" r:id="rId8"/>
    <sheet name="4) For PBSO Use" sheetId="6" state="hidden" r:id="rId9"/>
    <sheet name="5) For MPTF Use" sheetId="4" state="hidden" r:id="rId10"/>
    <sheet name="Sheet2" sheetId="7" state="hidden" r:id="rId11"/>
  </sheets>
  <externalReferences>
    <externalReference r:id="rId12"/>
  </externalReferences>
  <definedNames>
    <definedName name="_xlnm._FilterDatabase" localSheetId="2" hidden="1">'2) By Category'!$B$6:$I$17</definedName>
    <definedName name="_xlnm._FilterDatabase" localSheetId="5" hidden="1">Income!$A$19:$Z$23</definedName>
    <definedName name="_xlnm._FilterDatabase" localSheetId="4" hidden="1">SUN!$B$19:$Y$1228</definedName>
    <definedName name="_xlnm._FilterDatabase" localSheetId="3" hidden="1">'Transaction List'!$B$19:$Y$1227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9" i="5" l="1"/>
  <c r="L1236" i="9"/>
  <c r="B6" i="18" l="1"/>
  <c r="B3" i="18"/>
  <c r="H211" i="5"/>
  <c r="B4" i="18" s="1"/>
  <c r="H197" i="5"/>
  <c r="H108" i="5"/>
  <c r="J108" i="5" s="1"/>
  <c r="H74" i="5"/>
  <c r="H63" i="5"/>
  <c r="H28" i="5"/>
  <c r="H17" i="5"/>
  <c r="I180" i="1"/>
  <c r="I100" i="1"/>
  <c r="I184" i="1" s="1"/>
  <c r="I68" i="1"/>
  <c r="I58" i="1"/>
  <c r="I26" i="1"/>
  <c r="I16" i="1"/>
  <c r="I208" i="5"/>
  <c r="I207" i="5"/>
  <c r="I206" i="5"/>
  <c r="I205" i="5"/>
  <c r="I202" i="5"/>
  <c r="H210" i="5"/>
  <c r="H208" i="5"/>
  <c r="H207" i="5"/>
  <c r="H206" i="5"/>
  <c r="H205" i="5"/>
  <c r="H202" i="5"/>
  <c r="L1229" i="19"/>
  <c r="K1229" i="19"/>
  <c r="J1229" i="19"/>
  <c r="J930" i="19"/>
  <c r="L930" i="19"/>
  <c r="L929" i="9"/>
  <c r="J929" i="9"/>
  <c r="M23" i="21"/>
  <c r="L925" i="19"/>
  <c r="B19" i="19"/>
  <c r="D209" i="5"/>
  <c r="D210" i="5" s="1"/>
  <c r="D211" i="5" s="1"/>
  <c r="J197" i="5"/>
  <c r="I193" i="5"/>
  <c r="I106" i="5"/>
  <c r="I105" i="5"/>
  <c r="I101" i="5"/>
  <c r="J1236" i="9"/>
  <c r="B5" i="18" l="1"/>
  <c r="B7" i="18"/>
  <c r="I209" i="5"/>
  <c r="I210" i="5" s="1"/>
  <c r="I211" i="5" s="1"/>
  <c r="I108" i="5"/>
  <c r="I197" i="5"/>
  <c r="I28" i="5"/>
  <c r="D207" i="1"/>
  <c r="J209" i="5" l="1"/>
  <c r="J17" i="5"/>
  <c r="J63" i="5"/>
  <c r="J74" i="5"/>
  <c r="I74" i="5" l="1"/>
  <c r="I72" i="5"/>
  <c r="I71" i="5"/>
  <c r="I67" i="5"/>
  <c r="I61" i="1"/>
  <c r="H72" i="5" l="1"/>
  <c r="I195" i="5" l="1"/>
  <c r="I196" i="5"/>
  <c r="I194" i="5"/>
  <c r="I61" i="5"/>
  <c r="I56" i="5"/>
  <c r="I26" i="5"/>
  <c r="I21" i="5"/>
  <c r="I15" i="5"/>
  <c r="I10" i="5"/>
  <c r="D100" i="1"/>
  <c r="D68" i="1"/>
  <c r="D58" i="1"/>
  <c r="D26" i="1"/>
  <c r="D16" i="1"/>
  <c r="I102" i="5" l="1"/>
  <c r="J28" i="5" l="1"/>
  <c r="E208" i="5" l="1"/>
  <c r="F208" i="5"/>
  <c r="E207" i="5"/>
  <c r="F207" i="5"/>
  <c r="E206" i="5"/>
  <c r="F206" i="5"/>
  <c r="E205" i="5"/>
  <c r="F205" i="5"/>
  <c r="E204" i="5"/>
  <c r="F204" i="5"/>
  <c r="E203" i="5"/>
  <c r="F203" i="5"/>
  <c r="E202" i="5"/>
  <c r="F202" i="5"/>
  <c r="D202" i="5"/>
  <c r="I104" i="5"/>
  <c r="I103" i="5"/>
  <c r="I70" i="5"/>
  <c r="I69" i="5"/>
  <c r="I68" i="5"/>
  <c r="I60" i="5"/>
  <c r="I59" i="5"/>
  <c r="I58" i="5"/>
  <c r="I27" i="5"/>
  <c r="I25" i="5"/>
  <c r="I24" i="5"/>
  <c r="I23" i="5"/>
  <c r="I22" i="5"/>
  <c r="E28" i="5"/>
  <c r="F28" i="5"/>
  <c r="E63" i="5"/>
  <c r="F63" i="5"/>
  <c r="E74" i="5"/>
  <c r="F74" i="5"/>
  <c r="E108" i="5"/>
  <c r="F108" i="5"/>
  <c r="E197" i="5"/>
  <c r="F197" i="5"/>
  <c r="D197" i="5"/>
  <c r="I11" i="5"/>
  <c r="I13" i="5"/>
  <c r="I14" i="5"/>
  <c r="E17" i="5"/>
  <c r="F17" i="5"/>
  <c r="D17" i="5"/>
  <c r="D9" i="5"/>
  <c r="D189" i="1"/>
  <c r="I16" i="5" l="1"/>
  <c r="I17" i="5" s="1"/>
  <c r="I191" i="5"/>
  <c r="H203" i="5"/>
  <c r="I192" i="5"/>
  <c r="H204" i="5"/>
  <c r="I73" i="5"/>
  <c r="I190" i="5"/>
  <c r="I62" i="5"/>
  <c r="I107" i="5"/>
  <c r="E209" i="5"/>
  <c r="E211" i="5" s="1"/>
  <c r="I12" i="5"/>
  <c r="F209" i="5"/>
  <c r="F211" i="5" s="1"/>
  <c r="I57" i="5"/>
  <c r="G179" i="1"/>
  <c r="G178" i="1"/>
  <c r="F180" i="1"/>
  <c r="F189" i="5" s="1"/>
  <c r="E180" i="1"/>
  <c r="E189" i="5" s="1"/>
  <c r="D180" i="1"/>
  <c r="D189" i="5" s="1"/>
  <c r="G175" i="1"/>
  <c r="G176" i="1"/>
  <c r="G177" i="1"/>
  <c r="C20" i="4"/>
  <c r="C6" i="4"/>
  <c r="D200" i="5"/>
  <c r="D6" i="5"/>
  <c r="D197" i="1"/>
  <c r="F24" i="4"/>
  <c r="F23" i="4"/>
  <c r="F22" i="4"/>
  <c r="I172" i="1"/>
  <c r="I162" i="1"/>
  <c r="I152" i="1"/>
  <c r="I142" i="1"/>
  <c r="I130" i="1"/>
  <c r="I120" i="1"/>
  <c r="I110" i="1"/>
  <c r="I88" i="1"/>
  <c r="I78" i="1"/>
  <c r="I46" i="1"/>
  <c r="I3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D208" i="5"/>
  <c r="C14" i="4" s="1"/>
  <c r="D203" i="5"/>
  <c r="C9" i="4" s="1"/>
  <c r="D204" i="5"/>
  <c r="C10" i="4" s="1"/>
  <c r="D205" i="5"/>
  <c r="C11" i="4" s="1"/>
  <c r="D206" i="5"/>
  <c r="C12" i="4" s="1"/>
  <c r="D207" i="5"/>
  <c r="C13" i="4" s="1"/>
  <c r="D152" i="1"/>
  <c r="D156" i="5" s="1"/>
  <c r="E152" i="1"/>
  <c r="E156" i="5" s="1"/>
  <c r="E198" i="1"/>
  <c r="F198" i="1"/>
  <c r="E190" i="1"/>
  <c r="F190" i="1"/>
  <c r="G196" i="5"/>
  <c r="G195" i="5"/>
  <c r="G194" i="5"/>
  <c r="G193" i="5"/>
  <c r="G192" i="5"/>
  <c r="G191" i="5"/>
  <c r="G190" i="5"/>
  <c r="D14" i="4"/>
  <c r="E14" i="4"/>
  <c r="D13" i="4"/>
  <c r="E13" i="4"/>
  <c r="D12" i="4"/>
  <c r="E12" i="4"/>
  <c r="D11" i="4"/>
  <c r="E11" i="4"/>
  <c r="D10" i="4"/>
  <c r="E10" i="4"/>
  <c r="D9" i="4"/>
  <c r="E9" i="4"/>
  <c r="D8" i="4"/>
  <c r="E8" i="4"/>
  <c r="G157" i="5"/>
  <c r="G158" i="5"/>
  <c r="G159" i="5"/>
  <c r="G160" i="5"/>
  <c r="G161" i="5"/>
  <c r="G162" i="5"/>
  <c r="G163" i="5"/>
  <c r="D164" i="5"/>
  <c r="E164" i="5"/>
  <c r="F164" i="5"/>
  <c r="G168" i="5"/>
  <c r="G169" i="5"/>
  <c r="G170" i="5"/>
  <c r="G171" i="5"/>
  <c r="G172" i="5"/>
  <c r="G173" i="5"/>
  <c r="G174" i="5"/>
  <c r="D175" i="5"/>
  <c r="E175" i="5"/>
  <c r="F175" i="5"/>
  <c r="G179" i="5"/>
  <c r="G180" i="5"/>
  <c r="G181" i="5"/>
  <c r="G182" i="5"/>
  <c r="G183" i="5"/>
  <c r="G184" i="5"/>
  <c r="G185" i="5"/>
  <c r="D186" i="5"/>
  <c r="E186" i="5"/>
  <c r="F186" i="5"/>
  <c r="F153" i="5"/>
  <c r="E153" i="5"/>
  <c r="D153" i="5"/>
  <c r="G152" i="5"/>
  <c r="G151" i="5"/>
  <c r="G150" i="5"/>
  <c r="G149" i="5"/>
  <c r="G148" i="5"/>
  <c r="G147" i="5"/>
  <c r="G146" i="5"/>
  <c r="G112" i="5"/>
  <c r="G113" i="5"/>
  <c r="G114" i="5"/>
  <c r="G115" i="5"/>
  <c r="G116" i="5"/>
  <c r="G117" i="5"/>
  <c r="G118" i="5"/>
  <c r="D119" i="5"/>
  <c r="E119" i="5"/>
  <c r="F119" i="5"/>
  <c r="G123" i="5"/>
  <c r="G124" i="5"/>
  <c r="G125" i="5"/>
  <c r="G126" i="5"/>
  <c r="G127" i="5"/>
  <c r="G128" i="5"/>
  <c r="G129" i="5"/>
  <c r="D130" i="5"/>
  <c r="E130" i="5"/>
  <c r="F130" i="5"/>
  <c r="G134" i="5"/>
  <c r="G135" i="5"/>
  <c r="G136" i="5"/>
  <c r="G137" i="5"/>
  <c r="G138" i="5"/>
  <c r="G139" i="5"/>
  <c r="G140" i="5"/>
  <c r="D141" i="5"/>
  <c r="E141" i="5"/>
  <c r="F141" i="5"/>
  <c r="D108" i="5"/>
  <c r="G107" i="5"/>
  <c r="G106" i="5"/>
  <c r="G105" i="5"/>
  <c r="G104" i="5"/>
  <c r="G103" i="5"/>
  <c r="G102" i="5"/>
  <c r="G101" i="5"/>
  <c r="G67" i="5"/>
  <c r="G68" i="5"/>
  <c r="G69" i="5"/>
  <c r="G70" i="5"/>
  <c r="G71" i="5"/>
  <c r="G72" i="5"/>
  <c r="G73" i="5"/>
  <c r="D74" i="5"/>
  <c r="G78" i="5"/>
  <c r="G79" i="5"/>
  <c r="G80" i="5"/>
  <c r="G81" i="5"/>
  <c r="G82" i="5"/>
  <c r="G83" i="5"/>
  <c r="G84" i="5"/>
  <c r="D85" i="5"/>
  <c r="E85" i="5"/>
  <c r="F85" i="5"/>
  <c r="G89" i="5"/>
  <c r="G90" i="5"/>
  <c r="G91" i="5"/>
  <c r="G92" i="5"/>
  <c r="G93" i="5"/>
  <c r="G94" i="5"/>
  <c r="G95" i="5"/>
  <c r="D96" i="5"/>
  <c r="E96" i="5"/>
  <c r="F96" i="5"/>
  <c r="G56" i="5"/>
  <c r="G57" i="5"/>
  <c r="G58" i="5"/>
  <c r="G59" i="5"/>
  <c r="G60" i="5"/>
  <c r="G61" i="5"/>
  <c r="G62" i="5"/>
  <c r="D63" i="5"/>
  <c r="G21" i="5"/>
  <c r="G22" i="5"/>
  <c r="G23" i="5"/>
  <c r="G24" i="5"/>
  <c r="G25" i="5"/>
  <c r="G26" i="5"/>
  <c r="G27" i="5"/>
  <c r="D28" i="5"/>
  <c r="G33" i="5"/>
  <c r="G34" i="5"/>
  <c r="G35" i="5"/>
  <c r="G36" i="5"/>
  <c r="G37" i="5"/>
  <c r="G38" i="5"/>
  <c r="G39" i="5"/>
  <c r="D40" i="5"/>
  <c r="E40" i="5"/>
  <c r="F40" i="5"/>
  <c r="G44" i="5"/>
  <c r="G45" i="5"/>
  <c r="G46" i="5"/>
  <c r="G47" i="5"/>
  <c r="G48" i="5"/>
  <c r="G49" i="5"/>
  <c r="G50" i="5"/>
  <c r="D51" i="5"/>
  <c r="E51" i="5"/>
  <c r="F51" i="5"/>
  <c r="G10" i="5"/>
  <c r="G11" i="5"/>
  <c r="G12" i="5"/>
  <c r="G13" i="5"/>
  <c r="G14" i="5"/>
  <c r="G15" i="5"/>
  <c r="G16" i="5"/>
  <c r="E172" i="1"/>
  <c r="E178" i="5" s="1"/>
  <c r="F172" i="1"/>
  <c r="F178" i="5" s="1"/>
  <c r="E162" i="1"/>
  <c r="E167" i="5" s="1"/>
  <c r="F162" i="1"/>
  <c r="F167" i="5" s="1"/>
  <c r="F152" i="1"/>
  <c r="F156" i="5" s="1"/>
  <c r="E142" i="1"/>
  <c r="E145" i="5" s="1"/>
  <c r="F142" i="1"/>
  <c r="F145" i="5" s="1"/>
  <c r="E130" i="1"/>
  <c r="E133" i="5" s="1"/>
  <c r="F130" i="1"/>
  <c r="F133" i="5" s="1"/>
  <c r="E120" i="1"/>
  <c r="E122" i="5" s="1"/>
  <c r="F120" i="1"/>
  <c r="F122" i="5" s="1"/>
  <c r="E110" i="1"/>
  <c r="E111" i="5" s="1"/>
  <c r="F110" i="1"/>
  <c r="F111" i="5" s="1"/>
  <c r="E100" i="1"/>
  <c r="E100" i="5" s="1"/>
  <c r="F100" i="1"/>
  <c r="F100" i="5"/>
  <c r="E88" i="1"/>
  <c r="F88" i="1"/>
  <c r="F88" i="5" s="1"/>
  <c r="E78" i="1"/>
  <c r="E77" i="5" s="1"/>
  <c r="F78" i="1"/>
  <c r="F77" i="5" s="1"/>
  <c r="E68" i="1"/>
  <c r="E66" i="5" s="1"/>
  <c r="F68" i="1"/>
  <c r="F66" i="5" s="1"/>
  <c r="E58" i="1"/>
  <c r="E55" i="5" s="1"/>
  <c r="F58" i="1"/>
  <c r="F55" i="5" s="1"/>
  <c r="E46" i="1"/>
  <c r="E43" i="5" s="1"/>
  <c r="F46" i="1"/>
  <c r="F43" i="5" s="1"/>
  <c r="E36" i="1"/>
  <c r="E32" i="5" s="1"/>
  <c r="F36" i="1"/>
  <c r="F32" i="5" s="1"/>
  <c r="E26" i="1"/>
  <c r="E20" i="5" s="1"/>
  <c r="F26" i="1"/>
  <c r="D20" i="5"/>
  <c r="F16" i="1"/>
  <c r="F9" i="5" s="1"/>
  <c r="E16" i="1"/>
  <c r="E9" i="5" s="1"/>
  <c r="D172" i="1"/>
  <c r="D178" i="5" s="1"/>
  <c r="D162" i="1"/>
  <c r="D167" i="5" s="1"/>
  <c r="D142" i="1"/>
  <c r="D145" i="5" s="1"/>
  <c r="D130" i="1"/>
  <c r="D133" i="5" s="1"/>
  <c r="D120" i="1"/>
  <c r="D122" i="5" s="1"/>
  <c r="D110" i="1"/>
  <c r="D111" i="5" s="1"/>
  <c r="D100" i="5"/>
  <c r="D88" i="1"/>
  <c r="D88" i="5" s="1"/>
  <c r="D78" i="1"/>
  <c r="D77" i="5" s="1"/>
  <c r="D66" i="5"/>
  <c r="D55" i="5"/>
  <c r="D46" i="1"/>
  <c r="D43" i="5" s="1"/>
  <c r="D36" i="1"/>
  <c r="I204" i="1" l="1"/>
  <c r="D191" i="1"/>
  <c r="I63" i="5"/>
  <c r="G203" i="5"/>
  <c r="G119" i="5"/>
  <c r="G186" i="5"/>
  <c r="I204" i="5"/>
  <c r="H16" i="1"/>
  <c r="H26" i="1"/>
  <c r="G36" i="1"/>
  <c r="G46" i="1"/>
  <c r="H68" i="1"/>
  <c r="H78" i="1"/>
  <c r="H88" i="1"/>
  <c r="H100" i="1"/>
  <c r="G110" i="1"/>
  <c r="H120" i="1"/>
  <c r="G130" i="1"/>
  <c r="H142" i="1"/>
  <c r="H152" i="1"/>
  <c r="H162" i="1"/>
  <c r="H172" i="1"/>
  <c r="D32" i="5"/>
  <c r="G32" i="5" s="1"/>
  <c r="G78" i="1"/>
  <c r="G202" i="5"/>
  <c r="G208" i="5"/>
  <c r="G207" i="5"/>
  <c r="G206" i="5"/>
  <c r="G205" i="5"/>
  <c r="I203" i="5"/>
  <c r="G133" i="5"/>
  <c r="G77" i="5"/>
  <c r="G204" i="5"/>
  <c r="G17" i="5"/>
  <c r="G74" i="5"/>
  <c r="G130" i="5"/>
  <c r="G197" i="5"/>
  <c r="G28" i="5"/>
  <c r="G43" i="5"/>
  <c r="G51" i="5"/>
  <c r="G40" i="5"/>
  <c r="G85" i="5"/>
  <c r="G108" i="5"/>
  <c r="G175" i="5"/>
  <c r="G178" i="5"/>
  <c r="G63" i="5"/>
  <c r="G96" i="5"/>
  <c r="G141" i="5"/>
  <c r="G153" i="5"/>
  <c r="G164" i="5"/>
  <c r="D15" i="4"/>
  <c r="E15" i="4"/>
  <c r="G120" i="1"/>
  <c r="G145" i="5"/>
  <c r="G167" i="5"/>
  <c r="H110" i="1"/>
  <c r="G111" i="5"/>
  <c r="G156" i="5"/>
  <c r="G142" i="1"/>
  <c r="E191" i="1"/>
  <c r="E192" i="1" s="1"/>
  <c r="E200" i="1" s="1"/>
  <c r="D23" i="4" s="1"/>
  <c r="C18" i="6"/>
  <c r="D23" i="6" s="1"/>
  <c r="H58" i="1"/>
  <c r="F191" i="1"/>
  <c r="F192" i="1" s="1"/>
  <c r="F199" i="1" s="1"/>
  <c r="H36" i="1"/>
  <c r="H46" i="1"/>
  <c r="C7" i="6"/>
  <c r="D11" i="6" s="1"/>
  <c r="G122" i="5"/>
  <c r="G66" i="5"/>
  <c r="C40" i="6"/>
  <c r="G88" i="1"/>
  <c r="G55" i="5"/>
  <c r="G100" i="5"/>
  <c r="F20" i="5"/>
  <c r="G20" i="5" s="1"/>
  <c r="E88" i="5"/>
  <c r="G88" i="5" s="1"/>
  <c r="H130" i="1"/>
  <c r="G162" i="1"/>
  <c r="G152" i="1"/>
  <c r="G16" i="1"/>
  <c r="G189" i="5"/>
  <c r="G172" i="1"/>
  <c r="G68" i="1"/>
  <c r="C8" i="4"/>
  <c r="C15" i="4" s="1"/>
  <c r="G180" i="1"/>
  <c r="H180" i="1"/>
  <c r="G100" i="1"/>
  <c r="C29" i="6"/>
  <c r="G58" i="1"/>
  <c r="G26" i="1"/>
  <c r="G9" i="5"/>
  <c r="D204" i="1" l="1"/>
  <c r="D193" i="1"/>
  <c r="D192" i="1"/>
  <c r="I205" i="1"/>
  <c r="G209" i="5"/>
  <c r="G211" i="5" s="1"/>
  <c r="D25" i="6"/>
  <c r="D22" i="6"/>
  <c r="D21" i="6"/>
  <c r="D24" i="6"/>
  <c r="C19" i="6" s="1"/>
  <c r="E199" i="1"/>
  <c r="D22" i="4" s="1"/>
  <c r="D14" i="6"/>
  <c r="F193" i="1"/>
  <c r="D10" i="6"/>
  <c r="D12" i="6"/>
  <c r="E193" i="1"/>
  <c r="F200" i="1"/>
  <c r="E23" i="4" s="1"/>
  <c r="D13" i="6"/>
  <c r="D45" i="6"/>
  <c r="D44" i="6"/>
  <c r="D46" i="6"/>
  <c r="D43" i="6"/>
  <c r="D47" i="6"/>
  <c r="E22" i="4"/>
  <c r="C16" i="4"/>
  <c r="C17" i="4" s="1"/>
  <c r="G191" i="1"/>
  <c r="G192" i="1" s="1"/>
  <c r="G193" i="1" s="1"/>
  <c r="D34" i="6"/>
  <c r="D32" i="6"/>
  <c r="D36" i="6"/>
  <c r="D33" i="6"/>
  <c r="D35" i="6"/>
  <c r="D201" i="1" l="1"/>
  <c r="C24" i="4" s="1"/>
  <c r="D199" i="1"/>
  <c r="D202" i="1" s="1"/>
  <c r="D200" i="1"/>
  <c r="D208" i="1"/>
  <c r="D205" i="1"/>
  <c r="C23" i="4"/>
  <c r="E202" i="1"/>
  <c r="C41" i="6"/>
  <c r="F202" i="1"/>
  <c r="C8" i="6"/>
  <c r="C30" i="6"/>
  <c r="C22" i="4" l="1"/>
  <c r="C25" i="4"/>
</calcChain>
</file>

<file path=xl/sharedStrings.xml><?xml version="1.0" encoding="utf-8"?>
<sst xmlns="http://schemas.openxmlformats.org/spreadsheetml/2006/main" count="40869" uniqueCount="2314">
  <si>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</si>
  <si>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</si>
  <si>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</si>
  <si>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</si>
  <si>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</si>
  <si>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</si>
  <si>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</si>
  <si>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</si>
  <si>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</si>
  <si>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</si>
  <si>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</si>
  <si>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</si>
  <si>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</si>
  <si>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</si>
  <si>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</si>
  <si>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</si>
  <si>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</si>
  <si>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</si>
  <si>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</si>
  <si>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</si>
  <si>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</si>
  <si>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</si>
  <si>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</si>
  <si>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</si>
  <si>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</si>
  <si>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</si>
  <si>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</si>
  <si>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</si>
  <si>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</si>
  <si>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</si>
  <si>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</si>
  <si>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</si>
  <si>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</si>
  <si>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</si>
  <si>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</si>
  <si>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</si>
  <si>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</si>
  <si>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</si>
  <si>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</si>
  <si>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</si>
  <si>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</si>
  <si>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</si>
  <si>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</si>
  <si>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</si>
  <si>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</si>
  <si>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</si>
  <si>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</si>
  <si>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</si>
  <si>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</si>
  <si>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</si>
  <si>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</si>
  <si>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</si>
  <si>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</si>
  <si>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</si>
  <si>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</si>
  <si>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</si>
  <si>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</si>
  <si>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</si>
  <si>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</si>
  <si>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</si>
  <si>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</si>
  <si>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</si>
  <si>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</si>
  <si>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</si>
  <si>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</si>
  <si>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</si>
  <si>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</si>
  <si>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</si>
  <si>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</si>
  <si>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</si>
  <si>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</si>
  <si>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</si>
  <si>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</si>
  <si>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</si>
  <si>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</si>
  <si>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</si>
  <si>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</si>
  <si>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</si>
  <si>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</si>
  <si>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</si>
  <si>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</si>
  <si>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</si>
  <si>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</si>
  <si>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</si>
  <si>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</si>
  <si>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</si>
  <si>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</si>
  <si>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</si>
  <si>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</si>
  <si>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</si>
  <si>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</si>
  <si>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</si>
  <si>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</si>
  <si>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</si>
  <si>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</si>
  <si>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</si>
  <si>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</si>
  <si>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</si>
  <si>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</si>
  <si>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</si>
  <si>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</si>
  <si>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</si>
  <si>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</si>
  <si>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</si>
  <si>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</si>
  <si>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</si>
  <si>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</si>
  <si>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</si>
  <si>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</si>
  <si>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</si>
  <si>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</si>
  <si>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</si>
  <si>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</si>
  <si>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</si>
  <si>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</si>
  <si>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</si>
  <si>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</si>
  <si>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</si>
  <si>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</si>
  <si>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</si>
  <si>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</si>
  <si>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</si>
  <si>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</si>
  <si>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</si>
  <si>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</si>
  <si>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</si>
  <si>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</si>
  <si>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</si>
  <si>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</si>
  <si>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</si>
  <si>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</si>
  <si>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</si>
  <si>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</si>
  <si>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</si>
  <si>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</si>
  <si>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</si>
  <si>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</si>
  <si>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</si>
  <si>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</si>
  <si>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</si>
  <si>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</si>
  <si>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</si>
  <si>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</si>
  <si>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</si>
  <si>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</si>
  <si>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</si>
  <si>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</si>
  <si>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</si>
  <si>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</si>
  <si>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</si>
  <si>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</si>
  <si>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</si>
  <si>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</si>
  <si>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</si>
  <si>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</si>
  <si>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</si>
  <si>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</si>
  <si>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</si>
  <si>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</si>
  <si>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</si>
  <si>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</si>
  <si>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</si>
  <si>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</si>
  <si>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</si>
  <si>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</si>
  <si>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</si>
  <si>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</si>
  <si>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</si>
  <si>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</si>
  <si>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</si>
  <si>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</si>
  <si>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</si>
  <si>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</si>
  <si>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</si>
  <si>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</si>
  <si>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</si>
  <si>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</si>
  <si>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</si>
  <si>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</si>
  <si>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</si>
  <si>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</si>
  <si>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</si>
  <si>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</si>
  <si>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</si>
  <si>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</si>
  <si>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</si>
  <si>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</si>
  <si>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</si>
  <si>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</si>
  <si>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</si>
  <si>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</si>
  <si>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</si>
  <si>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</si>
  <si>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</si>
  <si>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</si>
  <si>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</si>
  <si>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</si>
  <si>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</si>
  <si>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</si>
  <si>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</si>
  <si>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</si>
  <si>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</si>
  <si>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</si>
  <si>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</si>
  <si>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</si>
  <si>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</si>
  <si>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</si>
  <si>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</si>
  <si>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</si>
  <si>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</si>
  <si>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</si>
  <si>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</si>
  <si>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</si>
  <si>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</si>
  <si>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</si>
  <si>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</si>
  <si>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</si>
  <si>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</si>
  <si>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</si>
  <si>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</si>
  <si>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</si>
  <si>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</si>
  <si>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</si>
  <si>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</si>
  <si>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</si>
  <si>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</si>
  <si>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</si>
  <si>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</si>
  <si>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</si>
  <si>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</si>
  <si>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</si>
  <si>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</si>
  <si>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</si>
  <si>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</si>
  <si>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</si>
  <si>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</si>
  <si>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</si>
  <si>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</si>
  <si>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</si>
  <si>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</si>
  <si>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</si>
  <si>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</si>
  <si>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</si>
  <si>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</si>
  <si>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</si>
  <si>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</si>
  <si>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</si>
  <si>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</si>
  <si>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</si>
  <si>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</si>
  <si>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</si>
  <si>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</si>
  <si>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</si>
  <si>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</si>
  <si>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</si>
  <si>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</si>
  <si>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</si>
  <si>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</si>
  <si>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</si>
  <si>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</si>
  <si>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</si>
  <si>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</si>
  <si>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</si>
  <si>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</si>
  <si>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</si>
  <si>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</si>
  <si>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</si>
  <si>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</si>
  <si>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</si>
  <si>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</si>
  <si>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</si>
  <si>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</si>
  <si>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</si>
  <si>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</si>
  <si>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</si>
  <si>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</si>
  <si>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</si>
  <si>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</si>
  <si>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</si>
  <si>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</si>
  <si>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</si>
  <si>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</si>
  <si>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</si>
  <si>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</si>
  <si>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</si>
  <si>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</si>
  <si>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</si>
  <si>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</si>
  <si>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</si>
  <si>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</si>
  <si>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</si>
  <si>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</si>
  <si>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</si>
  <si>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</si>
  <si>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</si>
  <si>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</si>
  <si>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</si>
  <si>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</si>
  <si>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</si>
  <si>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</si>
  <si>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</si>
  <si>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</si>
  <si>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</si>
  <si>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</si>
  <si>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</si>
  <si>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</si>
  <si>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</si>
  <si>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</si>
  <si>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</si>
  <si>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</si>
  <si>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</si>
  <si>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</si>
  <si>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</si>
  <si>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</si>
  <si>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</si>
  <si>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</si>
  <si>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</si>
  <si>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</si>
  <si>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</si>
  <si>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</si>
  <si>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</si>
  <si>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</si>
  <si>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</si>
  <si>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</si>
  <si>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</si>
  <si>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</si>
  <si>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</si>
  <si>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</si>
  <si>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</si>
  <si>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</si>
  <si>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</si>
  <si>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</si>
  <si>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</si>
  <si>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</si>
  <si>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</si>
  <si>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</si>
  <si>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</si>
  <si>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</si>
  <si>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</si>
  <si>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</si>
  <si>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</si>
  <si>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</si>
  <si>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</si>
  <si>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</si>
  <si>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</si>
  <si>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</si>
  <si>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</si>
  <si>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</si>
  <si>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</si>
  <si>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</si>
  <si>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</si>
  <si>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</si>
  <si>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</si>
  <si>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</si>
  <si>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</si>
  <si>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</si>
  <si>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</si>
  <si>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</si>
  <si>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</si>
  <si>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</si>
  <si>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</si>
  <si>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</si>
  <si>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</si>
  <si>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</si>
  <si>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</si>
  <si>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</si>
  <si>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</si>
  <si>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</si>
  <si>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</si>
  <si>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</si>
  <si>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</si>
  <si>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</si>
  <si>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</si>
  <si>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</si>
  <si>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</si>
  <si>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</si>
  <si>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</si>
  <si>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</si>
  <si>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</si>
  <si>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</si>
  <si>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</si>
  <si>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</si>
  <si>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</si>
  <si>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</si>
  <si>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</si>
  <si>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</si>
  <si>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</si>
  <si>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</si>
  <si>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</si>
  <si>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</si>
  <si>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</si>
  <si>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</si>
  <si>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</si>
  <si>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</si>
  <si>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</si>
  <si>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</si>
  <si>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</si>
  <si>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</si>
  <si>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</si>
  <si>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</si>
  <si>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</si>
  <si>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</si>
  <si>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</si>
  <si>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</si>
  <si>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</si>
  <si>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</si>
  <si>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</si>
  <si>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</si>
  <si>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</si>
  <si>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</si>
  <si>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</si>
  <si>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</si>
  <si>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</si>
  <si>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</si>
  <si>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</si>
  <si>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</si>
  <si>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</si>
  <si>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</si>
  <si>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</si>
  <si>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</si>
  <si>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</si>
  <si>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</si>
  <si>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</si>
  <si>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</si>
  <si>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</si>
  <si>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</si>
  <si>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</si>
  <si>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</si>
  <si>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</si>
  <si>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</si>
  <si>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</si>
  <si>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</si>
  <si>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</si>
  <si>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</si>
  <si>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</si>
  <si>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</si>
  <si>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</si>
  <si>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</si>
  <si>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</si>
  <si>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</si>
  <si>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</si>
  <si>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</si>
  <si>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</si>
  <si>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</si>
  <si>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</si>
  <si>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</si>
  <si>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</si>
  <si>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</si>
  <si>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</si>
  <si>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</si>
  <si>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</si>
  <si>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</si>
  <si>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</si>
  <si>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</si>
  <si>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</si>
  <si>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</si>
  <si>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</si>
  <si>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</si>
  <si>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</si>
  <si>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</si>
  <si>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</si>
  <si>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</si>
  <si>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</si>
  <si>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</si>
  <si>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</si>
  <si>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</si>
  <si>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</si>
  <si>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</si>
  <si>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</si>
  <si>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</si>
  <si>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</si>
  <si>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</si>
  <si>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</si>
  <si>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</si>
  <si>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</si>
  <si>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</si>
  <si>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</si>
  <si>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</si>
  <si>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</si>
  <si>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</si>
  <si>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</si>
  <si>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</si>
  <si>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</si>
  <si>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</si>
  <si>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</si>
  <si>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</si>
  <si>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</si>
  <si>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</si>
  <si>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</si>
  <si>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</si>
  <si>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</si>
  <si>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</si>
  <si>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</si>
  <si>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</si>
  <si>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</si>
  <si>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</si>
  <si>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</si>
  <si>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</si>
  <si>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</si>
  <si>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</si>
  <si>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</si>
  <si>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</si>
  <si>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</si>
  <si>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</si>
  <si>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</si>
  <si>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</si>
  <si>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</si>
  <si>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</si>
  <si>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</si>
  <si>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</si>
  <si>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</si>
  <si>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</si>
  <si>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</si>
  <si>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</si>
  <si>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</si>
  <si>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</si>
  <si>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</si>
  <si>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</si>
  <si>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</si>
  <si>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</si>
  <si>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</si>
  <si>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</si>
  <si>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</si>
  <si>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</si>
  <si>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</si>
  <si>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</si>
  <si>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</si>
  <si>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</si>
  <si>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</si>
  <si>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</si>
  <si>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</si>
  <si>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</si>
  <si>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</si>
  <si>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</si>
  <si>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</si>
  <si>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</si>
  <si>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</si>
  <si>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</si>
  <si>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</si>
  <si>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</si>
  <si>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</si>
  <si>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</si>
  <si>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</si>
  <si>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</si>
  <si>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</si>
  <si>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</si>
  <si>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</si>
  <si>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</si>
  <si>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</si>
  <si>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</si>
  <si>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</si>
  <si>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</si>
  <si>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</si>
  <si>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</si>
  <si>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</si>
  <si>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</si>
  <si>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</si>
  <si>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</si>
  <si>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</si>
  <si>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</si>
  <si>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</si>
  <si>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</si>
  <si>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</si>
  <si>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</si>
  <si>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</si>
  <si>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</si>
  <si>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</si>
  <si>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</si>
  <si>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</si>
  <si>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</si>
  <si>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</si>
  <si>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</si>
  <si>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</si>
  <si>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</si>
  <si>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</si>
  <si>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</si>
  <si>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</si>
  <si>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 Interpeace</t>
  </si>
  <si>
    <t xml:space="preserve">Relationships between youth leaders and key government institutions/authorities at the national and local level are improved </t>
  </si>
  <si>
    <t>Young men and young women leaders are connected to representatives of key government institutions, including government institutions in charge of promoting gender equality/women’s empowerment and participation</t>
  </si>
  <si>
    <t>11 regional dialogue spaces/circles in the regions and in Bissau to identify main institutional and societal barriers to youth participation at the regional and national level</t>
  </si>
  <si>
    <t>Participants in the dialogue process develop a common vision on youth meaningful participation and set regional roadmaps for their future engagement and inclusion in decision making bodies/instances at local/regional and national level</t>
  </si>
  <si>
    <t>Develop and design 11 common strategy and action plan (roadmaps) on how to make youth participation effective tackling the obstacles and barriers identified</t>
  </si>
  <si>
    <t xml:space="preserve">11 Validation meetings with institutions and participants in the dialogue process to validate and “endorse” the recommendations elaborated at regional level </t>
  </si>
  <si>
    <t xml:space="preserve">Capacities and self-confidence of young men and women to influence public decision-making at the local, regional and national level are strengthened </t>
  </si>
  <si>
    <t xml:space="preserve">220 young leaders, 50% women, are supported and connected through mentoring platforms. </t>
  </si>
  <si>
    <t>Young leaders’ access to technical and financial support to design and develop local initiatives promoting youth engagement in decision-making is increased</t>
  </si>
  <si>
    <t xml:space="preserve">Establishment and implmentation of a monitoring system of funds granted with ERD </t>
  </si>
  <si>
    <t xml:space="preserve">Mapping of key stakeholders from local, regional and national authorities as well as youth leaders (young men and women) from CSO, grass root associations, political parties and Security and Defense Forces (SDF) with ERD contribution </t>
  </si>
  <si>
    <t xml:space="preserve">Local/regional and national support for new leadership model is increased helping shift the common narrative on young men and women leadership </t>
  </si>
  <si>
    <t xml:space="preserve">Successful experiences of youth leaders are shared with to key institutions and the wider public. </t>
  </si>
  <si>
    <t>Trainings of 24 youth leaders in Bissau on participatory video-making, storytelling and communication techniques for social change</t>
  </si>
  <si>
    <t xml:space="preserve">Production and dissemination of 11 radio programmes broadcasted nationwide </t>
  </si>
  <si>
    <t xml:space="preserve">Production and dissemination of 24 videoclips </t>
  </si>
  <si>
    <t xml:space="preserve">Realization of 20 radio debates between youth leaders and key people from the older generation </t>
  </si>
  <si>
    <t xml:space="preserve">Consitution of 11 Mentoring platforms with young men and women leaders and follow up exchanges meetings to exchange experiences, capacities, and competencies with ERD support </t>
  </si>
  <si>
    <t xml:space="preserve">The mapping will be developed on the basis of the mapping of organization, insitutions and key individuals active in women promotion developed in the framework of previous intervention. The mapping is a fundamental element to ensure equal participation of women along the project implementation </t>
  </si>
  <si>
    <t xml:space="preserve">Regional dialogue sessions will ensure the participation of at least 50% of women. </t>
  </si>
  <si>
    <t xml:space="preserve">Validation sessions will ensure the participation of at least 50% of women. </t>
  </si>
  <si>
    <t xml:space="preserve">Particular attengion will be give to development of reccomendations addressing young women exclusion </t>
  </si>
  <si>
    <t xml:space="preserve">Mentoring platforms will ensure the participation of at least 50% of women. </t>
  </si>
  <si>
    <t>Establishment of a pilot micro-grant mechanism for youth-led initiatives promoting effective youth engagement in decision-making</t>
  </si>
  <si>
    <t xml:space="preserve">The micro-grant mechanism will be structure to ensure equal access of young women to funding opportunity and encouraging young women leaders to submit proposal   </t>
  </si>
  <si>
    <t xml:space="preserve">Monitoring system will include a specific gender lens to be able to capture specific obstacle to and addedd value of  activities led by young women </t>
  </si>
  <si>
    <t xml:space="preserve">Trainign will ensure the participation of at least 50% of women. </t>
  </si>
  <si>
    <t xml:space="preserve">Videoclipes will ensure representativness of women success stories and experiences </t>
  </si>
  <si>
    <t xml:space="preserve">Radio programme will ensure representativness of women success stories and experiences </t>
  </si>
  <si>
    <t xml:space="preserve">Radio debates will ensure he participation of at least 50% of women. </t>
  </si>
  <si>
    <t>Project</t>
  </si>
  <si>
    <t>From</t>
  </si>
  <si>
    <t>To</t>
  </si>
  <si>
    <t>Period</t>
  </si>
  <si>
    <t>2018/006</t>
  </si>
  <si>
    <t>2021/010</t>
  </si>
  <si>
    <t>Ledger Acct (Bud Line)</t>
  </si>
  <si>
    <t>Staff Code:</t>
  </si>
  <si>
    <t>Office</t>
  </si>
  <si>
    <t>&lt;ALL&gt;</t>
  </si>
  <si>
    <t>Supplier:</t>
  </si>
  <si>
    <t>Journal Type:</t>
  </si>
  <si>
    <t>Accounting Period</t>
  </si>
  <si>
    <t>Transaction Date</t>
  </si>
  <si>
    <t>Project Analysis Code</t>
  </si>
  <si>
    <t>Name</t>
  </si>
  <si>
    <t>Journal Number</t>
  </si>
  <si>
    <t>Transaction Reference</t>
  </si>
  <si>
    <t>Description</t>
  </si>
  <si>
    <t>Transaction Currency Code</t>
  </si>
  <si>
    <t>Transaction Amount</t>
  </si>
  <si>
    <t>Rate</t>
  </si>
  <si>
    <t>Base Amount</t>
  </si>
  <si>
    <t>Debit/Credit</t>
  </si>
  <si>
    <t>Account Code</t>
  </si>
  <si>
    <t>Analysis Code</t>
  </si>
  <si>
    <t>Donor  Analysis Code</t>
  </si>
  <si>
    <t>Staff Code  Analysis Code</t>
  </si>
  <si>
    <t>Activity Analysis Code</t>
  </si>
  <si>
    <t>2021/007</t>
  </si>
  <si>
    <t>6/24/2021</t>
  </si>
  <si>
    <t>Guinea Bissau PBF III</t>
  </si>
  <si>
    <t>BANK EUR WU</t>
  </si>
  <si>
    <t>Allianz: G. Ferrati med ins Jul 2021</t>
  </si>
  <si>
    <t>EUR</t>
  </si>
  <si>
    <t>D</t>
  </si>
  <si>
    <t>Salaries HQ</t>
  </si>
  <si>
    <t>IPHQ</t>
  </si>
  <si>
    <t>Interpeace Headquarters</t>
  </si>
  <si>
    <t>Giulia Ferrati</t>
  </si>
  <si>
    <t>Not Analysed</t>
  </si>
  <si>
    <t>-</t>
  </si>
  <si>
    <t>7/23/2021</t>
  </si>
  <si>
    <t>BANK USD WU</t>
  </si>
  <si>
    <t>Ferrati; G: Salary July</t>
  </si>
  <si>
    <t>2021/008</t>
  </si>
  <si>
    <t>BANK USD</t>
  </si>
  <si>
    <t>Ferrati; G: Zurich Life insurance Aug 2021</t>
  </si>
  <si>
    <t>Allianz: G. Ferrati med ins Aug 2021</t>
  </si>
  <si>
    <t>8/25/2021</t>
  </si>
  <si>
    <t>Ferrati; G: Salary August</t>
  </si>
  <si>
    <t>2021/009</t>
  </si>
  <si>
    <t>Ferrati; G: Zurich Life insurance Sep 2021</t>
  </si>
  <si>
    <t>Allianz: G. Ferrati med ins Sept 2021</t>
  </si>
  <si>
    <t>9/22/2021</t>
  </si>
  <si>
    <t>UN PBF: Guinea Bissau PBF Ph III bk chg</t>
  </si>
  <si>
    <t>Bank Charges</t>
  </si>
  <si>
    <t>Not Applicable</t>
  </si>
  <si>
    <t>9/27/2021</t>
  </si>
  <si>
    <t>Ferrati; G: Salary September</t>
  </si>
  <si>
    <t>Ferrati; G: Zurich Life insurance Oct 2021</t>
  </si>
  <si>
    <t>Allianz: G. Ferrati med ins Oct 2021</t>
  </si>
  <si>
    <t>10/25/2021</t>
  </si>
  <si>
    <t>Ferrati; G: Salary October</t>
  </si>
  <si>
    <t>2021/001</t>
  </si>
  <si>
    <t>1/22/2021</t>
  </si>
  <si>
    <t>Allianz: G Ferrati Med ins Jan</t>
  </si>
  <si>
    <t>Allianz</t>
  </si>
  <si>
    <t>60064-1.1</t>
  </si>
  <si>
    <t>1/25/2021</t>
  </si>
  <si>
    <t>Social security, January 2021</t>
  </si>
  <si>
    <t>XOF</t>
  </si>
  <si>
    <t>###########</t>
  </si>
  <si>
    <t>Director</t>
  </si>
  <si>
    <t>VDP</t>
  </si>
  <si>
    <t>Voz di Paz</t>
  </si>
  <si>
    <t>Tax, January 2021</t>
  </si>
  <si>
    <t>Head Audio Visual (AV)</t>
  </si>
  <si>
    <t>Head of Administration</t>
  </si>
  <si>
    <t>Research Assistant</t>
  </si>
  <si>
    <t>Drivers</t>
  </si>
  <si>
    <t>Accountant</t>
  </si>
  <si>
    <t>1/26/2021</t>
  </si>
  <si>
    <t>Ferrati; G: Salary January</t>
  </si>
  <si>
    <t>1/27/2021</t>
  </si>
  <si>
    <t>DM-Jan-001</t>
  </si>
  <si>
    <t>Salary, January 2021</t>
  </si>
  <si>
    <t>Audio Visual Assistant</t>
  </si>
  <si>
    <t>CV-Jan-010</t>
  </si>
  <si>
    <t>Nene Gomes, salary January 2021</t>
  </si>
  <si>
    <t>Cleaning</t>
  </si>
  <si>
    <t>CV-Jan-009</t>
  </si>
  <si>
    <t>Golf�rio Paiam, salary January 2021</t>
  </si>
  <si>
    <t>Security Services</t>
  </si>
  <si>
    <t>1/29/2021</t>
  </si>
  <si>
    <t>2021/002</t>
  </si>
  <si>
    <t>CV-Feb-001</t>
  </si>
  <si>
    <t>Pre-paid mobile cards</t>
  </si>
  <si>
    <t>Telephone &amp; Internet</t>
  </si>
  <si>
    <t>CV-Feb-006</t>
  </si>
  <si>
    <t>Calibration of 4 injection nozzles</t>
  </si>
  <si>
    <t>Vehicle Servicing &amp; Maintenance</t>
  </si>
  <si>
    <t>CV-Feb-005</t>
  </si>
  <si>
    <t>Pre-paid electricity</t>
  </si>
  <si>
    <t>Utilities</t>
  </si>
  <si>
    <t>CV-Feb-008</t>
  </si>
  <si>
    <t>Battery for generator</t>
  </si>
  <si>
    <t>Rental &amp; Mtce: Office Equipment</t>
  </si>
  <si>
    <t>2/22/2021</t>
  </si>
  <si>
    <t>CV-Feb-010</t>
  </si>
  <si>
    <t>Toilet and kitchen maintenance</t>
  </si>
  <si>
    <t>CV-Feb-011</t>
  </si>
  <si>
    <t>AC adapter for Laptop</t>
  </si>
  <si>
    <t>Office Supplies</t>
  </si>
  <si>
    <t>2/23/2021</t>
  </si>
  <si>
    <t>CV-Feb-012</t>
  </si>
  <si>
    <t>Hose and nozzle set</t>
  </si>
  <si>
    <t>CV-Feb-013</t>
  </si>
  <si>
    <t>Clips and staple remover</t>
  </si>
  <si>
    <t>Office rent, Feb. 2021</t>
  </si>
  <si>
    <t>Office Rent</t>
  </si>
  <si>
    <t>Social security, February 2021</t>
  </si>
  <si>
    <t>Tax, February 2021</t>
  </si>
  <si>
    <t>2/25/2021</t>
  </si>
  <si>
    <t>DM-Feb-001</t>
  </si>
  <si>
    <t>Salary February 2021</t>
  </si>
  <si>
    <t>2/26/2021</t>
  </si>
  <si>
    <t>CV-Feb-014</t>
  </si>
  <si>
    <t>Golfario Paiam, salary February 2021</t>
  </si>
  <si>
    <t>CV-Feb-017</t>
  </si>
  <si>
    <t>Nene Gomes, salary February 2021</t>
  </si>
  <si>
    <t>CV-Feb-016</t>
  </si>
  <si>
    <t>Tax administration infrastructure development fee(</t>
  </si>
  <si>
    <t>Taxes</t>
  </si>
  <si>
    <t>CV-Feb-015</t>
  </si>
  <si>
    <t>Flipcharts and markers</t>
  </si>
  <si>
    <t>Workshop Supplies</t>
  </si>
  <si>
    <t>2021/003</t>
  </si>
  <si>
    <t>CV-Mar-001</t>
  </si>
  <si>
    <t>CV-Mar-010</t>
  </si>
  <si>
    <t>DSA, Quinhamel, 3-4th March</t>
  </si>
  <si>
    <t>Hotel &amp; DSA - National</t>
  </si>
  <si>
    <t>3/16/2021</t>
  </si>
  <si>
    <t>CV-Mar-046</t>
  </si>
  <si>
    <t>Airport Parking</t>
  </si>
  <si>
    <t>Other Travel Costs - International</t>
  </si>
  <si>
    <t>3/18/2021</t>
  </si>
  <si>
    <t>CV-Mar-049</t>
  </si>
  <si>
    <t>Drawer lock</t>
  </si>
  <si>
    <t>CV-Mar-048</t>
  </si>
  <si>
    <t>Prepaid electricity</t>
  </si>
  <si>
    <t>3/29/2021</t>
  </si>
  <si>
    <t>Office rent, Mar 2021</t>
  </si>
  <si>
    <t>3/30/2021</t>
  </si>
  <si>
    <t>CV-Mar-082</t>
  </si>
  <si>
    <t>Subsidies ERD/ Biombo(Safim, Pr�bis), Feb-Mar 2021</t>
  </si>
  <si>
    <t>Grant 01</t>
  </si>
  <si>
    <t>CV-Mar-083</t>
  </si>
  <si>
    <t>Subsidies ERD/ Biombo, Feb-Mar 2021</t>
  </si>
  <si>
    <t>CV-Mar-084</t>
  </si>
  <si>
    <t>Subsidies ERD/ Cacheu maragem esquerda, Feb-Mar 20</t>
  </si>
  <si>
    <t>CV-Mar-085</t>
  </si>
  <si>
    <t>Subsidies ERD/Cacheu Margem esquerda Bula, Feb-Mar</t>
  </si>
  <si>
    <t>CV-Mar-086</t>
  </si>
  <si>
    <t>Subsidies ERD/Cacheu Margem direita, Feb-Mar 2021</t>
  </si>
  <si>
    <t>CV-Mar-087</t>
  </si>
  <si>
    <t>Subsidies ERD/Oio, Feb-Mar 2021</t>
  </si>
  <si>
    <t>CV-Mar-088</t>
  </si>
  <si>
    <t>Subsidies ERD/Oio (Mansaba, Farim), Feb-Mar 2021</t>
  </si>
  <si>
    <t>CV-Mar-089</t>
  </si>
  <si>
    <t>Subsidies ERD/Bafat�, Feb-Mar 2021</t>
  </si>
  <si>
    <t>CV-Mar-090</t>
  </si>
  <si>
    <t>Subsidies ERD/Gab�, Feb-Mar 2021</t>
  </si>
  <si>
    <t>CV-Mar-091</t>
  </si>
  <si>
    <t>Subsidies ERD/Quinar�, Feb-Mar 2021</t>
  </si>
  <si>
    <t>CV-Mar-092</t>
  </si>
  <si>
    <t>Subsidies ERD/Quinar�/Bolama, Feb-Mar 2021</t>
  </si>
  <si>
    <t>CV-Mar-093</t>
  </si>
  <si>
    <t>Subsidies ERD/Tombali, Feb-Mar 2021</t>
  </si>
  <si>
    <t>CV-Mar-094</t>
  </si>
  <si>
    <t>Subsidies ERD/Bijag�s, Feb-Mar 2021</t>
  </si>
  <si>
    <t>2021/004</t>
  </si>
  <si>
    <t>8/13/2020</t>
  </si>
  <si>
    <t>Ferrati; G: Zurich Life insurance Apl 2021</t>
  </si>
  <si>
    <t>Allianz: G Ferrati Med ins Feb</t>
  </si>
  <si>
    <t>60064-1.2</t>
  </si>
  <si>
    <t>Ferrati; G: Salary February</t>
  </si>
  <si>
    <t>CV-Mar-002</t>
  </si>
  <si>
    <t>Soft drinks, workshops Quinhamel, 3-4th March</t>
  </si>
  <si>
    <t>Workshops: Refreshments</t>
  </si>
  <si>
    <t>CV-Mar-004</t>
  </si>
  <si>
    <t>Water packages, workshops Quinhamel, 3-4th March</t>
  </si>
  <si>
    <t>CV-Mar-005</t>
  </si>
  <si>
    <t>Ice, workshop, Quinhamel, 3th March</t>
  </si>
  <si>
    <t>CV-Mar-007</t>
  </si>
  <si>
    <t>Sandwiches, Quinhamel, 3rd March</t>
  </si>
  <si>
    <t>CV-Mar-006</t>
  </si>
  <si>
    <t>Facility hire, workshop Quinhamel, 3rd March</t>
  </si>
  <si>
    <t>Workshops: Facility &amp; Equipment Hire</t>
  </si>
  <si>
    <t>CV-Mar-009</t>
  </si>
  <si>
    <t>Facilitation/ERD, Quinhamel, 3rd March</t>
  </si>
  <si>
    <t>Workshops: Facilitation</t>
  </si>
  <si>
    <t>CV-Mar-008</t>
  </si>
  <si>
    <t>Transport of participants, Quinhamel, 3rd March</t>
  </si>
  <si>
    <t>Ground Travel - Workshops</t>
  </si>
  <si>
    <t>CV-Mar-019</t>
  </si>
  <si>
    <t>Soft Drink, Gab�/Bafat�, 10-13th March</t>
  </si>
  <si>
    <t>CV-Mar-020</t>
  </si>
  <si>
    <t>Water packages, Gab�/Bafat�, 10-13th March</t>
  </si>
  <si>
    <t>CV-Mar-022</t>
  </si>
  <si>
    <t>Route Tax, Gab�/Bafata, 9th March</t>
  </si>
  <si>
    <t>Other Travel Costs - Workshops</t>
  </si>
  <si>
    <t>CV-Mar-021</t>
  </si>
  <si>
    <t>DSA Gab�/Bafat� 9-13th March</t>
  </si>
  <si>
    <t>CV-Mar-024</t>
  </si>
  <si>
    <t>Transport of participants, Gab�, 10th March</t>
  </si>
  <si>
    <t>CV-Mar-029</t>
  </si>
  <si>
    <t>Sandwiches, Gab�,10th March</t>
  </si>
  <si>
    <t>CV-Mar-025</t>
  </si>
  <si>
    <t>Facilitation/ERD/Gab�, 10th March</t>
  </si>
  <si>
    <t>CV-Mar-034</t>
  </si>
  <si>
    <t>Transport of participants, Bafata, 12th March</t>
  </si>
  <si>
    <t>CV-Mar-023</t>
  </si>
  <si>
    <t>DSA-Bafat�, 12-13th March</t>
  </si>
  <si>
    <t>CV-Mar-032</t>
  </si>
  <si>
    <t>Ice barrs, Gab�, 12th March</t>
  </si>
  <si>
    <t>CV-Mar-033</t>
  </si>
  <si>
    <t>Sandwiches, Bafat�, 12th March</t>
  </si>
  <si>
    <t>CV-Mar-035</t>
  </si>
  <si>
    <t>Facilitators/ERD, Bafat� 12th March</t>
  </si>
  <si>
    <t>CV-Mar-031</t>
  </si>
  <si>
    <t>Chairs rent (47), Bafat�, 12th March</t>
  </si>
  <si>
    <t>3/17/2021</t>
  </si>
  <si>
    <t>CV-Mar-047</t>
  </si>
  <si>
    <t>Papers reams (5)</t>
  </si>
  <si>
    <t>3/19/2021</t>
  </si>
  <si>
    <t>CV-Mar-053</t>
  </si>
  <si>
    <t>Cleaning Products</t>
  </si>
  <si>
    <t>3/21/2021</t>
  </si>
  <si>
    <t>CV-Mar-054</t>
  </si>
  <si>
    <t>Soft drink/ Buba/Cati�, 23-26th March</t>
  </si>
  <si>
    <t>3/22/2021</t>
  </si>
  <si>
    <t>CV-Mar-055</t>
  </si>
  <si>
    <t>Ice bars/Cati� (23-24th March)</t>
  </si>
  <si>
    <t>CV-Mar-056</t>
  </si>
  <si>
    <t>Water (Cati�/Buba 23-25th March)</t>
  </si>
  <si>
    <t>CV-Mar-057</t>
  </si>
  <si>
    <t>DSA, Cati�, 22-24th March</t>
  </si>
  <si>
    <t>3/23/2021</t>
  </si>
  <si>
    <t>CV-Mar-058</t>
  </si>
  <si>
    <t>DSA, Buba, 25-26th March</t>
  </si>
  <si>
    <t>CV-Mar-063</t>
  </si>
  <si>
    <t>Transport of participants, Cati�, 23rd March</t>
  </si>
  <si>
    <t>CV-Mar-064</t>
  </si>
  <si>
    <t>Sandwiches, Natural juices, Cati�, 23th March</t>
  </si>
  <si>
    <t>CV-Mar-062</t>
  </si>
  <si>
    <t>Facilitation/ERD, Cati�, 23th March</t>
  </si>
  <si>
    <t>3/25/2021</t>
  </si>
  <si>
    <t>CV-Mar-070</t>
  </si>
  <si>
    <t>Transport of participants, Buba, 25th March</t>
  </si>
  <si>
    <t>CV-Mar-061</t>
  </si>
  <si>
    <t>Nen� Gomes/Salary March 2021</t>
  </si>
  <si>
    <t>CV-Mar-060</t>
  </si>
  <si>
    <t>Sal�rio Paiam/Salary, March 2021</t>
  </si>
  <si>
    <t>CV-Mar-071</t>
  </si>
  <si>
    <t>Sandwiches and Natural Juices (47), Buba, 25th Mar</t>
  </si>
  <si>
    <t>CV-Mar-072</t>
  </si>
  <si>
    <t>Facility hire, Buba, 25th March</t>
  </si>
  <si>
    <t>CV-Mar-069</t>
  </si>
  <si>
    <t>Facilitators/ERD, Buba, 25th March</t>
  </si>
  <si>
    <t>CV-Mar-079</t>
  </si>
  <si>
    <t>Raticine</t>
  </si>
  <si>
    <t>CV-Mar-080</t>
  </si>
  <si>
    <t>Lamp</t>
  </si>
  <si>
    <t>CV-Mar-081</t>
  </si>
  <si>
    <t>Tax administration infrastructure development fee</t>
  </si>
  <si>
    <t>3/31/2021</t>
  </si>
  <si>
    <t>CV-Mar-095</t>
  </si>
  <si>
    <t>Direction alignment (vehicle)</t>
  </si>
  <si>
    <t>CV-Apr-001</t>
  </si>
  <si>
    <t>Registration of employment contracts</t>
  </si>
  <si>
    <t>Professional Services - Legal</t>
  </si>
  <si>
    <t>CV-Apr-007</t>
  </si>
  <si>
    <t>Flipcharts</t>
  </si>
  <si>
    <t>CV-Apr-002</t>
  </si>
  <si>
    <t>Water packages (6)</t>
  </si>
  <si>
    <t>CV-Apr-004</t>
  </si>
  <si>
    <t>Soft drink, Canchungo 6th April</t>
  </si>
  <si>
    <t>CV-Apr-005</t>
  </si>
  <si>
    <t>Ice bars, Canchungo, 6th April</t>
  </si>
  <si>
    <t>CV-Apr-003</t>
  </si>
  <si>
    <t>CV-Apr-006</t>
  </si>
  <si>
    <t>DSA, Canchungo, 6th April</t>
  </si>
  <si>
    <t>DSA, Canchungo, 7th April</t>
  </si>
  <si>
    <t>CV-Apr-009</t>
  </si>
  <si>
    <t>Transporte of participants, Canchungo,7th April</t>
  </si>
  <si>
    <t>CV-Apr-008</t>
  </si>
  <si>
    <t>Ice bar, Canchungo 7th April</t>
  </si>
  <si>
    <t>CV-Apr-011</t>
  </si>
  <si>
    <t>Sandwiches</t>
  </si>
  <si>
    <t>Natural Juices</t>
  </si>
  <si>
    <t>CV-Apr-010</t>
  </si>
  <si>
    <t>Facilitation(ERD), Canchungo, 7th April</t>
  </si>
  <si>
    <t>CV-Apr-012</t>
  </si>
  <si>
    <t>Facility hire, Canchungo,  8th April</t>
  </si>
  <si>
    <t>CV-Apr-015</t>
  </si>
  <si>
    <t>natural juices</t>
  </si>
  <si>
    <t>CV-Apr-016</t>
  </si>
  <si>
    <t>Tax route</t>
  </si>
  <si>
    <t>DM-Apr-003</t>
  </si>
  <si>
    <t>Request of checkbook</t>
  </si>
  <si>
    <t>Tax over request of checkbook</t>
  </si>
  <si>
    <t>4/14/2021</t>
  </si>
  <si>
    <t>CV-Apr-018</t>
  </si>
  <si>
    <t>Route tax (annual) for RGB 2604 CD</t>
  </si>
  <si>
    <t>Vehicle Taxes</t>
  </si>
  <si>
    <t>CV-Apr-019</t>
  </si>
  <si>
    <t>Vehicle insurance (RGB 2604 CD)</t>
  </si>
  <si>
    <t>CV-Apr-017</t>
  </si>
  <si>
    <t>Toner Laserjet 17A</t>
  </si>
  <si>
    <t>CV-Apr-020</t>
  </si>
  <si>
    <t>Office supplies</t>
  </si>
  <si>
    <t>CV-Apr-021</t>
  </si>
  <si>
    <t>USB-Charger (MACBOOK PRO)</t>
  </si>
  <si>
    <t>4/15/2021</t>
  </si>
  <si>
    <t>CV-Apr-022</t>
  </si>
  <si>
    <t>Mouse HP</t>
  </si>
  <si>
    <t>4/16/2021</t>
  </si>
  <si>
    <t>CV-Apr-024</t>
  </si>
  <si>
    <t>Scanner AC adapter repair</t>
  </si>
  <si>
    <t>Rental &amp; Mtce: IT Equip &amp; Software</t>
  </si>
  <si>
    <t>CV-Apr-023</t>
  </si>
  <si>
    <t>Pre-paid Electricity</t>
  </si>
  <si>
    <t>4/19/2021</t>
  </si>
  <si>
    <t>CV-Apr-025</t>
  </si>
  <si>
    <t>Maintenance of computers</t>
  </si>
  <si>
    <t>CV-Apr-026</t>
  </si>
  <si>
    <t>Vehicle inspection (RGB 2604 CD)</t>
  </si>
  <si>
    <t>CV-Apr-027</t>
  </si>
  <si>
    <t>Office equipments maintenance and repair</t>
  </si>
  <si>
    <t>CV-Apr-029</t>
  </si>
  <si>
    <t>Ar condicionaire grid</t>
  </si>
  <si>
    <t>CV-Apr-028</t>
  </si>
  <si>
    <t>4/20/2021</t>
  </si>
  <si>
    <t>CV-Apr-062</t>
  </si>
  <si>
    <t>HDMI USB output adapter</t>
  </si>
  <si>
    <t>Boat rental, Bissau-Bubaque, 22th April</t>
  </si>
  <si>
    <t>4/21/2021</t>
  </si>
  <si>
    <t>Advertising board</t>
  </si>
  <si>
    <t>Project Visibility Materials</t>
  </si>
  <si>
    <t>4/22/2021</t>
  </si>
  <si>
    <t>CV-Apr-032</t>
  </si>
  <si>
    <t>DSA,  Bubaque, 22- 23th April</t>
  </si>
  <si>
    <t>4/23/2021</t>
  </si>
  <si>
    <t>CV-Apr-036</t>
  </si>
  <si>
    <t>Transport of participants, Bubaque, 23th April</t>
  </si>
  <si>
    <t>CV-Apr-034</t>
  </si>
  <si>
    <t>Facility hire, Bubaque, 23th April</t>
  </si>
  <si>
    <t>CV-Apr-035</t>
  </si>
  <si>
    <t>Sandwiches, Bubaque 23th April</t>
  </si>
  <si>
    <t>Natural juices, Bubaque 23th April</t>
  </si>
  <si>
    <t>4/24/2021</t>
  </si>
  <si>
    <t>CV-Apr-040</t>
  </si>
  <si>
    <t>Natural juices, Bubaque, 24th April</t>
  </si>
  <si>
    <t>4/26/2021</t>
  </si>
  <si>
    <t>Office rent, April 2021</t>
  </si>
  <si>
    <t>CV-Apr-047</t>
  </si>
  <si>
    <t>CV-Apr-045</t>
  </si>
  <si>
    <t>Masks (50)</t>
  </si>
  <si>
    <t>CV-Apr-046</t>
  </si>
  <si>
    <t>Soft drink, S�o Domingos, 28th April</t>
  </si>
  <si>
    <t>Social Security, April 2021</t>
  </si>
  <si>
    <t>Tax, April 2021</t>
  </si>
  <si>
    <t>Social security, april 2021</t>
  </si>
  <si>
    <t>4/27/2021</t>
  </si>
  <si>
    <t>DM-Apr-002</t>
  </si>
  <si>
    <t>Salary April 2021</t>
  </si>
  <si>
    <t>CV-Apr-053</t>
  </si>
  <si>
    <t>DSA, S�o Domingos, 28-29th April</t>
  </si>
  <si>
    <t>DSA, S�o Domingos, 27-28th April</t>
  </si>
  <si>
    <t>CV-Apr-050</t>
  </si>
  <si>
    <t>Ice bars</t>
  </si>
  <si>
    <t>CV-Apr-051</t>
  </si>
  <si>
    <t>water packages</t>
  </si>
  <si>
    <t>CV-Apr-048</t>
  </si>
  <si>
    <t>Salary, April 2021</t>
  </si>
  <si>
    <t>CV-Apr-049</t>
  </si>
  <si>
    <t>CV-Apr-052</t>
  </si>
  <si>
    <t>Route Tax Bissau-S�o Domingos, 27th April</t>
  </si>
  <si>
    <t>4/28/2021</t>
  </si>
  <si>
    <t>CV-Apr-056</t>
  </si>
  <si>
    <t>Sandwiches (47), S�o Domingos, 28th April</t>
  </si>
  <si>
    <t>Natural juices, S�o Domingos, 28th April</t>
  </si>
  <si>
    <t>Facility hire, S�o Domingos, 28th April</t>
  </si>
  <si>
    <t>CV-Apr-054</t>
  </si>
  <si>
    <t>Facilitation ERD, S�o Domingos, 28th April</t>
  </si>
  <si>
    <t>CV-Apr-055</t>
  </si>
  <si>
    <t>Transport of partcipants, S�o Domingos, 28th April</t>
  </si>
  <si>
    <t>4/29/2021</t>
  </si>
  <si>
    <t>CV-Apr-060</t>
  </si>
  <si>
    <t>Disposable cups</t>
  </si>
  <si>
    <t>4/30/2021</t>
  </si>
  <si>
    <t>CV-Apr-063</t>
  </si>
  <si>
    <t>2021/005</t>
  </si>
  <si>
    <t>Ferrati; G: Zurich Life insurance May 2021</t>
  </si>
  <si>
    <t>CV-May-002</t>
  </si>
  <si>
    <t>Cleaning products</t>
  </si>
  <si>
    <t>CV-May-003</t>
  </si>
  <si>
    <t>Electricity</t>
  </si>
  <si>
    <t>5/14/2021</t>
  </si>
  <si>
    <t>CV-May-004</t>
  </si>
  <si>
    <t>Paper reams</t>
  </si>
  <si>
    <t>CV-May-005</t>
  </si>
  <si>
    <t>Masks for workshop Mansoa and Farim</t>
  </si>
  <si>
    <t>5/17/2021</t>
  </si>
  <si>
    <t>CV-May-007</t>
  </si>
  <si>
    <t>Soft drink for workshop Mansoa and Farim</t>
  </si>
  <si>
    <t>5/18/2021</t>
  </si>
  <si>
    <t>CV-May-010</t>
  </si>
  <si>
    <t>Sandwiches (40),  Mansoa 18th May</t>
  </si>
  <si>
    <t>Natural juices,  Mansoa 18th May</t>
  </si>
  <si>
    <t>CV-May-011</t>
  </si>
  <si>
    <t>Facility hire, workshop Mansoa, 18th May</t>
  </si>
  <si>
    <t>CV-May-012</t>
  </si>
  <si>
    <t>Facilitation/ERD, Mansoa,  18th May</t>
  </si>
  <si>
    <t>CV-May-013</t>
  </si>
  <si>
    <t>Route tax Bissau-Mansoa 18th May</t>
  </si>
  <si>
    <t>CV-May-009</t>
  </si>
  <si>
    <t>Transport of participants, Mansoa, 18th May</t>
  </si>
  <si>
    <t>CV-May-008</t>
  </si>
  <si>
    <t>DSA, Mansoa, 18th May</t>
  </si>
  <si>
    <t>5/19/2021</t>
  </si>
  <si>
    <t>CV-May-014</t>
  </si>
  <si>
    <t>Ice bars for workshop Mansoa</t>
  </si>
  <si>
    <t>5/20/2021</t>
  </si>
  <si>
    <t>CV-May-023</t>
  </si>
  <si>
    <t>Sandwiches, Farim 20th May</t>
  </si>
  <si>
    <t>Natural juices, Farim 20th May</t>
  </si>
  <si>
    <t>CV-May-021</t>
  </si>
  <si>
    <t>Facilitation/ERD, Farim, 20th May</t>
  </si>
  <si>
    <t>CV-May-020</t>
  </si>
  <si>
    <t>Facility hire, workshop Farim, 20th May</t>
  </si>
  <si>
    <t>CV-May-025</t>
  </si>
  <si>
    <t>Route tax Bissau- Farim, 20th May</t>
  </si>
  <si>
    <t>CV-May-022</t>
  </si>
  <si>
    <t>Transport of participants, Farim, 20th May</t>
  </si>
  <si>
    <t>CV-May-024</t>
  </si>
  <si>
    <t>DSA, Farim 20th May</t>
  </si>
  <si>
    <t>5/27/2021</t>
  </si>
  <si>
    <t>CV-May-033</t>
  </si>
  <si>
    <t>Software Adobe Master Colect</t>
  </si>
  <si>
    <t>Computer Hardware and Software</t>
  </si>
  <si>
    <t>5/28/2021</t>
  </si>
  <si>
    <t>DM-May-001</t>
  </si>
  <si>
    <t>Payment of accumulated vacations not taken</t>
  </si>
  <si>
    <t>Social Security, May 2021</t>
  </si>
  <si>
    <t>5/31/2021</t>
  </si>
  <si>
    <t>CV-May-49</t>
  </si>
  <si>
    <t>CV-May-36</t>
  </si>
  <si>
    <t>Subsidies ERD/Biombo (Pr�bis, Safim), Apr-May 2021</t>
  </si>
  <si>
    <t>CV-May-37</t>
  </si>
  <si>
    <t>Subsidies ERD/Biombo, Apr-May 2021</t>
  </si>
  <si>
    <t>CV-May-41</t>
  </si>
  <si>
    <t>Subsidies ERD/Oio, Apr-May 2021</t>
  </si>
  <si>
    <t>CV-May-42</t>
  </si>
  <si>
    <t>Subsidies ERD/Oio ( Mansaba, Farim), Apr-May 2021</t>
  </si>
  <si>
    <t>CV-May-45</t>
  </si>
  <si>
    <t>Subsidies ERD/Quinara, Apr-May 2021</t>
  </si>
  <si>
    <t>2021/006</t>
  </si>
  <si>
    <t>Coofee break, Dialogo, Bissau 4th Jun</t>
  </si>
  <si>
    <t>CV-Jun-001</t>
  </si>
  <si>
    <t>CV-Jun-005</t>
  </si>
  <si>
    <t>Water packages</t>
  </si>
  <si>
    <t>CV-Jun-007</t>
  </si>
  <si>
    <t>CV-Jun-008</t>
  </si>
  <si>
    <t>Transport of participant, Bissau 04th June 2021</t>
  </si>
  <si>
    <t>CV-Jun-009</t>
  </si>
  <si>
    <t>Facility hire, workshop, Bissau , 4th Jun</t>
  </si>
  <si>
    <t>CV-Jun-010</t>
  </si>
  <si>
    <t>Vehicle maintenance,  RGB 3515 CH</t>
  </si>
  <si>
    <t>6/16/2021</t>
  </si>
  <si>
    <t>CV-Jun-014</t>
  </si>
  <si>
    <t>6/21/2021</t>
  </si>
  <si>
    <t>CV-Jun-017</t>
  </si>
  <si>
    <t>Water</t>
  </si>
  <si>
    <t>6/23/2021</t>
  </si>
  <si>
    <t>CV-Jun-018</t>
  </si>
  <si>
    <t>Block Notes and Office Folders</t>
  </si>
  <si>
    <t>Allianz: G Ferrati Med ins Mar</t>
  </si>
  <si>
    <t>60064-1.3</t>
  </si>
  <si>
    <t>CV-Mar-011</t>
  </si>
  <si>
    <t>Ice Bar, Quinhamel, 4th March</t>
  </si>
  <si>
    <t>CV-Mar-014</t>
  </si>
  <si>
    <t>Platform subsidy, Quinhamel, 4th March</t>
  </si>
  <si>
    <t>CV-Mar-015</t>
  </si>
  <si>
    <t>Facilitation/ERD, Quinhamel, 4th March</t>
  </si>
  <si>
    <t>CV-Mar-012</t>
  </si>
  <si>
    <t>Facility hire, Quinhamel, 4th March</t>
  </si>
  <si>
    <t>CV-Mar-013</t>
  </si>
  <si>
    <t>Sandwiches, Quinhamel, 4th March</t>
  </si>
  <si>
    <t>CV-Mar-027</t>
  </si>
  <si>
    <t>Facility hire, Gab�, 10-11th March</t>
  </si>
  <si>
    <t>CV-Mar-026</t>
  </si>
  <si>
    <t>Facilitation/ERD, Gab�, 11th March</t>
  </si>
  <si>
    <t>CV-Mar-030</t>
  </si>
  <si>
    <t>Sandwiches, Gab�,11th March</t>
  </si>
  <si>
    <t>CV-Mar-028</t>
  </si>
  <si>
    <t>Platform subsidy, Gab�,11th March</t>
  </si>
  <si>
    <t>3/13/2021</t>
  </si>
  <si>
    <t>CV-Mar-038</t>
  </si>
  <si>
    <t>Chairs rent (27) Bafat�,13th March</t>
  </si>
  <si>
    <t>CV-Mar-040</t>
  </si>
  <si>
    <t>Facilitators/ERD, Bafat�, 13th March</t>
  </si>
  <si>
    <t>CV-Mar-037</t>
  </si>
  <si>
    <t>Sandwiches, Bafata, 13th March</t>
  </si>
  <si>
    <t>CV-Mar-036</t>
  </si>
  <si>
    <t>Route Tax, Bafat�/Gab� 13th March</t>
  </si>
  <si>
    <t>CV-Mar-039</t>
  </si>
  <si>
    <t>Platform subsidy, Bafat�, 13th March</t>
  </si>
  <si>
    <t>3/24/2021</t>
  </si>
  <si>
    <t>CV-Mar-065</t>
  </si>
  <si>
    <t>Facilitation/ERD, Cati�, 24th March</t>
  </si>
  <si>
    <t>CV-Mar-068</t>
  </si>
  <si>
    <t>Facilitators hire, Cati�, 24th March</t>
  </si>
  <si>
    <t>CV-Mar-067</t>
  </si>
  <si>
    <t>Sandwiches and Natural juices, Cati�, 24th March</t>
  </si>
  <si>
    <t>CV-Mar-059</t>
  </si>
  <si>
    <t>Document Folder</t>
  </si>
  <si>
    <t>CV-Mar-066</t>
  </si>
  <si>
    <t>Platform subsidy, Cati�, 24th March</t>
  </si>
  <si>
    <t>3/26/2021</t>
  </si>
  <si>
    <t>CV-Mar-075</t>
  </si>
  <si>
    <t>Facility hire, Buba, 26th March</t>
  </si>
  <si>
    <t>CV-Mar-073</t>
  </si>
  <si>
    <t>Facilitators/ERD, Buba, 26th March</t>
  </si>
  <si>
    <t>CV-Mar-074</t>
  </si>
  <si>
    <t>Sandwiches and Natural juices, Buba, 26th March</t>
  </si>
  <si>
    <t>CV-Mar-077</t>
  </si>
  <si>
    <t>Ice bars, Buba, 26th March</t>
  </si>
  <si>
    <t>CV-Mar-078</t>
  </si>
  <si>
    <t>Road Tax, Cati�/Buba, 26th March</t>
  </si>
  <si>
    <t>CV-Mar-076</t>
  </si>
  <si>
    <t>Platform subsidy, Buba, 26th March</t>
  </si>
  <si>
    <t>DM-Mar-001</t>
  </si>
  <si>
    <t>Salary March 2021</t>
  </si>
  <si>
    <t>Ferrati; G: Salary March</t>
  </si>
  <si>
    <t>Tax, March 2021</t>
  </si>
  <si>
    <t>Social security, March 2021</t>
  </si>
  <si>
    <t>DSA, Canchungo, 8th April</t>
  </si>
  <si>
    <t>CV-Apr-013</t>
  </si>
  <si>
    <t>Facilitation (ERD), Canchungo, 8th April</t>
  </si>
  <si>
    <t>CV-Apr-014</t>
  </si>
  <si>
    <t>Platform subsidy, Canchungo, 8th April</t>
  </si>
  <si>
    <t>DM-Apr-001</t>
  </si>
  <si>
    <t>Purchase MacBook Pro</t>
  </si>
  <si>
    <t>CV-Apr-030</t>
  </si>
  <si>
    <t>CV-Apr-031</t>
  </si>
  <si>
    <t>Soft drink</t>
  </si>
  <si>
    <t>DSA,  Bubaque, 24- 25th April</t>
  </si>
  <si>
    <t>CV-Apr-037</t>
  </si>
  <si>
    <t>Facilitators/ERD, Bijag�s, 23th April</t>
  </si>
  <si>
    <t>CV-Apr-033</t>
  </si>
  <si>
    <t>Ice bars, Bubaque, 23th April</t>
  </si>
  <si>
    <t>Sandwiches, Bubaque, 24th April</t>
  </si>
  <si>
    <t>CV-Apr-041</t>
  </si>
  <si>
    <t>Facilitators/ERD, Bijag�s, 24th April</t>
  </si>
  <si>
    <t>CV-Apr-038</t>
  </si>
  <si>
    <t>CV-Apr-039</t>
  </si>
  <si>
    <t>Transport of materials, Bubaque, 24th April</t>
  </si>
  <si>
    <t>CV-Apr-042</t>
  </si>
  <si>
    <t>Platform subsidy, Bubaque, 24th April</t>
  </si>
  <si>
    <t>4/25/2021</t>
  </si>
  <si>
    <t>CV-Apr-043</t>
  </si>
  <si>
    <t>Ship ticket, Bubaque-Bissau, 25th April</t>
  </si>
  <si>
    <t>CV-Apr-044</t>
  </si>
  <si>
    <t>Driver support</t>
  </si>
  <si>
    <t>Soft drink, S�o Domingos, 29th April</t>
  </si>
  <si>
    <t>DSA, S�o Domingos, 29th April</t>
  </si>
  <si>
    <t>CV-Apr-059</t>
  </si>
  <si>
    <t>Platform Subsidy, S�o Domingos, 29th April</t>
  </si>
  <si>
    <t>CV-Apr-057</t>
  </si>
  <si>
    <t>Facilitation ERD, S�o Domingos, 29th  April</t>
  </si>
  <si>
    <t>CV-Apr-058</t>
  </si>
  <si>
    <t>Facility hire, S�o Domingos, 29th  April</t>
  </si>
  <si>
    <t xml:space="preserve"> Sandwiches(27), S�o Domingos, 29th  April</t>
  </si>
  <si>
    <t>Natural juices, S�o Domingos, 29th  April</t>
  </si>
  <si>
    <t>CV-Apr-061</t>
  </si>
  <si>
    <t>Route Tax, S�o Domingos-Bissau, 29th April</t>
  </si>
  <si>
    <t>CV-May-001</t>
  </si>
  <si>
    <t>Computers antivirus (2)</t>
  </si>
  <si>
    <t>Disposable cups for workshop Mansoa and Farim</t>
  </si>
  <si>
    <t>CV-May-006</t>
  </si>
  <si>
    <t>Water packages for workshop Mansoa and Farim</t>
  </si>
  <si>
    <t>Facility hire, workshop Mansoa, 19th May</t>
  </si>
  <si>
    <t>DSA, Mansoa, 19th May</t>
  </si>
  <si>
    <t>CV-May-018</t>
  </si>
  <si>
    <t>Platform subsidy, Mansoa, 19th May</t>
  </si>
  <si>
    <t>Hotel &amp; DSA - Workshops</t>
  </si>
  <si>
    <t>CV-May-015</t>
  </si>
  <si>
    <t>Route tax, Mansoa-Bissau, 19th May</t>
  </si>
  <si>
    <t>CV-May-017</t>
  </si>
  <si>
    <t>Facilitation/ERD, Mansoa, 19th May</t>
  </si>
  <si>
    <t>CV-May-016</t>
  </si>
  <si>
    <t>Ice bars for workshop Farim</t>
  </si>
  <si>
    <t>CV-May-019</t>
  </si>
  <si>
    <t>Sandwiches, Mansoa 19th May</t>
  </si>
  <si>
    <t>Natural juices, Mansoa 19th May</t>
  </si>
  <si>
    <t>DSA, Farim 21st May</t>
  </si>
  <si>
    <t>5/21/2021</t>
  </si>
  <si>
    <t>CV-May-028</t>
  </si>
  <si>
    <t>Platform subsidy, Farim 21st May</t>
  </si>
  <si>
    <t>CV-May-026</t>
  </si>
  <si>
    <t>Route tax Farim-Bissau, 21st May</t>
  </si>
  <si>
    <t>CV-May-030</t>
  </si>
  <si>
    <t>Facility Hire, Workshop Farim, 21st May</t>
  </si>
  <si>
    <t>CV-May-027</t>
  </si>
  <si>
    <t>Facilitation/ERD/Farim, 21st May</t>
  </si>
  <si>
    <t>CV-May-029</t>
  </si>
  <si>
    <t>Sandwiches, Farim 21st May</t>
  </si>
  <si>
    <t>Natural Juices, Farim 21st May</t>
  </si>
  <si>
    <t>5/24/2021</t>
  </si>
  <si>
    <t>CV-May-031</t>
  </si>
  <si>
    <t>Pens</t>
  </si>
  <si>
    <t>5/26/2021</t>
  </si>
  <si>
    <t>CV-May-032</t>
  </si>
  <si>
    <t>Office rent, May 2021</t>
  </si>
  <si>
    <t>Ferrati; G: Zurich Life insurance Jun 2021</t>
  </si>
  <si>
    <t>Fuel</t>
  </si>
  <si>
    <t>Vehicle Fuel</t>
  </si>
  <si>
    <t>Coofee break, platform, Bissau 5th Jun</t>
  </si>
  <si>
    <t>CV-Jun-002</t>
  </si>
  <si>
    <t>Telephone credit for platform members</t>
  </si>
  <si>
    <t>CV-Jun-003</t>
  </si>
  <si>
    <t>Lamps</t>
  </si>
  <si>
    <t>CV-Jun-004</t>
  </si>
  <si>
    <t>IT Equipment maintenances (2 PC)</t>
  </si>
  <si>
    <t>CV-Jun-006</t>
  </si>
  <si>
    <t>Masks</t>
  </si>
  <si>
    <t>CV-Jun-011</t>
  </si>
  <si>
    <t>Platform Sibsidy, Bissau, 05th Jun 2021</t>
  </si>
  <si>
    <t>Facility hire, platform, Bissau, 5th Jun</t>
  </si>
  <si>
    <t>CV-Jun-012</t>
  </si>
  <si>
    <t>CV-Jul-011</t>
  </si>
  <si>
    <t>Natural juices, Bafat�, 7th July</t>
  </si>
  <si>
    <t>CV-Jul-019</t>
  </si>
  <si>
    <t>Natural juices, Buba 8th July</t>
  </si>
  <si>
    <t>7/17/2021</t>
  </si>
  <si>
    <t>CV-Jul-037</t>
  </si>
  <si>
    <t xml:space="preserve"> Natural juice, workshop Bubaquel, 17th July</t>
  </si>
  <si>
    <t>Ferrati; G: Zurich Life insurance Jan 2021</t>
  </si>
  <si>
    <t>60064-1.4</t>
  </si>
  <si>
    <t>Ferrati; G: Salary April</t>
  </si>
  <si>
    <t>Allianz: Ferrati; G med ins Apr</t>
  </si>
  <si>
    <t>CV-May-38</t>
  </si>
  <si>
    <t>Subsidies ERD/Cacheu Margem Esquerda, Apr-May 2021</t>
  </si>
  <si>
    <t>CV-May-39</t>
  </si>
  <si>
    <t>Subsidies ERD/Cacheu Margem Esquerda Bula, Apr-May</t>
  </si>
  <si>
    <t>CV-May-40</t>
  </si>
  <si>
    <t>Subsidies ERD/Cacheu Margem Direita, Apr-May 2021</t>
  </si>
  <si>
    <t>CV-May-43</t>
  </si>
  <si>
    <t>Subsidies ERD/Bafat�, Apr-May 2021</t>
  </si>
  <si>
    <t>CV-May-44</t>
  </si>
  <si>
    <t>Subsidies ERD/Gab�, Apr-May 2021</t>
  </si>
  <si>
    <t>CV-May-46</t>
  </si>
  <si>
    <t>Subsidies ERD/Quinara/Bolama, Apr-May 2021</t>
  </si>
  <si>
    <t>CV-May-47</t>
  </si>
  <si>
    <t>Subsidies ERD/Tombali, Apr-May 2021</t>
  </si>
  <si>
    <t>CV-May-48</t>
  </si>
  <si>
    <t>Subsidies ERD/Bijag�s, Apr-May 2021</t>
  </si>
  <si>
    <t>CV-Jun-016</t>
  </si>
  <si>
    <t>Office Rent, June 2021</t>
  </si>
  <si>
    <t>Pre-paid cards</t>
  </si>
  <si>
    <t>CV-Jun-019</t>
  </si>
  <si>
    <t>Ferrati; G: Zurich Life insurance Feb 2021</t>
  </si>
  <si>
    <t>60064-2.1</t>
  </si>
  <si>
    <t>Allianz: Ferrati; G med ins May</t>
  </si>
  <si>
    <t>Ferrati; G: Salary May</t>
  </si>
  <si>
    <t>CV-May-35</t>
  </si>
  <si>
    <t>Salary, May 2021</t>
  </si>
  <si>
    <t>CV-May-34</t>
  </si>
  <si>
    <t>Salary May 2021</t>
  </si>
  <si>
    <t>Tax, May 2021</t>
  </si>
  <si>
    <t>CV-Jun-013</t>
  </si>
  <si>
    <t>Honoraria for meeting of Comit� de pilotagem, Biss</t>
  </si>
  <si>
    <t>CV-Jun-015</t>
  </si>
  <si>
    <t>Coffee break meeting of Comit� de pilotagem</t>
  </si>
  <si>
    <t>6/25/2021</t>
  </si>
  <si>
    <t>Social Security, June 2021</t>
  </si>
  <si>
    <t>DM-Jun-001</t>
  </si>
  <si>
    <t>Salary, June 2021</t>
  </si>
  <si>
    <t>Tax, June 2021</t>
  </si>
  <si>
    <t>6/28/2021</t>
  </si>
  <si>
    <t>CV-Jun-029</t>
  </si>
  <si>
    <t>CV-Jun-028</t>
  </si>
  <si>
    <t>CV-Jun-027</t>
  </si>
  <si>
    <t>CV-Jun-026</t>
  </si>
  <si>
    <t>Cleaning towels</t>
  </si>
  <si>
    <t>Ferrati; G: Zurich Life insurance Mar 2021</t>
  </si>
  <si>
    <t>60064-2.2</t>
  </si>
  <si>
    <t>Allianz: Ferrati; G med ins Jun</t>
  </si>
  <si>
    <t>Ferrati; G: Salary June</t>
  </si>
  <si>
    <t>CV-Jul-002</t>
  </si>
  <si>
    <t>Biombo platform subsidy, Bissau, 1st July</t>
  </si>
  <si>
    <t>CV-Jul-001</t>
  </si>
  <si>
    <t>Facilitation/ERD Biombo, Bissau, 1st July</t>
  </si>
  <si>
    <t>CV-Jul-003</t>
  </si>
  <si>
    <t>Ibe bar</t>
  </si>
  <si>
    <t>CV-Jul-004</t>
  </si>
  <si>
    <t>CV-Jul-005</t>
  </si>
  <si>
    <t>CV-Jul-006</t>
  </si>
  <si>
    <t>CV-Jul-007</t>
  </si>
  <si>
    <t>ice bars</t>
  </si>
  <si>
    <t>CV-Jul-008</t>
  </si>
  <si>
    <t>DSA, Bafat�, 6-7th July</t>
  </si>
  <si>
    <t>CV-Jul-012</t>
  </si>
  <si>
    <t>Gab� platform subsidy, Bafat�, 7th July</t>
  </si>
  <si>
    <t>CV-Jul-013</t>
  </si>
  <si>
    <t>Bafat� platform subsidy, Bafat�, 7th July</t>
  </si>
  <si>
    <t>Sandwiches and Natural juices, Bafat�, 7th July</t>
  </si>
  <si>
    <t>CV-Jul-009</t>
  </si>
  <si>
    <t>Facilitation/ERD Bafat�, Bafat�, 7th July</t>
  </si>
  <si>
    <t>CV-Jul-010</t>
  </si>
  <si>
    <t>Facilitatio/ERD Gab�, Bafat�, 7th July</t>
  </si>
  <si>
    <t>12 months of radio emissions</t>
  </si>
  <si>
    <t>Radio Productions</t>
  </si>
  <si>
    <t>CV-Jul-014</t>
  </si>
  <si>
    <t>Facility hire, workshop Buba, 8th July</t>
  </si>
  <si>
    <t>CV-Jul-015</t>
  </si>
  <si>
    <t>Facilitation/ERD Tombali,Buba, 8th July</t>
  </si>
  <si>
    <t>CV-Jul-016</t>
  </si>
  <si>
    <t>Facilitation/ERD Quinara, Buba, 8th July</t>
  </si>
  <si>
    <t>Sandwiches and Natural juices, Buba 8th July</t>
  </si>
  <si>
    <t>CV-Jul-021</t>
  </si>
  <si>
    <t>Route tax, Bafat�/Buba, 8th July</t>
  </si>
  <si>
    <t>CV-Jul-017</t>
  </si>
  <si>
    <t>Quinar� platform subsidy, Buba, 8th July</t>
  </si>
  <si>
    <t>CV-Jul-018</t>
  </si>
  <si>
    <t>Tombali platform subsidy, Buba, 8th July</t>
  </si>
  <si>
    <t>CV-Jul-020</t>
  </si>
  <si>
    <t>DSA, Buba, 8th July</t>
  </si>
  <si>
    <t>CV-Jul-022</t>
  </si>
  <si>
    <t>Staples and Clips paper</t>
  </si>
  <si>
    <t>7/13/2021</t>
  </si>
  <si>
    <t>CV-Jul-023</t>
  </si>
  <si>
    <t>Soft drink, Bula, 14th July</t>
  </si>
  <si>
    <t>CV-Jul-024</t>
  </si>
  <si>
    <t>Water packages, workshop Bula, 14th July</t>
  </si>
  <si>
    <t>CV-Jul-025</t>
  </si>
  <si>
    <t>Icer bar, workshop Bula, 14th July</t>
  </si>
  <si>
    <t>7/14/2021</t>
  </si>
  <si>
    <t>CV-Sep-081</t>
  </si>
  <si>
    <t>Softdrink, Workshop Bula 14th July</t>
  </si>
  <si>
    <t>CV-Jul-031</t>
  </si>
  <si>
    <t>Facilitation/ERD Cacheu M. Esquerda, Bula, 14th Ju</t>
  </si>
  <si>
    <t>CV-Jul-032</t>
  </si>
  <si>
    <t>Facilitation/ERD Cacheu M. Direita, Bula, 14th Jul</t>
  </si>
  <si>
    <t>CV-Jul-027</t>
  </si>
  <si>
    <t>Facility hire, workshop Bula, 14th July</t>
  </si>
  <si>
    <t>CV-Jul-026</t>
  </si>
  <si>
    <t>Route tax, Bissau-Bula; Bula-Bissau, 14th July</t>
  </si>
  <si>
    <t>CV-Jul-028</t>
  </si>
  <si>
    <t>DSA, Bula, 14th July</t>
  </si>
  <si>
    <t>CV-Jul-029</t>
  </si>
  <si>
    <t>Cacheu(margem esquerda) platform subsidy, Bula, 14</t>
  </si>
  <si>
    <t>CV-Jul-030</t>
  </si>
  <si>
    <t>Cacheu(margem direita) platform subsidy, Bula, 14t</t>
  </si>
  <si>
    <t>7/15/2021</t>
  </si>
  <si>
    <t>CV-Jul-033</t>
  </si>
  <si>
    <t>Ship ticket, Bissau-Bubaque, 16th July</t>
  </si>
  <si>
    <t>CV-Jul-034</t>
  </si>
  <si>
    <t>7/16/2021</t>
  </si>
  <si>
    <t>CV-Jul-035</t>
  </si>
  <si>
    <t>Travel loads, Bissau-Bubaque, 16th July</t>
  </si>
  <si>
    <t>CV-Jul-036</t>
  </si>
  <si>
    <t>CV-Jul-038</t>
  </si>
  <si>
    <t>Facilitation/ERD Bijag�s, Bubaque, 17th July</t>
  </si>
  <si>
    <t>Sandwiches, workshop Bubaquel, 17th July</t>
  </si>
  <si>
    <t>CV-Jul-039</t>
  </si>
  <si>
    <t>Bijag�s platform subsidy, Bubaque, 17th July</t>
  </si>
  <si>
    <t>CV-Jul-040</t>
  </si>
  <si>
    <t>DSA, Bubaque, 16th July</t>
  </si>
  <si>
    <t>7/18/2021</t>
  </si>
  <si>
    <t>CV-Jul-042</t>
  </si>
  <si>
    <t>Mineral water, Comit� de pilotagem, 22th July</t>
  </si>
  <si>
    <t>CV-Jul-041</t>
  </si>
  <si>
    <t>Ship ticket, Bubaque-Bissau, 18th July</t>
  </si>
  <si>
    <t>7/22/2021</t>
  </si>
  <si>
    <t>CV-Jul-043</t>
  </si>
  <si>
    <t>Coffee break, meeting of comit� de pilotagem</t>
  </si>
  <si>
    <t>CV-Jul-046</t>
  </si>
  <si>
    <t>Water packages, workshop Comit� de pilotagem Bissa</t>
  </si>
  <si>
    <t>CV-Jul-044</t>
  </si>
  <si>
    <t>Office rent, July 2021</t>
  </si>
  <si>
    <t>CV-Jul-045</t>
  </si>
  <si>
    <t>Water tap</t>
  </si>
  <si>
    <t>CV-Jul-047</t>
  </si>
  <si>
    <t>DM-Jul-001</t>
  </si>
  <si>
    <t>Salary, July 2021</t>
  </si>
  <si>
    <t>7/24/2021</t>
  </si>
  <si>
    <t>CV-Jul-048</t>
  </si>
  <si>
    <t>SAB platform subsidy, Bissau, 24th July</t>
  </si>
  <si>
    <t>Facilitation, Bissau, 24th July</t>
  </si>
  <si>
    <t>CV-Jul-049</t>
  </si>
  <si>
    <t>Sandwiches, workshop Bissau, 24th July</t>
  </si>
  <si>
    <t>Softdrink, workshop Bissau, 24th July</t>
  </si>
  <si>
    <t>7/26/2021</t>
  </si>
  <si>
    <t>CV-Jul-050</t>
  </si>
  <si>
    <t>CV-Jul-076</t>
  </si>
  <si>
    <t>Salary July 2021</t>
  </si>
  <si>
    <t>CV-Jul-077</t>
  </si>
  <si>
    <t>Social Security, July 2021</t>
  </si>
  <si>
    <t>7/27/2021</t>
  </si>
  <si>
    <t>CV-Jul-051</t>
  </si>
  <si>
    <t>Drain cleaner</t>
  </si>
  <si>
    <t>7/28/2021</t>
  </si>
  <si>
    <t>CV-Jul-052</t>
  </si>
  <si>
    <t>Computer antivirus</t>
  </si>
  <si>
    <t>CV-Jul-053</t>
  </si>
  <si>
    <t>Waterpackages, workshop Mansoa, 29th July</t>
  </si>
  <si>
    <t>CV-Jul-054</t>
  </si>
  <si>
    <t>Softdrink, Workshop Mansoa, 29th July</t>
  </si>
  <si>
    <t>7/29/2021</t>
  </si>
  <si>
    <t>CV-Jul-060</t>
  </si>
  <si>
    <t>Sandwiches, workshop Mansoa , 29th July</t>
  </si>
  <si>
    <t>Natural juices, workshop Mansoa , 29th July</t>
  </si>
  <si>
    <t>CV-Jul-058</t>
  </si>
  <si>
    <t>Facilitation/ERD Oio(Nhacra-Mansoa-Bissor�), Manso</t>
  </si>
  <si>
    <t>CV-Jul-059</t>
  </si>
  <si>
    <t>Facilitation/ERD Oio(Mansaba-Farim), Mansoa, 29th</t>
  </si>
  <si>
    <t>CV-Jul-078</t>
  </si>
  <si>
    <t>Facility hire, workshop Mansoa, 29th July</t>
  </si>
  <si>
    <t>CV-Jul-079</t>
  </si>
  <si>
    <t>Facility hire, workshop Bubaque, 16th July</t>
  </si>
  <si>
    <t>CV-Jul-061</t>
  </si>
  <si>
    <t>Tax administration infrastructure  development fee</t>
  </si>
  <si>
    <t>CV-Jul-055</t>
  </si>
  <si>
    <t>Route tax, Bissau-Mansoa, Mansoa-Bissau, 29th July</t>
  </si>
  <si>
    <t>Tax, July 2021</t>
  </si>
  <si>
    <t>CV-Jul-056</t>
  </si>
  <si>
    <t>Oio(Nhacra/Mansoa/Bissor�) platform subsidy, Manso</t>
  </si>
  <si>
    <t>CV-Jul-057</t>
  </si>
  <si>
    <t>Oio(Mansba/Farim) platform subsidy, Mansoa, 29th J</t>
  </si>
  <si>
    <t>CV-Jul-062</t>
  </si>
  <si>
    <t>DSA,  Mansoa 29th July</t>
  </si>
  <si>
    <t>CV-Jul-063</t>
  </si>
  <si>
    <t>Subsidies ERD/Biombo, Jun-Jul 2021</t>
  </si>
  <si>
    <t>CV-Jul-064</t>
  </si>
  <si>
    <t>Subsidies ERD/Biombo (Pr�bis, Safim), Jun-Jul 2021</t>
  </si>
  <si>
    <t>CV-Jul-065</t>
  </si>
  <si>
    <t>Subsidies ERD/Cacheu (Margem Esquerda), Jun-Jul 20</t>
  </si>
  <si>
    <t>CV-Jul-066</t>
  </si>
  <si>
    <t>Subsidies ERD/Cacheu (Margem Esquerda- Bula), Jun-</t>
  </si>
  <si>
    <t>CV-Jul-067</t>
  </si>
  <si>
    <t>Subsidies ERD/Cacheu (Margem Direita), Jun-Jul 202</t>
  </si>
  <si>
    <t>CV-Jul-073</t>
  </si>
  <si>
    <t>Subsidies ERD/Quinara (Bolama), Jun-Jul 2021</t>
  </si>
  <si>
    <t>CV-Jul-068</t>
  </si>
  <si>
    <t>Subsidies ERD/Oio (Bissor�,Nhacra, Mansoa), Jun-Ju</t>
  </si>
  <si>
    <t>CV-Jul-069</t>
  </si>
  <si>
    <t>Subsidies ERD/Oio (Mansab�, Farim), Jun-Jul 2021</t>
  </si>
  <si>
    <t>CV-Jul-070</t>
  </si>
  <si>
    <t>Subsidies ERD/Bafat�, Jun-Jul 2021</t>
  </si>
  <si>
    <t>CV-Jul-071</t>
  </si>
  <si>
    <t>Subsidies ERD/Gab� Jun-Jul 2021</t>
  </si>
  <si>
    <t>CV-Jul-072</t>
  </si>
  <si>
    <t>Subsidies ERD/Quinara Jun-Jul 2021</t>
  </si>
  <si>
    <t>CV-Jul-074</t>
  </si>
  <si>
    <t>Subsidies ERD/Tombali Jun-Jul 2021</t>
  </si>
  <si>
    <t>CV-Jul-075</t>
  </si>
  <si>
    <t>Subsidies ERD/Bijag�s, Jun-Jul 2021</t>
  </si>
  <si>
    <t>7/30/2021</t>
  </si>
  <si>
    <t>CV-Jul-080</t>
  </si>
  <si>
    <t>Materials for Office protection</t>
  </si>
  <si>
    <t>DM-Aug-001</t>
  </si>
  <si>
    <t>Salary August 2021</t>
  </si>
  <si>
    <t>Salary, August 2021</t>
  </si>
  <si>
    <t>CV-Aug-002</t>
  </si>
  <si>
    <t>CV-Aug-001</t>
  </si>
  <si>
    <t>8/20/2021</t>
  </si>
  <si>
    <t>CV-Aug-008</t>
  </si>
  <si>
    <t>Vehicle maintenance (RGB 2604 CD)</t>
  </si>
  <si>
    <t>Social Security, August 2021</t>
  </si>
  <si>
    <t>CV-Sep-001</t>
  </si>
  <si>
    <t>Tax Administ. Infraestructure Development Fee, Aug</t>
  </si>
  <si>
    <t>CV-Sep-002</t>
  </si>
  <si>
    <t>Tax, August 2021</t>
  </si>
  <si>
    <t>CV-Sep-003</t>
  </si>
  <si>
    <t>Vehicle maintenance (RGB 3515 CH)</t>
  </si>
  <si>
    <t>9/15/2021</t>
  </si>
  <si>
    <t>CV-Sep-005</t>
  </si>
  <si>
    <t>CV-Sep-004</t>
  </si>
  <si>
    <t>9/16/2021</t>
  </si>
  <si>
    <t>CV-Sep-006</t>
  </si>
  <si>
    <t>9/20/2021</t>
  </si>
  <si>
    <t>CV-Sep-007</t>
  </si>
  <si>
    <t>CV-Sep-008</t>
  </si>
  <si>
    <t>Computer Antivirus</t>
  </si>
  <si>
    <t>9/21/2021</t>
  </si>
  <si>
    <t>CV-Sep-009</t>
  </si>
  <si>
    <t>CV-Aug-003</t>
  </si>
  <si>
    <t>60064-2.3</t>
  </si>
  <si>
    <t>CV-Aug-004</t>
  </si>
  <si>
    <t>Route tax, Bissau-Mansoa, Mansoa-Bissau, 07th Augu</t>
  </si>
  <si>
    <t>8/13/2021</t>
  </si>
  <si>
    <t>Office Rent, August 2021</t>
  </si>
  <si>
    <t>8/19/2021</t>
  </si>
  <si>
    <t>CV-Aug-007</t>
  </si>
  <si>
    <t>Route tax, Bissau-Canchungo, Canchungo-Bissau, 19t</t>
  </si>
  <si>
    <t>Office rent September 2021</t>
  </si>
  <si>
    <t>DM-Sep-001</t>
  </si>
  <si>
    <t>Salary, September 2021</t>
  </si>
  <si>
    <t>DM-Sep-003</t>
  </si>
  <si>
    <t>Social Security, September 2021</t>
  </si>
  <si>
    <t>9/23/2021</t>
  </si>
  <si>
    <t>CV-Sep-011</t>
  </si>
  <si>
    <t>CV-Sep-010</t>
  </si>
  <si>
    <t>Tax, September 2021</t>
  </si>
  <si>
    <t>CV-Sep-012</t>
  </si>
  <si>
    <t>Subsidies ERD/Biombo, Ago-Sep 2021</t>
  </si>
  <si>
    <t>CV-Sep-013</t>
  </si>
  <si>
    <t>Subsidies ERD/Biombo (Pr�bis/safim), Ago-Sep 2021</t>
  </si>
  <si>
    <t>CV-Sep-014</t>
  </si>
  <si>
    <t>Subsidies ERD/Cacheu (M. Esquerda), Ago-Sep 2021</t>
  </si>
  <si>
    <t>CV-Sep-015</t>
  </si>
  <si>
    <t>Subsidies ERD/Cacheu (M. Esquerda-Bula), Ago-Sep 2</t>
  </si>
  <si>
    <t>CV-Sep-016</t>
  </si>
  <si>
    <t>Subsidies ERD/Cacheu (M. Direita), Ago-Sep 2021</t>
  </si>
  <si>
    <t>CV-Sep-017</t>
  </si>
  <si>
    <t>Subsidies ERD/Oio (Bissor�, Mansoa, Nhacra), Ago-S</t>
  </si>
  <si>
    <t>CV-Sep-018</t>
  </si>
  <si>
    <t>Subsidies ERD/Oio (Mansab�, Farim), Ago-Sep 2021</t>
  </si>
  <si>
    <t>CV-Sep-019</t>
  </si>
  <si>
    <t>Subsidies ERD/Bafat�, Ago-Sep 2021</t>
  </si>
  <si>
    <t>CV-Sep-020</t>
  </si>
  <si>
    <t>Subsidies ERD/Gab�, Ago-Sep 2021</t>
  </si>
  <si>
    <t>CV-Sep-021</t>
  </si>
  <si>
    <t>Subsidies ERD/Quinar�, Ago-Sep 2021</t>
  </si>
  <si>
    <t>CV-Sep-022</t>
  </si>
  <si>
    <t>Subsidies ERD/Quinar�/Bolama, Ago-Sep 2021</t>
  </si>
  <si>
    <t>CV-Sep-023</t>
  </si>
  <si>
    <t>Subsidies ERD/Tombali, Ago-Sep 2021</t>
  </si>
  <si>
    <t>CV-Sep-024</t>
  </si>
  <si>
    <t>Subsidies ERD/Bijag�s, Ago-Sep 2021</t>
  </si>
  <si>
    <t>9/29/2021</t>
  </si>
  <si>
    <t>CV-Sep-026</t>
  </si>
  <si>
    <t>Repair and change of lamps</t>
  </si>
  <si>
    <t>Repairs &amp; Maintenance</t>
  </si>
  <si>
    <t>CV-Sep-025</t>
  </si>
  <si>
    <t>Tax Administ. Infraestructure Development Fee, Sep</t>
  </si>
  <si>
    <t>CV-Oct-003</t>
  </si>
  <si>
    <t>CV-Oct-002</t>
  </si>
  <si>
    <t>Flipchart</t>
  </si>
  <si>
    <t>CV-Oct-004</t>
  </si>
  <si>
    <t>Mineral water</t>
  </si>
  <si>
    <t>CV-Oct-005</t>
  </si>
  <si>
    <t>Trainer's accommodation (Davis, Abiosseh) Hotel Co</t>
  </si>
  <si>
    <t>Hotel &amp; DSA - International</t>
  </si>
  <si>
    <t>CV-Oct-007</t>
  </si>
  <si>
    <t>Parking (airport)</t>
  </si>
  <si>
    <t>CV-Oct-008</t>
  </si>
  <si>
    <t>Training lunch (04-08th October)</t>
  </si>
  <si>
    <t>CV-Oct-009</t>
  </si>
  <si>
    <t>10/19/2021</t>
  </si>
  <si>
    <t>CV-Oct-011</t>
  </si>
  <si>
    <t>10/21/2021</t>
  </si>
  <si>
    <t>CV-Oct-012</t>
  </si>
  <si>
    <t>10/27/2021</t>
  </si>
  <si>
    <t>CV-Oct-015</t>
  </si>
  <si>
    <t>Platforms Biombo and Bissau, subsidy, Bissau, Oct</t>
  </si>
  <si>
    <t>GL 1387</t>
  </si>
  <si>
    <t>Taxi Fee Home&gt; Abj Airport 14/03/2021, Alessia POL</t>
  </si>
  <si>
    <t>Ground Travel - International</t>
  </si>
  <si>
    <t>IPCI</t>
  </si>
  <si>
    <t>Interpeace Abidjan</t>
  </si>
  <si>
    <t>60064-3.1</t>
  </si>
  <si>
    <t>Taxi Fee Bissau Airport &gt; Hotel; Abj Airport &gt; Hom</t>
  </si>
  <si>
    <t>Refreshment, Travel to Bissau du  14 &gt; 20/03/2021,</t>
  </si>
  <si>
    <t>Test Covid Bissau 18/03/2021, Alessia POLIDORO</t>
  </si>
  <si>
    <t>Comm Fee  15/03/2021, Alessia POLIDORO</t>
  </si>
  <si>
    <t>Visa Fee Bissau  14/03/2021, Alessia POLIDORO</t>
  </si>
  <si>
    <t>DSA Bissau du  14 &gt; 20/03/2021, Alessia POLIDORO</t>
  </si>
  <si>
    <t>Accom  Bissau du  14 &gt; 20/03/2021, Alessia POLIDOR</t>
  </si>
  <si>
    <t>CV-Oct-001</t>
  </si>
  <si>
    <t>Sanitizing gel</t>
  </si>
  <si>
    <t>Credit cards</t>
  </si>
  <si>
    <t>10/15/2021</t>
  </si>
  <si>
    <t>CV-Oct-010</t>
  </si>
  <si>
    <t>DM-Oct-001</t>
  </si>
  <si>
    <t>Salary, October 2021</t>
  </si>
  <si>
    <t>Office rent, October 2021</t>
  </si>
  <si>
    <t>10/26/2021</t>
  </si>
  <si>
    <t>CV-Oct-014</t>
  </si>
  <si>
    <t>Social Security, October 2021</t>
  </si>
  <si>
    <t>10/28/2021</t>
  </si>
  <si>
    <t>CV-Oct-018</t>
  </si>
  <si>
    <t>Tax, October 2021</t>
  </si>
  <si>
    <t>CV-Oct-017</t>
  </si>
  <si>
    <t>Internet contract</t>
  </si>
  <si>
    <t>CV-Oct-016</t>
  </si>
  <si>
    <t>Coffee-break, Bissau, Oct 27-28th</t>
  </si>
  <si>
    <t>CV-Aug-005</t>
  </si>
  <si>
    <t>DSA, Mansoa, Campo de voluntariado, 7th August</t>
  </si>
  <si>
    <t>60064-3.2</t>
  </si>
  <si>
    <t>8/16/2021</t>
  </si>
  <si>
    <t>Support of dissemination volunteer field of RENAJ,</t>
  </si>
  <si>
    <t>Workshops: Other</t>
  </si>
  <si>
    <t>CV-Aug-006</t>
  </si>
  <si>
    <t>DSA, Canchungo, Campo de voluntariado 19th August</t>
  </si>
  <si>
    <t>6/29/2021</t>
  </si>
  <si>
    <t>Radio broadcasts</t>
  </si>
  <si>
    <t>60064-3.3</t>
  </si>
  <si>
    <t>2/16/2021</t>
  </si>
  <si>
    <t>UNDP: Guinea Bissau PBF II - 1st inst. - bk chgs</t>
  </si>
  <si>
    <t>60064-4.1</t>
  </si>
  <si>
    <t>PCV 2829</t>
  </si>
  <si>
    <t>Test Covid-19 travel Abidjan_Guin�e Bissau, Alessi</t>
  </si>
  <si>
    <t>PCV 2830</t>
  </si>
  <si>
    <t>fees transfert for test Covid-19</t>
  </si>
  <si>
    <t>PCV 2834</t>
  </si>
  <si>
    <t>Travel certificate Covid-19 Guin�e Bissau_Abidjan,</t>
  </si>
  <si>
    <t>Flight ticket  to Bissau 14&gt;20/03/2021, Alessia PO</t>
  </si>
  <si>
    <t>Airtravel - International</t>
  </si>
  <si>
    <t>Ferrati; G: Zurich Life insurance Jul 2021</t>
  </si>
  <si>
    <t>PBF Activity</t>
  </si>
  <si>
    <t>1.1.1</t>
  </si>
  <si>
    <t>1.1.2</t>
  </si>
  <si>
    <t>1.2.1</t>
  </si>
  <si>
    <t>1.2.2</t>
  </si>
  <si>
    <t>2.2.2</t>
  </si>
  <si>
    <t>2.1.1</t>
  </si>
  <si>
    <t>2.2.1</t>
  </si>
  <si>
    <t>3.1.1</t>
  </si>
  <si>
    <t>3.1.2</t>
  </si>
  <si>
    <t>3.1.3</t>
  </si>
  <si>
    <t>PBF Category</t>
  </si>
  <si>
    <t>60064</t>
  </si>
  <si>
    <t>BANK CHF</t>
  </si>
  <si>
    <t>GenAss: War Risk ins 2021: Giulia Ferrati</t>
  </si>
  <si>
    <t>CHF</t>
  </si>
  <si>
    <t>1/28/2021</t>
  </si>
  <si>
    <t>Travel Insurance</t>
  </si>
  <si>
    <t>1583213</t>
  </si>
  <si>
    <t>CV-Oct-020</t>
  </si>
  <si>
    <t>CV-Oct-019</t>
  </si>
  <si>
    <t>44110</t>
  </si>
  <si>
    <t>44150</t>
  </si>
  <si>
    <t>44130</t>
  </si>
  <si>
    <t>JV 020623</t>
  </si>
  <si>
    <t>Covid test in Guinea Bissau</t>
  </si>
  <si>
    <t>USD</t>
  </si>
  <si>
    <t>Covid test in Nairobi</t>
  </si>
  <si>
    <t>DSA-5 nights in Guinea Bissau</t>
  </si>
  <si>
    <t>42430</t>
  </si>
  <si>
    <t>IPKE</t>
  </si>
  <si>
    <t>60064-0</t>
  </si>
  <si>
    <t>CV-Oct-021</t>
  </si>
  <si>
    <t>Tax Administ. Infraestructure Development Fee, Oct</t>
  </si>
  <si>
    <t>44840</t>
  </si>
  <si>
    <t>Medical Expenses</t>
  </si>
  <si>
    <t>2021/011</t>
  </si>
  <si>
    <t>Ferrati; G: Zurich Life insurance Nov 2021</t>
  </si>
  <si>
    <t/>
  </si>
  <si>
    <t>Allianz: G. Ferrati med ins Nov 2021</t>
  </si>
  <si>
    <t>CV-Nov-002</t>
  </si>
  <si>
    <t>CV-Nov-004</t>
  </si>
  <si>
    <t>Envelope package</t>
  </si>
  <si>
    <t>CV-Nov-003</t>
  </si>
  <si>
    <t>Soft drinks, workshop Bula</t>
  </si>
  <si>
    <t>CV-Nov-005</t>
  </si>
  <si>
    <t>CV-Nov-011</t>
  </si>
  <si>
    <t>Ice bars, Bula</t>
  </si>
  <si>
    <t>CV-Nov-010</t>
  </si>
  <si>
    <t>Chairs' rent, Bula</t>
  </si>
  <si>
    <t>CV-Nov-007</t>
  </si>
  <si>
    <t>Route tax, Bissau-Bula; Bula-Bissau (RGB3515CH), (</t>
  </si>
  <si>
    <t>PV 003901</t>
  </si>
  <si>
    <t>Abiosseh's Airfare to Guinea Bissau</t>
  </si>
  <si>
    <t>CV-Nov-008</t>
  </si>
  <si>
    <t>Transport of participants platforms Canchungo/S�o</t>
  </si>
  <si>
    <t>CV-Nov-009</t>
  </si>
  <si>
    <t>Transport of participants ERD Cacheu Margem Esquer</t>
  </si>
  <si>
    <t>CV-Nov-012</t>
  </si>
  <si>
    <t>DSA, Bula 3th November</t>
  </si>
  <si>
    <t>CV-Nov-018</t>
  </si>
  <si>
    <t>DSA, Bula, 4th November</t>
  </si>
  <si>
    <t>CV-Nov-019</t>
  </si>
  <si>
    <t>DSA, Bula, 3rd and 4th November</t>
  </si>
  <si>
    <t>CV-Nov-014</t>
  </si>
  <si>
    <t>CV-Nov-017</t>
  </si>
  <si>
    <t>Transport of participants ERD Cacheu margem Esquer</t>
  </si>
  <si>
    <t>CV-Nov-013</t>
  </si>
  <si>
    <t>Route tax, Bissau-Bula, Bula-Bissau, (RGB3515CH),</t>
  </si>
  <si>
    <t>CV-Nov-016</t>
  </si>
  <si>
    <t>Facility hire, workshop Bula</t>
  </si>
  <si>
    <t>CV-Nov-020</t>
  </si>
  <si>
    <t>Coffee break, Bula, Nov 3-4 th</t>
  </si>
  <si>
    <t>CV-Nov-021</t>
  </si>
  <si>
    <t>Pausa-caf�, Bula,  3-4 Nov</t>
  </si>
  <si>
    <t>CV-Nov-022</t>
  </si>
  <si>
    <t>Soft drinks, workshop Bafat�</t>
  </si>
  <si>
    <t>CV-Nov-023</t>
  </si>
  <si>
    <t>Water packages, workshop Bafat�</t>
  </si>
  <si>
    <t>CV-Nov-026</t>
  </si>
  <si>
    <t>Ice bars, workshop Bafat�</t>
  </si>
  <si>
    <t>CV-Nov-024</t>
  </si>
  <si>
    <t>Route tax, Bissau-Bafat�, Bafat�-Bissau, (RGB3515C</t>
  </si>
  <si>
    <t>CV-Nov-025</t>
  </si>
  <si>
    <t>DSA, Bafat�, 7th,8th,9th November</t>
  </si>
  <si>
    <t>CV-Nov-027</t>
  </si>
  <si>
    <t>DSA, Bafat�, 8th and 9th November</t>
  </si>
  <si>
    <t>CV-Nov-028</t>
  </si>
  <si>
    <t>Transport of participants Platform Bafat�/Gab� (Ba</t>
  </si>
  <si>
    <t>CV-Nov-029</t>
  </si>
  <si>
    <t>Transport of participants, ERD Bafat�/Gab�, (Bafat</t>
  </si>
  <si>
    <t>CV-Nov-034</t>
  </si>
  <si>
    <t>CV-Nov-035</t>
  </si>
  <si>
    <t>CV-Nov-032</t>
  </si>
  <si>
    <t>DSA, Bafat�, 9th November</t>
  </si>
  <si>
    <t>CV-Nov-030</t>
  </si>
  <si>
    <t>Sandwiches and Natural juices, Workshop Bafat�</t>
  </si>
  <si>
    <t>CV-Nov-031</t>
  </si>
  <si>
    <t>Pausa-caf�, Bafat�</t>
  </si>
  <si>
    <t>CV-Nov-040</t>
  </si>
  <si>
    <t>Pausa-caf�, Buba 10 Nov</t>
  </si>
  <si>
    <t>CV-Nov-041</t>
  </si>
  <si>
    <t>Coffee break, Buba, Nov 10th</t>
  </si>
  <si>
    <t>CV-Nov-038</t>
  </si>
  <si>
    <t>Facility hire, workshop Buba</t>
  </si>
  <si>
    <t>CV-Nov-037</t>
  </si>
  <si>
    <t>Masks, workshop Buba</t>
  </si>
  <si>
    <t>CV-Nov-036</t>
  </si>
  <si>
    <t>Tire collage</t>
  </si>
  <si>
    <t>CV-Nov-043</t>
  </si>
  <si>
    <t>DSA, Buba, 10th November</t>
  </si>
  <si>
    <t>CV-Nov-045</t>
  </si>
  <si>
    <t>CV-Nov-042</t>
  </si>
  <si>
    <t>Transport of participants platforms Buba/Catio, (B</t>
  </si>
  <si>
    <t>CV-Nov-044</t>
  </si>
  <si>
    <t>Transport of participants ERD Quinar�/Tombali (Bub</t>
  </si>
  <si>
    <t>CV-Nov-052</t>
  </si>
  <si>
    <t>Transport of participants platforms Buba/Cati�, (B</t>
  </si>
  <si>
    <t>CV-Nov-053</t>
  </si>
  <si>
    <t>CV-Nov-054</t>
  </si>
  <si>
    <t>Route tax, Buba-Bissau (RGB3515CCH); (RGB2604CD)</t>
  </si>
  <si>
    <t>CV-Nov-049</t>
  </si>
  <si>
    <t>DSA, Buba, 11th November</t>
  </si>
  <si>
    <t>CV-Nov-048</t>
  </si>
  <si>
    <t>CV-Nov-046</t>
  </si>
  <si>
    <t>Ice bars workshop Buba</t>
  </si>
  <si>
    <t>CV-Nov-050</t>
  </si>
  <si>
    <t>Pausa-caf�, Buba, 11 Nov</t>
  </si>
  <si>
    <t>CV-Nov-051</t>
  </si>
  <si>
    <t>Coffee break, Buba, Nov 11th</t>
  </si>
  <si>
    <t>CV-Nov-055</t>
  </si>
  <si>
    <t>Caixas de sumo, Mansoa, 16-17 Nov</t>
  </si>
  <si>
    <t>CV-Nov-057</t>
  </si>
  <si>
    <t>Ice bars, workshop Mansoa</t>
  </si>
  <si>
    <t>CV-Nov-056</t>
  </si>
  <si>
    <t>CV-Nov-058</t>
  </si>
  <si>
    <t>Route tax Bissau-Mansoa (RGB3515CH); (RGB2604CD)</t>
  </si>
  <si>
    <t>CV-Nov-064</t>
  </si>
  <si>
    <t>Route tax Mansoa-Bissau (RGB3515CH); (RGB2604CD)</t>
  </si>
  <si>
    <t>CV-Nov-060</t>
  </si>
  <si>
    <t>Transport of participants ERD/Oio, (Mansoa)</t>
  </si>
  <si>
    <t>CV-Nov-063</t>
  </si>
  <si>
    <t>Transport of participants platforms Mansoa/Farim</t>
  </si>
  <si>
    <t>CV-Nov-059</t>
  </si>
  <si>
    <t>DSA, Mansoa, Nov 16th</t>
  </si>
  <si>
    <t>CV-Nov-061</t>
  </si>
  <si>
    <t>Coffee break, Mansoa, Nov 16th</t>
  </si>
  <si>
    <t>CV-Nov-062</t>
  </si>
  <si>
    <t>Pausa-caf�, Mansoa,16 Nov</t>
  </si>
  <si>
    <t>CV-Nov-067</t>
  </si>
  <si>
    <t>Pausa-caf�, Mansoa,17 Nov</t>
  </si>
  <si>
    <t>CV-Nov-068</t>
  </si>
  <si>
    <t>Coffee break, Mansoa, Nov 17th</t>
  </si>
  <si>
    <t>CV-Nov-070</t>
  </si>
  <si>
    <t>DSA, Mansoa,  Nov 17th</t>
  </si>
  <si>
    <t>CV-Nov-071</t>
  </si>
  <si>
    <t>CV-Nov-065</t>
  </si>
  <si>
    <t>Transport of participants platforms Farim/Mansoa</t>
  </si>
  <si>
    <t>CV-Nov-069</t>
  </si>
  <si>
    <t>CV-Nov-072</t>
  </si>
  <si>
    <t>Vehicle maintenance</t>
  </si>
  <si>
    <t>CV-Nov-075</t>
  </si>
  <si>
    <t>Pausa-caf� e almo�o, Bissau, 22 Nov</t>
  </si>
  <si>
    <t>CV-Nov-076</t>
  </si>
  <si>
    <t>Transport of participants ERD Bijag�s/Biombo,  Bis</t>
  </si>
  <si>
    <t>CV-Nov-074</t>
  </si>
  <si>
    <t>Card holder</t>
  </si>
  <si>
    <t>CV-Nov-079</t>
  </si>
  <si>
    <t>Ship ticket, Bissau-Bubaque; Bubaque-Bissau</t>
  </si>
  <si>
    <t>CV-Nov-078</t>
  </si>
  <si>
    <t>Tea, Coffee, and suggar</t>
  </si>
  <si>
    <t>CV-Nov-080</t>
  </si>
  <si>
    <t>Computer maintenance (MacBook pro)</t>
  </si>
  <si>
    <t>DM-Nov-002</t>
  </si>
  <si>
    <t>Salary, November 2021</t>
  </si>
  <si>
    <t>Ferrati; G: Salary November</t>
  </si>
  <si>
    <t>CV-Nov-083</t>
  </si>
  <si>
    <t>Transport of participants platform, Bubaque</t>
  </si>
  <si>
    <t>CV-Nov-085</t>
  </si>
  <si>
    <t>Other travel costs, Bubaque</t>
  </si>
  <si>
    <t>CV-Nov-086</t>
  </si>
  <si>
    <t>Cargo transport, Bubaque</t>
  </si>
  <si>
    <t>CV-Nov-082</t>
  </si>
  <si>
    <t>Soft drinks, workshop Bubaque</t>
  </si>
  <si>
    <t>CV-Nov-084</t>
  </si>
  <si>
    <t>Coffee break and lunch, Bubaque, Nov 26th</t>
  </si>
  <si>
    <t>CV-Nov-087</t>
  </si>
  <si>
    <t>DSA, Bubaque 27th November</t>
  </si>
  <si>
    <t>CV-Nov-089</t>
  </si>
  <si>
    <t>CV-Nov-088</t>
  </si>
  <si>
    <t>2021/012</t>
  </si>
  <si>
    <t>Ferrati; G: Zurich Life insurance Dec 2021</t>
  </si>
  <si>
    <t>Allianz: G. Ferrati med ins Dec 2021</t>
  </si>
  <si>
    <t>1583225</t>
  </si>
  <si>
    <t>Social security, November 2021</t>
  </si>
  <si>
    <t>1583226</t>
  </si>
  <si>
    <t>Office rent, November 2021</t>
  </si>
  <si>
    <t>DM-Nov-001</t>
  </si>
  <si>
    <t>1583224</t>
  </si>
  <si>
    <t>Tax, November 2021</t>
  </si>
  <si>
    <t>CV-Dec-001</t>
  </si>
  <si>
    <t>Tax Administ. Infraestructure Development Fee, Nov</t>
  </si>
  <si>
    <t>CV-Dec-003</t>
  </si>
  <si>
    <t>File folder</t>
  </si>
  <si>
    <t>CV-Dec-004</t>
  </si>
  <si>
    <t>Masks, workshop Bissau</t>
  </si>
  <si>
    <t>1583227</t>
  </si>
  <si>
    <t>CV-Dec-006</t>
  </si>
  <si>
    <t>S�o Domingos' platform activity</t>
  </si>
  <si>
    <t>CV-Dec-007</t>
  </si>
  <si>
    <t>Canchungo's platform activity</t>
  </si>
  <si>
    <t>CV-Dec-008</t>
  </si>
  <si>
    <t>Bissau's platform activity</t>
  </si>
  <si>
    <t>CV-Dec-009</t>
  </si>
  <si>
    <t>Farim's platform activity</t>
  </si>
  <si>
    <t>CV-Dec-010</t>
  </si>
  <si>
    <t>Biombo's platform activity</t>
  </si>
  <si>
    <t>CV-Dec-012</t>
  </si>
  <si>
    <t>Cati�'s platform activity</t>
  </si>
  <si>
    <t>CV-Dec-011</t>
  </si>
  <si>
    <t>Tax Administ. Infraestr. Development Fee, Dec 2021</t>
  </si>
  <si>
    <t>1583232</t>
  </si>
  <si>
    <t>Office Rent, December 2021</t>
  </si>
  <si>
    <t>1583230</t>
  </si>
  <si>
    <t>Social Security, December 2021</t>
  </si>
  <si>
    <t>DM-Dec-001</t>
  </si>
  <si>
    <t>Salary, December 2021</t>
  </si>
  <si>
    <t>1583231</t>
  </si>
  <si>
    <t>Tax, December 2021</t>
  </si>
  <si>
    <t>CV-Dec-015</t>
  </si>
  <si>
    <t>Pendrive (32GB)</t>
  </si>
  <si>
    <t>CV-Dec-014</t>
  </si>
  <si>
    <t>CV-Dec-013</t>
  </si>
  <si>
    <t>CV-Dec-016</t>
  </si>
  <si>
    <t>Gabu's platform activity</t>
  </si>
  <si>
    <t>CV-Dec-018</t>
  </si>
  <si>
    <t>Mansoa's platform activity</t>
  </si>
  <si>
    <t>CV-Dec-017</t>
  </si>
  <si>
    <t>Generator maintenance</t>
  </si>
  <si>
    <t>Ferrati; G: Salary December</t>
  </si>
  <si>
    <t>CV-Dec-019</t>
  </si>
  <si>
    <t>Door lock</t>
  </si>
  <si>
    <t>CV-Dec-020</t>
  </si>
  <si>
    <t>Copy of Keys</t>
  </si>
  <si>
    <t>2022/001</t>
  </si>
  <si>
    <t>JOURNAL</t>
  </si>
  <si>
    <t>Zurich: Life ins Jan 2022 G Ferrati</t>
  </si>
  <si>
    <t>CV-Jan-001</t>
  </si>
  <si>
    <t>CV-Jan_001</t>
  </si>
  <si>
    <t>Internet Service, January 2022</t>
  </si>
  <si>
    <t>CV-Jan-002</t>
  </si>
  <si>
    <t>Annual road fund payment (RGB 3515 CH)</t>
  </si>
  <si>
    <t>CV-Jan-003</t>
  </si>
  <si>
    <t>CV-Jan_002</t>
  </si>
  <si>
    <t>CV-Jan_003</t>
  </si>
  <si>
    <t>Vehicle security (RGB 3515 CH)</t>
  </si>
  <si>
    <t>CV-Jan-004</t>
  </si>
  <si>
    <t>Vehicle inspection (RGB 3515 CH)</t>
  </si>
  <si>
    <t>CV-Jan_004</t>
  </si>
  <si>
    <t>Allianz: G. Ferrati med ins Jan 2021</t>
  </si>
  <si>
    <t>CV-Jan-005</t>
  </si>
  <si>
    <t>Car battery</t>
  </si>
  <si>
    <t>CV-Jan-006</t>
  </si>
  <si>
    <t>CV-Jan_005</t>
  </si>
  <si>
    <t>CV-Jan_006</t>
  </si>
  <si>
    <t>CV-Jan-007</t>
  </si>
  <si>
    <t>Computers antivirus</t>
  </si>
  <si>
    <t>CV-Jan_007</t>
  </si>
  <si>
    <t>Computers Antivirus</t>
  </si>
  <si>
    <t>CV-Jan-008</t>
  </si>
  <si>
    <t>CV-Jan_008</t>
  </si>
  <si>
    <t>CV-Jan_009</t>
  </si>
  <si>
    <t>Buba's Platform activity</t>
  </si>
  <si>
    <t>CV-Jan_010</t>
  </si>
  <si>
    <t>Farim's Platform activity</t>
  </si>
  <si>
    <t>CV-Jan_011</t>
  </si>
  <si>
    <t>Biombo's Platform activity</t>
  </si>
  <si>
    <t>CV-Jan_012</t>
  </si>
  <si>
    <t>Cati�'s Platform activity</t>
  </si>
  <si>
    <t>1583239</t>
  </si>
  <si>
    <t>1583235</t>
  </si>
  <si>
    <t>Office rent, January 2022</t>
  </si>
  <si>
    <t>CV-Jan_013</t>
  </si>
  <si>
    <t>AC maintenance</t>
  </si>
  <si>
    <t>CV-Jan_014</t>
  </si>
  <si>
    <t>Salary, January 2022</t>
  </si>
  <si>
    <t>CV-Jan_015</t>
  </si>
  <si>
    <t>1583238</t>
  </si>
  <si>
    <t>Social Security, january 2022</t>
  </si>
  <si>
    <t>CV-Jan_017</t>
  </si>
  <si>
    <t>Water heater</t>
  </si>
  <si>
    <t>CV-Jan_016</t>
  </si>
  <si>
    <t>S�o Domingo's platform activity</t>
  </si>
  <si>
    <t>CV-Jan_018</t>
  </si>
  <si>
    <t>Bubaque's platform activity</t>
  </si>
  <si>
    <t>CV-Jan_019</t>
  </si>
  <si>
    <t>Tax Adminstr. Infraestructure development fee, Jan</t>
  </si>
  <si>
    <t>1583236</t>
  </si>
  <si>
    <t>Tax, January 2022</t>
  </si>
  <si>
    <t>Imposto, Janeiro 2022</t>
  </si>
  <si>
    <t>41110</t>
  </si>
  <si>
    <t>44510</t>
  </si>
  <si>
    <t>45140</t>
  </si>
  <si>
    <t>45110</t>
  </si>
  <si>
    <t>42230</t>
  </si>
  <si>
    <t>42320</t>
  </si>
  <si>
    <t>45150</t>
  </si>
  <si>
    <t>44630</t>
  </si>
  <si>
    <t>44430</t>
  </si>
  <si>
    <t>Rental &amp; Mtce: AV Equipment</t>
  </si>
  <si>
    <t>41261</t>
  </si>
  <si>
    <t>41270</t>
  </si>
  <si>
    <t>41221</t>
  </si>
  <si>
    <t>41220</t>
  </si>
  <si>
    <t>41219</t>
  </si>
  <si>
    <t>41201</t>
  </si>
  <si>
    <t>44620</t>
  </si>
  <si>
    <t>46010</t>
  </si>
  <si>
    <t>44140</t>
  </si>
  <si>
    <t>44310</t>
  </si>
  <si>
    <t>44640</t>
  </si>
  <si>
    <t>43000</t>
  </si>
  <si>
    <t>44120</t>
  </si>
  <si>
    <t>44410</t>
  </si>
  <si>
    <t>41210</t>
  </si>
  <si>
    <t>Director - Research</t>
  </si>
  <si>
    <t>06/24/2021</t>
  </si>
  <si>
    <t>11/15/2021</t>
  </si>
  <si>
    <t>11/16/2021</t>
  </si>
  <si>
    <t>11/17/2021</t>
  </si>
  <si>
    <t>11/20/2021</t>
  </si>
  <si>
    <t>11/22/2021</t>
  </si>
  <si>
    <t>11/24/2021</t>
  </si>
  <si>
    <t>11/25/2021</t>
  </si>
  <si>
    <t>11/26/2021</t>
  </si>
  <si>
    <t>11/27/2021</t>
  </si>
  <si>
    <t>11/29/2021</t>
  </si>
  <si>
    <t>12/13/2021</t>
  </si>
  <si>
    <t>12/14/2021</t>
  </si>
  <si>
    <t>12/15/2021</t>
  </si>
  <si>
    <t>12/16/2021</t>
  </si>
  <si>
    <t>12/18/2021</t>
  </si>
  <si>
    <t>12/21/2021</t>
  </si>
  <si>
    <t>12/27/2021</t>
  </si>
  <si>
    <t>12/29/2021</t>
  </si>
  <si>
    <t>01/14/2022</t>
  </si>
  <si>
    <t>01/19/2022</t>
  </si>
  <si>
    <t>01/22/2022</t>
  </si>
  <si>
    <t>01/25/2022</t>
  </si>
  <si>
    <t>01/26/2022</t>
  </si>
  <si>
    <t>01/27/2022</t>
  </si>
  <si>
    <t>01/28/2022</t>
  </si>
  <si>
    <t>Airfares</t>
  </si>
  <si>
    <t>Provisional Posting Status</t>
  </si>
  <si>
    <t>Permanent Posting Date</t>
  </si>
  <si>
    <t>0021</t>
  </si>
  <si>
    <t>Y</t>
  </si>
  <si>
    <t>1516025</t>
  </si>
  <si>
    <t>1516024</t>
  </si>
  <si>
    <t>41260</t>
  </si>
  <si>
    <t>42600</t>
  </si>
  <si>
    <t>GenAssurance S.A.</t>
  </si>
  <si>
    <t>1516029</t>
  </si>
  <si>
    <t>44810</t>
  </si>
  <si>
    <t>1516035</t>
  </si>
  <si>
    <t>1516036</t>
  </si>
  <si>
    <t>1516034</t>
  </si>
  <si>
    <t>1516033</t>
  </si>
  <si>
    <t>1516038</t>
  </si>
  <si>
    <t>45120</t>
  </si>
  <si>
    <t>42500</t>
  </si>
  <si>
    <t>42410</t>
  </si>
  <si>
    <t>845783</t>
  </si>
  <si>
    <t>42110</t>
  </si>
  <si>
    <t>1516049</t>
  </si>
  <si>
    <t>1516048</t>
  </si>
  <si>
    <t>1516050</t>
  </si>
  <si>
    <t>1516051</t>
  </si>
  <si>
    <t>45330</t>
  </si>
  <si>
    <t>44420</t>
  </si>
  <si>
    <t>1516058</t>
  </si>
  <si>
    <t>1516059</t>
  </si>
  <si>
    <t>45290</t>
  </si>
  <si>
    <t>1583167</t>
  </si>
  <si>
    <t>1583166</t>
  </si>
  <si>
    <t>1583165</t>
  </si>
  <si>
    <t>1583163</t>
  </si>
  <si>
    <t>1583162</t>
  </si>
  <si>
    <t>42330</t>
  </si>
  <si>
    <t>1583172</t>
  </si>
  <si>
    <t>1583171</t>
  </si>
  <si>
    <t>1583170</t>
  </si>
  <si>
    <t>1583175</t>
  </si>
  <si>
    <t>1583174</t>
  </si>
  <si>
    <t>1583178</t>
  </si>
  <si>
    <t>1583181</t>
  </si>
  <si>
    <t>1583182</t>
  </si>
  <si>
    <t>1583179</t>
  </si>
  <si>
    <t>1583180</t>
  </si>
  <si>
    <t>1583184</t>
  </si>
  <si>
    <t>45260</t>
  </si>
  <si>
    <t>1583187</t>
  </si>
  <si>
    <t>1583186</t>
  </si>
  <si>
    <t>1583194</t>
  </si>
  <si>
    <t>1583192</t>
  </si>
  <si>
    <t>1583191</t>
  </si>
  <si>
    <t>1583195</t>
  </si>
  <si>
    <t>1583196</t>
  </si>
  <si>
    <t>45190</t>
  </si>
  <si>
    <t>1583197</t>
  </si>
  <si>
    <t>1583199</t>
  </si>
  <si>
    <t>1583200</t>
  </si>
  <si>
    <t>42210</t>
  </si>
  <si>
    <t>42310</t>
  </si>
  <si>
    <t>1583198</t>
  </si>
  <si>
    <t>1583206</t>
  </si>
  <si>
    <t>1583203</t>
  </si>
  <si>
    <t>1583202</t>
  </si>
  <si>
    <t>1583210</t>
  </si>
  <si>
    <t>Interpeace Nairobi</t>
  </si>
  <si>
    <t>Transport of participants Platforms Biombo and Bis</t>
  </si>
  <si>
    <t>1583214</t>
  </si>
  <si>
    <t>1583218</t>
  </si>
  <si>
    <t>1583215</t>
  </si>
  <si>
    <t>Year End</t>
  </si>
  <si>
    <t>60064 Guinea Bissau PBF III (UN PBF): ICR 7%</t>
  </si>
  <si>
    <t>4898</t>
  </si>
  <si>
    <t>ICR - Interpeace</t>
  </si>
  <si>
    <t>VCV-Nov-090</t>
  </si>
  <si>
    <t>Facility hire - workshop Bubaque</t>
  </si>
  <si>
    <t>2022/002</t>
  </si>
  <si>
    <t>Zurich: Life ins Feb 2022 G Ferrati</t>
  </si>
  <si>
    <t>Allianz: G. Ferrati med ins Feb 2021</t>
  </si>
  <si>
    <t>(50) Pen disk</t>
  </si>
  <si>
    <t>CV-Feb-004</t>
  </si>
  <si>
    <t>Key sets</t>
  </si>
  <si>
    <t>CV-Feb-007</t>
  </si>
  <si>
    <t>Mansoa�s platform activity</t>
  </si>
  <si>
    <t>Bubaques's Platform Activity</t>
  </si>
  <si>
    <t>Office cleaning products</t>
  </si>
  <si>
    <t>Office Supplies (mouse, etc...)</t>
  </si>
  <si>
    <t>CV-Feb-009</t>
  </si>
  <si>
    <t>Canchungo's Platform activity</t>
  </si>
  <si>
    <t>Sao Domingos Platform Activity</t>
  </si>
  <si>
    <t>Coffee, sugar, etc...</t>
  </si>
  <si>
    <t>Pen</t>
  </si>
  <si>
    <t>Catio�s Platform activity</t>
  </si>
  <si>
    <t>Bafata�s Platform activity</t>
  </si>
  <si>
    <t>CV-Feb-018</t>
  </si>
  <si>
    <t>Buba`s Platform Activity</t>
  </si>
  <si>
    <t>CV-Feb-019</t>
  </si>
  <si>
    <t>Farim`s Platform  Activity</t>
  </si>
  <si>
    <t>CV-Feb-020</t>
  </si>
  <si>
    <t>Gloves (cleaning)</t>
  </si>
  <si>
    <t>CV-Feb-021</t>
  </si>
  <si>
    <t>Separators</t>
  </si>
  <si>
    <t>CV-Feb-023</t>
  </si>
  <si>
    <t>Cleaning Materials</t>
  </si>
  <si>
    <t>CV-Feb-024</t>
  </si>
  <si>
    <t>1583246</t>
  </si>
  <si>
    <t>Office Rent, February 2022</t>
  </si>
  <si>
    <t>CV-Feb-026</t>
  </si>
  <si>
    <t>Internet service, March 2022</t>
  </si>
  <si>
    <t>CV-Feb-028</t>
  </si>
  <si>
    <t>Salary, February 2022</t>
  </si>
  <si>
    <t>1583247</t>
  </si>
  <si>
    <t>Social Security, February 2022</t>
  </si>
  <si>
    <t>1583248</t>
  </si>
  <si>
    <t>Tax, February 2022</t>
  </si>
  <si>
    <t>41211</t>
  </si>
  <si>
    <t>Researchers</t>
  </si>
  <si>
    <t>CV-Feb-029</t>
  </si>
  <si>
    <t>CV-Feb-027</t>
  </si>
  <si>
    <t>Tax Adminstr. Infraestructure development fee, Feb</t>
  </si>
  <si>
    <t>2022/003</t>
  </si>
  <si>
    <t>Zurich: Life ins Mar 2022 G Ferrati</t>
  </si>
  <si>
    <t>Allianz: G. Ferrati med ins Mar 2021</t>
  </si>
  <si>
    <t>Faucet head</t>
  </si>
  <si>
    <t>Bubaque�s Platform Activity</t>
  </si>
  <si>
    <t>CV-Mar-003</t>
  </si>
  <si>
    <t>Mansoa`s Platform Activity</t>
  </si>
  <si>
    <t>Office Supplies (sugar;Dilmah and lipton)</t>
  </si>
  <si>
    <t>Office Suplies ( Coffe and Milk)</t>
  </si>
  <si>
    <t>Community Radio Broadcast</t>
  </si>
  <si>
    <t>CV-Mar-016</t>
  </si>
  <si>
    <t>CV-Mar-017</t>
  </si>
  <si>
    <t>CV-Mar-018</t>
  </si>
  <si>
    <t>Bissau�s Platform Activity</t>
  </si>
  <si>
    <t>Water for Meeting</t>
  </si>
  <si>
    <t>Badge</t>
  </si>
  <si>
    <t>Toilet paper</t>
  </si>
  <si>
    <t>Communiti Radio Broadcast</t>
  </si>
  <si>
    <t>DM-Mar-004</t>
  </si>
  <si>
    <t>Tax</t>
  </si>
  <si>
    <t>Breakfast and Lunch, Kickoff and Project Mapping</t>
  </si>
  <si>
    <t>Payment of cheques</t>
  </si>
  <si>
    <t>1583260</t>
  </si>
  <si>
    <t>DM-March-01</t>
  </si>
  <si>
    <t>Salary, March 2022</t>
  </si>
  <si>
    <t>Canchungo platform Activity</t>
  </si>
  <si>
    <t>Gabus�s platform Activity</t>
  </si>
  <si>
    <t>CV-Mar-042</t>
  </si>
  <si>
    <t>Community Radio Broacast</t>
  </si>
  <si>
    <t>CV-Mar-043</t>
  </si>
  <si>
    <t>Salary, Mar 2022</t>
  </si>
  <si>
    <t>CV-Mar-044</t>
  </si>
  <si>
    <t>CV-Mar-045</t>
  </si>
  <si>
    <t>Bissau`s Platform Activity</t>
  </si>
  <si>
    <t>Marker packs, whiteboard eraser and correctors</t>
  </si>
  <si>
    <t>DM-Mar-003</t>
  </si>
  <si>
    <t>Social Security, March 2022</t>
  </si>
  <si>
    <t>DM-Mar-002</t>
  </si>
  <si>
    <t>Tax, March 2022</t>
  </si>
  <si>
    <t>CV-Mar-050</t>
  </si>
  <si>
    <t>Clean products</t>
  </si>
  <si>
    <t>CV-Mar-051</t>
  </si>
  <si>
    <t>Dish washing sponge</t>
  </si>
  <si>
    <t>CV-Mar-052</t>
  </si>
  <si>
    <t>Tax administ. Development Fee, March 2022</t>
  </si>
  <si>
    <t>Total 2021 + 2022</t>
  </si>
  <si>
    <t>Balance 2021+2022</t>
  </si>
  <si>
    <t>Balance 2021 + 2022</t>
  </si>
  <si>
    <t>1583264</t>
  </si>
  <si>
    <t>Internet,service, April 2022</t>
  </si>
  <si>
    <t>Car tire glue</t>
  </si>
  <si>
    <t>Farim`s Platform Activity</t>
  </si>
  <si>
    <t>Baguette and Cardstock</t>
  </si>
  <si>
    <t>Envelope</t>
  </si>
  <si>
    <t>Office hygiene supplies</t>
  </si>
  <si>
    <t>Air Freshener</t>
  </si>
  <si>
    <t xml:space="preserve"> Plataform Canchungo Radio debate 22nd Apr</t>
  </si>
  <si>
    <t>Vehicle Maintenance</t>
  </si>
  <si>
    <t>1653571</t>
  </si>
  <si>
    <t>Security, April 2022</t>
  </si>
  <si>
    <t>1653572</t>
  </si>
  <si>
    <t>Tax, April 2022</t>
  </si>
  <si>
    <t>Route tax, Suzana 25th Apr</t>
  </si>
  <si>
    <t>Microsoft Office license</t>
  </si>
  <si>
    <t>Route Tax, Ingor� 27th Apr</t>
  </si>
  <si>
    <t>Tax Administ. Infraest Developement Fee, April 202</t>
  </si>
  <si>
    <t xml:space="preserve"> Plataform Canchungo Radio debate 29th Apr</t>
  </si>
  <si>
    <t>1653574</t>
  </si>
  <si>
    <t>Office Rent, April 2022</t>
  </si>
  <si>
    <t>Salary, April 2022</t>
  </si>
  <si>
    <t>2022/004</t>
  </si>
  <si>
    <t>60064-3.4</t>
  </si>
  <si>
    <t>Qunhamel Platform Activity</t>
  </si>
  <si>
    <t>3.1.4</t>
  </si>
  <si>
    <t>Internet Service January 2022</t>
  </si>
  <si>
    <t>Vehicle insurance (RGB 3515 CH)</t>
  </si>
  <si>
    <t>CV-Jan-011</t>
  </si>
  <si>
    <t>CV-Jan-012</t>
  </si>
  <si>
    <t>CV-Jan-014</t>
  </si>
  <si>
    <t>CV-Jan-013</t>
  </si>
  <si>
    <t>CV-Jan-015</t>
  </si>
  <si>
    <t>CV-Jan-017</t>
  </si>
  <si>
    <t>CV-Jan-016</t>
  </si>
  <si>
    <t>CV-Jan-018</t>
  </si>
  <si>
    <t>CV-Jan-019</t>
  </si>
  <si>
    <t>2022/005</t>
  </si>
  <si>
    <t>DM-Apri-001</t>
  </si>
  <si>
    <t>Salary, Apr 2022</t>
  </si>
  <si>
    <t>DM-Apri-002</t>
  </si>
  <si>
    <t>File folder, toner and Merit marked</t>
  </si>
  <si>
    <t>1653576</t>
  </si>
  <si>
    <t>Communications Card</t>
  </si>
  <si>
    <t>Car repair</t>
  </si>
  <si>
    <t>Route tax, Farim and Bissora</t>
  </si>
  <si>
    <t>Route Tax, Farim and Bissor�</t>
  </si>
  <si>
    <t>Route tax, Canchungo, 17th May</t>
  </si>
  <si>
    <t>CV-May-034</t>
  </si>
  <si>
    <t>Route tax, Canchungo 17th May</t>
  </si>
  <si>
    <t>CV-May-047</t>
  </si>
  <si>
    <t>Transport of parcipants ERD Bissau</t>
  </si>
  <si>
    <t>CV-May-051</t>
  </si>
  <si>
    <t>Platforma of Bissau debate</t>
  </si>
  <si>
    <t>1653584</t>
  </si>
  <si>
    <t>Office Rent, May 2022</t>
  </si>
  <si>
    <t>Salary, May 2022</t>
  </si>
  <si>
    <t>1653585</t>
  </si>
  <si>
    <t>Tax, May 2022</t>
  </si>
  <si>
    <t>1653586</t>
  </si>
  <si>
    <t>Social Segurity, May 2022</t>
  </si>
  <si>
    <t>DM-Maio-001</t>
  </si>
  <si>
    <t>CV-May-061</t>
  </si>
  <si>
    <t>Set of hose</t>
  </si>
  <si>
    <t>CV-May-062</t>
  </si>
  <si>
    <t>Hose</t>
  </si>
  <si>
    <t>2022/006</t>
  </si>
  <si>
    <t>Canchungo Platform Radio debate</t>
  </si>
  <si>
    <t>Facility hire,  Final project activity "No Ianda D</t>
  </si>
  <si>
    <t>Coffe break and lunch for participants in the fina</t>
  </si>
  <si>
    <t>Water for Participants of ativity of Projet ``N� I</t>
  </si>
  <si>
    <t>Mask for participants</t>
  </si>
  <si>
    <t>Hand Sanitizing gel</t>
  </si>
  <si>
    <t>Sticky Paper</t>
  </si>
  <si>
    <t>DSA, Pltaform Mansoa, Jun 16th 2022</t>
  </si>
  <si>
    <t>DSA, platform Canchungo, Jun-16th.2022</t>
  </si>
  <si>
    <t>DSA, platform Buba, Jun-16th.2022</t>
  </si>
  <si>
    <t>CV-Jun-020</t>
  </si>
  <si>
    <t>CV-Jun-021</t>
  </si>
  <si>
    <t>DSA, platform Bissau, Jun-16th.2022</t>
  </si>
  <si>
    <t>CV-Jun-022</t>
  </si>
  <si>
    <t>DSA, platform Quinhamel, Jun-16th.2022</t>
  </si>
  <si>
    <t>CV-Jun-024</t>
  </si>
  <si>
    <t>DSA, platform Farim, Jun-16th.2022</t>
  </si>
  <si>
    <t>CV-Jun-025</t>
  </si>
  <si>
    <t>DSA, platform S�o Domingos, Jun-16th.2022</t>
  </si>
  <si>
    <t>DSA, platform Gab�, Jun-16th.2022</t>
  </si>
  <si>
    <t>DSA, platform Cati�, Jun-16th.2022</t>
  </si>
  <si>
    <t>DSA, platform Bubaque, Jun-16th.2022</t>
  </si>
  <si>
    <t>CV-Jun-030</t>
  </si>
  <si>
    <t>DSA, platform Bafat�, Jun-16th.2022</t>
  </si>
  <si>
    <t>CV-Jun-023</t>
  </si>
  <si>
    <t>Ice bars for activity 16th june 2022</t>
  </si>
  <si>
    <t>CV-Jun-035</t>
  </si>
  <si>
    <t>Canchungo�s Platforma Activities</t>
  </si>
  <si>
    <t>Salary, June 2022</t>
  </si>
  <si>
    <t>Salary, June 20222</t>
  </si>
  <si>
    <t>1653599</t>
  </si>
  <si>
    <t>Tax, June 2022</t>
  </si>
  <si>
    <t>1653601</t>
  </si>
  <si>
    <t>Security, June 2022</t>
  </si>
  <si>
    <t>1653598</t>
  </si>
  <si>
    <t>Office rent, june 2022</t>
  </si>
  <si>
    <t>Zurich: Life ins April 2022 G Ferrati</t>
  </si>
  <si>
    <t>Allianz: G. Ferrati med ins April 2022</t>
  </si>
  <si>
    <t>Silva; C: March salary</t>
  </si>
  <si>
    <t>0087</t>
  </si>
  <si>
    <t>Candida Silva</t>
  </si>
  <si>
    <t>2022/007</t>
  </si>
  <si>
    <t>Bafata platform debate</t>
  </si>
  <si>
    <t>Expertise Sarl: PBF Bissau evaluation ( 50%)</t>
  </si>
  <si>
    <t>16536017</t>
  </si>
  <si>
    <t>Social security, July 2022</t>
  </si>
  <si>
    <t>1653620</t>
  </si>
  <si>
    <t>Salary, July 2022</t>
  </si>
  <si>
    <t>1653618</t>
  </si>
  <si>
    <t>Tax, July 2022</t>
  </si>
  <si>
    <t>Salary, July 202</t>
  </si>
  <si>
    <t>41301</t>
  </si>
  <si>
    <t>Consultants</t>
  </si>
  <si>
    <t>60064-4.3</t>
  </si>
  <si>
    <t>EXPERTISE Sarl</t>
  </si>
  <si>
    <t>60064-4.2</t>
  </si>
  <si>
    <t>Ferrati; G: Salary May 77%</t>
  </si>
  <si>
    <t>Allianz: G. Ferrati med ins May 2022 77%</t>
  </si>
  <si>
    <t>Zurich: Life ins May 2022 G Ferrati 77%</t>
  </si>
  <si>
    <t>Allianz: Medical Ins C. Silva March 2022</t>
  </si>
  <si>
    <t>2022/008</t>
  </si>
  <si>
    <t>Security, July 2022</t>
  </si>
  <si>
    <t xml:space="preserve">Total project budget </t>
  </si>
  <si>
    <t>Total expenses</t>
  </si>
  <si>
    <t>Budget VS Actual</t>
  </si>
  <si>
    <t>Total income received</t>
  </si>
  <si>
    <t>Remaining to receive</t>
  </si>
  <si>
    <t>Ferrati; G: Salary June 60%</t>
  </si>
  <si>
    <t>Allianz: G. Ferrati med ins July 2022 59%</t>
  </si>
  <si>
    <t>ACCRUAL</t>
  </si>
  <si>
    <t>Accrual - Expertise Sarl: G Bis PBF III eval. 50%</t>
  </si>
  <si>
    <t>45380</t>
  </si>
  <si>
    <t>Professional Services - Monitoring &amp; Evaluation</t>
  </si>
  <si>
    <t>Accrual - Mazars Senegal: G  Bis PBF III Audit</t>
  </si>
  <si>
    <t>45310</t>
  </si>
  <si>
    <t>Professional Services - Audit</t>
  </si>
  <si>
    <t>Mazars</t>
  </si>
  <si>
    <t>Ferrati; G: Salary July 59%</t>
  </si>
  <si>
    <t>Zurich: Life ins June 2022 G Ferrati 60%</t>
  </si>
  <si>
    <t>Allianz: G. Ferrati med ins June 2022 60%</t>
  </si>
  <si>
    <t>Zurich: Life ins July 2022 G Ferrati 59%</t>
  </si>
  <si>
    <t>2017/003</t>
  </si>
  <si>
    <t xml:space="preserve"> </t>
  </si>
  <si>
    <t>2020/001</t>
  </si>
  <si>
    <t>Journal Type</t>
  </si>
  <si>
    <t>###</t>
  </si>
  <si>
    <t>GJ</t>
  </si>
  <si>
    <t>UNDP: Guinea Bissau PBF II - 1st installment</t>
  </si>
  <si>
    <t>C</t>
  </si>
  <si>
    <t>Restricted - UN</t>
  </si>
  <si>
    <t>UN Peacebuilding Fund</t>
  </si>
  <si>
    <t>4/29/2022</t>
  </si>
  <si>
    <t>UN PBF: Guinea Bissau PBF Ph III</t>
  </si>
  <si>
    <t>3/16/2022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</si>
</sst>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_-* #,##0_-;\-* #,##0_-;_-* &quot;-&quot;??_-;_-@_-"/>
    <numFmt numFmtId="166" formatCode="##,##0.00"/>
    <numFmt numFmtId="167" formatCode="##,##0.000000000"/>
    <numFmt numFmtId="168" formatCode="_(&quot;$&quot;* #,##0.0_);_(&quot;$&quot;* \(#,##0.0\);_(&quot;$&quot;* &quot;-&quot;??_);_(@_)"/>
  </numFmts>
  <fonts count="3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8"/>
      <name val="Calibri"/>
      <family val="2"/>
      <scheme val="minor"/>
    </font>
    <font>
      <b/>
      <sz val="10"/>
      <name val="Arial"/>
      <family val="2"/>
    </font>
    <font>
      <sz val="10"/>
      <color rgb="FFFF0000"/>
      <name val="Calibri Light"/>
      <family val="2"/>
      <scheme val="major"/>
    </font>
    <font>
      <sz val="10"/>
      <color theme="1"/>
      <name val="Calibri Light"/>
      <family val="2"/>
      <scheme val="major"/>
    </font>
    <font>
      <b/>
      <sz val="10"/>
      <color theme="1"/>
      <name val="Calibri Light"/>
      <family val="2"/>
      <scheme val="major"/>
    </font>
    <font>
      <b/>
      <sz val="11"/>
      <color theme="1"/>
      <name val="Calibri Light"/>
      <family val="2"/>
      <scheme val="major"/>
    </font>
    <font>
      <i/>
      <sz val="12"/>
      <color rgb="FFFF0000"/>
      <name val="Calibri"/>
      <family val="2"/>
      <scheme val="minor"/>
    </font>
    <font>
      <sz val="10"/>
      <name val="Calibri Light"/>
      <family val="2"/>
      <scheme val="major"/>
    </font>
    <font>
      <sz val="9"/>
      <color rgb="FF000000"/>
      <name val="Calibri"/>
      <family val="2"/>
    </font>
    <font>
      <sz val="8"/>
      <color rgb="FF000000"/>
      <name val="Calibri"/>
      <family val="2"/>
      <scheme val="minor"/>
    </font>
    <font>
      <sz val="8"/>
      <color theme="1"/>
      <name val="Calibri"/>
      <family val="2"/>
      <scheme val="minor"/>
    </font>
    <font>
      <b/>
      <sz val="8"/>
      <name val="Arial"/>
      <family val="2"/>
    </font>
    <font>
      <sz val="8"/>
      <color theme="1"/>
      <name val="Calibri Light"/>
      <family val="2"/>
      <scheme val="major"/>
    </font>
    <font>
      <b/>
      <sz val="8"/>
      <color theme="1"/>
      <name val="Calibri Light"/>
      <family val="2"/>
      <scheme val="major"/>
    </font>
    <font>
      <sz val="8"/>
      <name val="Calibri Light"/>
      <family val="2"/>
      <scheme val="maj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D9D9D9"/>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cellStyleXfs>
  <cellXfs count="393">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4" fillId="0" borderId="6" xfId="0" applyFont="1" applyBorder="1"/>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8" fillId="2" borderId="12" xfId="0" applyFont="1" applyFill="1" applyBorder="1" applyAlignment="1">
      <alignment vertical="center" wrapText="1"/>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3" fillId="2" borderId="3" xfId="0" applyNumberFormat="1" applyFont="1" applyFill="1" applyBorder="1" applyAlignment="1">
      <alignment horizontal="center" wrapText="1"/>
    </xf>
    <xf numFmtId="0" fontId="6" fillId="3" borderId="0" xfId="0" applyFont="1" applyFill="1" applyAlignment="1">
      <alignment wrapText="1"/>
    </xf>
    <xf numFmtId="44" fontId="3" fillId="4" borderId="3" xfId="1" applyFont="1" applyFill="1" applyBorder="1" applyAlignment="1" applyProtection="1">
      <alignment wrapText="1"/>
    </xf>
    <xf numFmtId="44" fontId="3" fillId="0" borderId="0" xfId="0" applyNumberFormat="1" applyFont="1" applyAlignment="1">
      <alignment wrapText="1"/>
    </xf>
    <xf numFmtId="0" fontId="3" fillId="2" borderId="38" xfId="0" applyFont="1" applyFill="1" applyBorder="1" applyAlignment="1">
      <alignment horizontal="center" wrapText="1"/>
    </xf>
    <xf numFmtId="44" fontId="3" fillId="2" borderId="3" xfId="0" applyNumberFormat="1" applyFont="1" applyFill="1" applyBorder="1" applyAlignment="1">
      <alignment wrapText="1"/>
    </xf>
    <xf numFmtId="0" fontId="7" fillId="2" borderId="38" xfId="0" applyFont="1" applyFill="1" applyBorder="1" applyAlignment="1">
      <alignment vertical="center" wrapText="1"/>
    </xf>
    <xf numFmtId="44" fontId="3" fillId="2" borderId="38"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2" borderId="11" xfId="0" applyFont="1" applyFill="1" applyBorder="1" applyAlignment="1">
      <alignment horizontal="center" wrapText="1"/>
    </xf>
    <xf numFmtId="44" fontId="6" fillId="2" borderId="38" xfId="0" applyNumberFormat="1" applyFont="1" applyFill="1" applyBorder="1" applyAlignment="1">
      <alignment wrapText="1"/>
    </xf>
    <xf numFmtId="44" fontId="3" fillId="2" borderId="32" xfId="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44" fontId="3" fillId="2" borderId="36"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lignment vertical="center" wrapText="1"/>
    </xf>
    <xf numFmtId="44" fontId="3" fillId="2" borderId="5" xfId="1" applyFont="1" applyFill="1" applyBorder="1" applyAlignment="1" applyProtection="1">
      <alignment vertical="center" wrapText="1"/>
    </xf>
    <xf numFmtId="4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4" xfId="0" applyNumberFormat="1" applyFont="1" applyFill="1" applyBorder="1" applyAlignment="1">
      <alignment vertical="center" wrapText="1"/>
    </xf>
    <xf numFmtId="44" fontId="6" fillId="2" borderId="3" xfId="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0" fontId="3" fillId="4" borderId="41" xfId="0" applyFont="1" applyFill="1" applyBorder="1" applyAlignment="1">
      <alignment vertical="center" wrapText="1"/>
    </xf>
    <xf numFmtId="4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44" fontId="6" fillId="2" borderId="2" xfId="0" applyNumberFormat="1" applyFont="1" applyFill="1" applyBorder="1" applyAlignment="1">
      <alignment vertical="center" wrapText="1"/>
    </xf>
    <xf numFmtId="44" fontId="3" fillId="2" borderId="48" xfId="1" applyFont="1" applyFill="1" applyBorder="1" applyAlignment="1" applyProtection="1">
      <alignment vertical="center" wrapText="1"/>
    </xf>
    <xf numFmtId="44" fontId="6" fillId="2" borderId="49" xfId="0" applyNumberFormat="1" applyFont="1" applyFill="1" applyBorder="1" applyAlignment="1">
      <alignment wrapText="1"/>
    </xf>
    <xf numFmtId="44" fontId="3" fillId="2" borderId="0" xfId="1" applyFont="1" applyFill="1" applyBorder="1" applyAlignment="1">
      <alignment wrapText="1"/>
    </xf>
    <xf numFmtId="44" fontId="6" fillId="2" borderId="50" xfId="0" applyNumberFormat="1" applyFont="1" applyFill="1" applyBorder="1" applyAlignment="1">
      <alignment wrapText="1"/>
    </xf>
    <xf numFmtId="44" fontId="6" fillId="2" borderId="48" xfId="0" applyNumberFormat="1" applyFont="1" applyFill="1" applyBorder="1" applyAlignment="1">
      <alignment wrapText="1"/>
    </xf>
    <xf numFmtId="44" fontId="3" fillId="2" borderId="51" xfId="1" applyFont="1" applyFill="1" applyBorder="1" applyAlignment="1">
      <alignment wrapText="1"/>
    </xf>
    <xf numFmtId="0" fontId="8" fillId="2" borderId="33" xfId="0" applyFont="1" applyFill="1" applyBorder="1" applyAlignment="1">
      <alignment vertical="center" wrapText="1"/>
    </xf>
    <xf numFmtId="44" fontId="6" fillId="2" borderId="3" xfId="0"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44" fontId="6" fillId="2" borderId="8" xfId="1" applyFont="1" applyFill="1" applyBorder="1" applyAlignment="1" applyProtection="1">
      <alignment wrapText="1"/>
    </xf>
    <xf numFmtId="44" fontId="6" fillId="2" borderId="3" xfId="1" applyFont="1" applyFill="1" applyBorder="1" applyAlignment="1">
      <alignment wrapText="1"/>
    </xf>
    <xf numFmtId="0" fontId="3" fillId="2" borderId="27" xfId="0" applyFont="1" applyFill="1" applyBorder="1" applyAlignment="1">
      <alignment wrapText="1"/>
    </xf>
    <xf numFmtId="0" fontId="3" fillId="2" borderId="50" xfId="0" applyFont="1" applyFill="1" applyBorder="1" applyAlignment="1">
      <alignment horizontal="center" wrapText="1"/>
    </xf>
    <xf numFmtId="44" fontId="3" fillId="2" borderId="2" xfId="0" applyNumberFormat="1" applyFont="1" applyFill="1" applyBorder="1" applyAlignment="1">
      <alignment horizontal="center" wrapText="1"/>
    </xf>
    <xf numFmtId="44" fontId="6" fillId="2" borderId="37" xfId="0" applyNumberFormat="1" applyFont="1" applyFill="1" applyBorder="1" applyAlignment="1">
      <alignment wrapText="1"/>
    </xf>
    <xf numFmtId="44" fontId="6" fillId="2" borderId="14" xfId="0" applyNumberFormat="1" applyFont="1" applyFill="1" applyBorder="1" applyAlignment="1">
      <alignment wrapText="1"/>
    </xf>
    <xf numFmtId="0" fontId="16" fillId="0" borderId="0" xfId="0" applyFont="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0" fontId="6" fillId="2" borderId="3" xfId="0" applyFont="1" applyFill="1" applyBorder="1" applyAlignment="1">
      <alignment vertical="center" wrapText="1"/>
    </xf>
    <xf numFmtId="44" fontId="3" fillId="2" borderId="14" xfId="1" applyFont="1" applyFill="1" applyBorder="1" applyAlignment="1">
      <alignment wrapText="1"/>
    </xf>
    <xf numFmtId="44" fontId="6" fillId="2" borderId="52" xfId="1" applyFont="1" applyFill="1" applyBorder="1" applyAlignment="1" applyProtection="1">
      <alignment wrapText="1"/>
    </xf>
    <xf numFmtId="44" fontId="6" fillId="2" borderId="29" xfId="1" applyFont="1" applyFill="1" applyBorder="1" applyAlignment="1">
      <alignment wrapText="1"/>
    </xf>
    <xf numFmtId="44" fontId="6" fillId="2" borderId="9" xfId="1" applyFont="1" applyFill="1" applyBorder="1" applyAlignment="1">
      <alignment wrapText="1"/>
    </xf>
    <xf numFmtId="10" fontId="3" fillId="2" borderId="9" xfId="2" applyNumberFormat="1" applyFont="1" applyFill="1" applyBorder="1" applyAlignment="1" applyProtection="1">
      <alignment wrapText="1"/>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3" fillId="0" borderId="0" xfId="1" applyFont="1" applyFill="1" applyBorder="1" applyAlignment="1">
      <alignment vertical="center" wrapText="1"/>
    </xf>
    <xf numFmtId="44" fontId="0" fillId="0" borderId="0" xfId="1" applyFont="1" applyFill="1" applyBorder="1" applyAlignment="1">
      <alignment wrapText="1"/>
    </xf>
    <xf numFmtId="44" fontId="13" fillId="0" borderId="0" xfId="1" applyFont="1" applyBorder="1" applyAlignment="1">
      <alignment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4" fillId="2" borderId="12" xfId="0" applyFont="1" applyFill="1" applyBorder="1" applyAlignment="1">
      <alignment wrapText="1"/>
    </xf>
    <xf numFmtId="9" fontId="4" fillId="2" borderId="14" xfId="2" applyFont="1" applyFill="1" applyBorder="1" applyAlignment="1">
      <alignment wrapText="1"/>
    </xf>
    <xf numFmtId="44" fontId="0" fillId="2" borderId="13" xfId="0" applyNumberFormat="1" applyFill="1" applyBorder="1"/>
    <xf numFmtId="0" fontId="0" fillId="2" borderId="13" xfId="0" applyFill="1" applyBorder="1"/>
    <xf numFmtId="0" fontId="0" fillId="2" borderId="14" xfId="0" applyFill="1" applyBorder="1"/>
    <xf numFmtId="44" fontId="2" fillId="2" borderId="3" xfId="1" applyFont="1" applyFill="1" applyBorder="1" applyAlignment="1">
      <alignment vertical="center" wrapText="1"/>
    </xf>
    <xf numFmtId="0" fontId="1" fillId="2" borderId="3" xfId="0" applyFont="1" applyFill="1" applyBorder="1" applyAlignment="1">
      <alignment horizontal="center" vertical="center" wrapText="1"/>
    </xf>
    <xf numFmtId="44" fontId="3"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4" fillId="0" borderId="0" xfId="2" applyFont="1" applyFill="1" applyBorder="1" applyAlignment="1">
      <alignment wrapText="1"/>
    </xf>
    <xf numFmtId="0" fontId="11" fillId="6" borderId="6" xfId="0" applyFont="1" applyFill="1" applyBorder="1" applyAlignment="1">
      <alignment vertical="top" wrapText="1"/>
    </xf>
    <xf numFmtId="0" fontId="19" fillId="0" borderId="54" xfId="0" applyFont="1" applyBorder="1" applyAlignment="1">
      <alignment horizontal="left" wrapText="1"/>
    </xf>
    <xf numFmtId="0" fontId="17" fillId="0" borderId="0" xfId="0" applyFont="1" applyAlignment="1">
      <alignment horizontal="left" vertical="top" wrapText="1"/>
    </xf>
    <xf numFmtId="0" fontId="3" fillId="0" borderId="3" xfId="0" applyFont="1" applyBorder="1" applyAlignment="1" applyProtection="1">
      <alignment horizontal="center" vertical="center" wrapText="1"/>
      <protection locked="0"/>
    </xf>
    <xf numFmtId="44" fontId="22" fillId="2" borderId="14" xfId="1" applyFont="1" applyFill="1" applyBorder="1" applyAlignment="1" applyProtection="1">
      <alignment vertical="center" wrapText="1"/>
    </xf>
    <xf numFmtId="44" fontId="23" fillId="0" borderId="3" xfId="1" applyFont="1" applyBorder="1" applyAlignment="1" applyProtection="1">
      <alignment horizontal="center" vertical="center" wrapText="1"/>
      <protection locked="0"/>
    </xf>
    <xf numFmtId="44" fontId="3" fillId="2" borderId="38" xfId="1" applyFont="1" applyFill="1" applyBorder="1" applyAlignment="1" applyProtection="1">
      <alignment horizontal="center" vertical="center" wrapText="1"/>
    </xf>
    <xf numFmtId="0" fontId="3" fillId="2" borderId="3" xfId="0" applyFont="1" applyFill="1" applyBorder="1" applyAlignment="1">
      <alignment horizontal="left" wrapText="1"/>
    </xf>
    <xf numFmtId="165" fontId="23" fillId="0" borderId="3" xfId="3" applyNumberFormat="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49" fontId="1" fillId="3" borderId="3" xfId="1" applyNumberFormat="1" applyFont="1" applyFill="1" applyBorder="1" applyAlignment="1" applyProtection="1">
      <alignment horizontal="left" vertical="top" wrapText="1"/>
      <protection locked="0"/>
    </xf>
    <xf numFmtId="9" fontId="6" fillId="0" borderId="3" xfId="1" applyNumberFormat="1" applyFont="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49" fontId="6" fillId="0" borderId="4" xfId="1" applyNumberFormat="1" applyFont="1" applyBorder="1" applyAlignment="1" applyProtection="1">
      <alignment horizontal="left" wrapText="1"/>
      <protection locked="0"/>
    </xf>
    <xf numFmtId="49" fontId="6" fillId="3" borderId="4" xfId="1" applyNumberFormat="1" applyFont="1" applyFill="1" applyBorder="1" applyAlignment="1" applyProtection="1">
      <alignment horizontal="left" wrapText="1"/>
      <protection locked="0"/>
    </xf>
    <xf numFmtId="44" fontId="3" fillId="2" borderId="49" xfId="1" applyFont="1" applyFill="1" applyBorder="1" applyAlignment="1" applyProtection="1">
      <alignment horizontal="center" vertical="center" wrapText="1"/>
    </xf>
    <xf numFmtId="44" fontId="3" fillId="3" borderId="38" xfId="1" applyFont="1" applyFill="1" applyBorder="1" applyAlignment="1" applyProtection="1">
      <alignment horizontal="center" vertical="center" wrapText="1"/>
    </xf>
    <xf numFmtId="49" fontId="6" fillId="3" borderId="38" xfId="1" applyNumberFormat="1" applyFont="1" applyFill="1" applyBorder="1" applyAlignment="1" applyProtection="1">
      <alignment horizontal="left" wrapText="1"/>
      <protection locked="0"/>
    </xf>
    <xf numFmtId="0" fontId="3" fillId="2" borderId="39" xfId="0" applyFont="1" applyFill="1" applyBorder="1" applyAlignment="1">
      <alignment horizontal="center" vertical="center" wrapText="1"/>
    </xf>
    <xf numFmtId="44" fontId="3" fillId="2" borderId="43" xfId="0" applyNumberFormat="1" applyFont="1" applyFill="1" applyBorder="1" applyAlignment="1">
      <alignment wrapText="1"/>
    </xf>
    <xf numFmtId="0" fontId="6" fillId="0" borderId="3" xfId="0" applyFont="1" applyBorder="1" applyAlignment="1">
      <alignment wrapText="1"/>
    </xf>
    <xf numFmtId="0" fontId="3" fillId="2" borderId="4" xfId="0" applyFont="1" applyFill="1" applyBorder="1" applyAlignment="1">
      <alignment wrapText="1"/>
    </xf>
    <xf numFmtId="0" fontId="3" fillId="2" borderId="32" xfId="0" applyFont="1" applyFill="1" applyBorder="1" applyAlignment="1">
      <alignment horizontal="left" wrapText="1"/>
    </xf>
    <xf numFmtId="44" fontId="3" fillId="2" borderId="32" xfId="0" applyNumberFormat="1" applyFont="1" applyFill="1" applyBorder="1" applyAlignment="1">
      <alignment horizontal="center" wrapText="1"/>
    </xf>
    <xf numFmtId="44" fontId="3" fillId="2" borderId="56" xfId="0" applyNumberFormat="1" applyFont="1" applyFill="1" applyBorder="1" applyAlignment="1">
      <alignment wrapText="1"/>
    </xf>
    <xf numFmtId="0" fontId="7" fillId="0" borderId="3" xfId="0" applyFont="1" applyBorder="1" applyAlignment="1">
      <alignment vertical="center" wrapText="1"/>
    </xf>
    <xf numFmtId="164" fontId="6" fillId="0" borderId="3" xfId="0" applyNumberFormat="1" applyFont="1" applyBorder="1" applyAlignment="1">
      <alignment wrapText="1"/>
    </xf>
    <xf numFmtId="0" fontId="8" fillId="2" borderId="3" xfId="0" applyFont="1" applyFill="1" applyBorder="1" applyAlignment="1">
      <alignment vertical="center" wrapText="1"/>
    </xf>
    <xf numFmtId="44" fontId="3" fillId="3" borderId="43" xfId="1" applyFont="1" applyFill="1" applyBorder="1" applyAlignment="1" applyProtection="1">
      <alignment wrapText="1"/>
    </xf>
    <xf numFmtId="44" fontId="3" fillId="3" borderId="54" xfId="1" applyFont="1" applyFill="1" applyBorder="1" applyAlignment="1">
      <alignment wrapText="1"/>
    </xf>
    <xf numFmtId="44" fontId="3" fillId="3" borderId="50" xfId="0" applyNumberFormat="1" applyFont="1" applyFill="1" applyBorder="1" applyAlignment="1">
      <alignment wrapText="1"/>
    </xf>
    <xf numFmtId="44" fontId="3" fillId="2" borderId="0" xfId="0" applyNumberFormat="1" applyFont="1" applyFill="1" applyAlignment="1">
      <alignment wrapText="1"/>
    </xf>
    <xf numFmtId="164" fontId="0" fillId="0" borderId="0" xfId="0" applyNumberFormat="1" applyAlignment="1">
      <alignment wrapText="1"/>
    </xf>
    <xf numFmtId="44" fontId="6" fillId="2" borderId="0" xfId="1" applyFont="1" applyFill="1" applyBorder="1" applyAlignment="1" applyProtection="1">
      <alignment vertical="center" wrapText="1"/>
      <protection locked="0"/>
    </xf>
    <xf numFmtId="0" fontId="0" fillId="0" borderId="0" xfId="0" applyAlignment="1">
      <alignment horizontal="right"/>
    </xf>
    <xf numFmtId="1" fontId="0" fillId="0" borderId="0" xfId="4" applyNumberFormat="1" applyFont="1"/>
    <xf numFmtId="49" fontId="0" fillId="0" borderId="0" xfId="0" applyNumberFormat="1" applyAlignment="1">
      <alignment horizontal="right"/>
    </xf>
    <xf numFmtId="0" fontId="25" fillId="0" borderId="41" xfId="0" applyFont="1" applyBorder="1" applyAlignment="1">
      <alignment horizontal="center"/>
    </xf>
    <xf numFmtId="14" fontId="0" fillId="0" borderId="0" xfId="0" applyNumberFormat="1"/>
    <xf numFmtId="166" fontId="0" fillId="0" borderId="0" xfId="0" applyNumberFormat="1"/>
    <xf numFmtId="167" fontId="0" fillId="0" borderId="0" xfId="0" applyNumberFormat="1"/>
    <xf numFmtId="0" fontId="0" fillId="0" borderId="25" xfId="0" applyBorder="1"/>
    <xf numFmtId="14" fontId="0" fillId="0" borderId="25" xfId="0" applyNumberFormat="1" applyBorder="1"/>
    <xf numFmtId="166" fontId="0" fillId="0" borderId="25" xfId="0" applyNumberFormat="1" applyBorder="1"/>
    <xf numFmtId="167" fontId="0" fillId="0" borderId="25" xfId="0" applyNumberFormat="1" applyBorder="1"/>
    <xf numFmtId="0" fontId="27" fillId="3" borderId="0" xfId="0" applyFont="1" applyFill="1"/>
    <xf numFmtId="0" fontId="27" fillId="3" borderId="0" xfId="0" applyFont="1" applyFill="1" applyAlignment="1">
      <alignment horizontal="left"/>
    </xf>
    <xf numFmtId="1" fontId="27" fillId="3" borderId="0" xfId="0" applyNumberFormat="1" applyFont="1" applyFill="1" applyAlignment="1">
      <alignment horizontal="left"/>
    </xf>
    <xf numFmtId="49" fontId="27" fillId="3" borderId="0" xfId="0" applyNumberFormat="1" applyFont="1" applyFill="1" applyAlignment="1">
      <alignment horizontal="left"/>
    </xf>
    <xf numFmtId="0" fontId="28" fillId="3" borderId="3" xfId="0" applyFont="1" applyFill="1" applyBorder="1" applyAlignment="1">
      <alignment wrapText="1"/>
    </xf>
    <xf numFmtId="0" fontId="28" fillId="3" borderId="3" xfId="0" applyFont="1" applyFill="1" applyBorder="1" applyAlignment="1">
      <alignment horizontal="left"/>
    </xf>
    <xf numFmtId="0" fontId="28" fillId="3" borderId="3" xfId="0" applyFont="1" applyFill="1" applyBorder="1" applyAlignment="1">
      <alignment horizontal="center"/>
    </xf>
    <xf numFmtId="0" fontId="28" fillId="3" borderId="3" xfId="0" applyFont="1" applyFill="1" applyBorder="1"/>
    <xf numFmtId="0" fontId="28" fillId="3" borderId="0" xfId="0" applyFont="1" applyFill="1"/>
    <xf numFmtId="0" fontId="27" fillId="3" borderId="3" xfId="0" applyFont="1" applyFill="1" applyBorder="1"/>
    <xf numFmtId="0" fontId="27" fillId="3" borderId="3" xfId="0" applyFont="1" applyFill="1" applyBorder="1" applyAlignment="1">
      <alignment horizontal="left"/>
    </xf>
    <xf numFmtId="166" fontId="27" fillId="3" borderId="3" xfId="0" applyNumberFormat="1" applyFont="1" applyFill="1" applyBorder="1"/>
    <xf numFmtId="0" fontId="27" fillId="3" borderId="5" xfId="0" applyFont="1" applyFill="1" applyBorder="1"/>
    <xf numFmtId="0" fontId="27" fillId="8" borderId="0" xfId="0" applyFont="1" applyFill="1"/>
    <xf numFmtId="14" fontId="27" fillId="3" borderId="0" xfId="0" applyNumberFormat="1" applyFont="1" applyFill="1" applyAlignment="1">
      <alignment horizontal="left"/>
    </xf>
    <xf numFmtId="0" fontId="27" fillId="3" borderId="0" xfId="0" applyFont="1" applyFill="1" applyAlignment="1">
      <alignment horizontal="right"/>
    </xf>
    <xf numFmtId="166" fontId="27" fillId="3" borderId="0" xfId="0" applyNumberFormat="1" applyFont="1" applyFill="1"/>
    <xf numFmtId="166" fontId="29" fillId="8" borderId="0" xfId="0" applyNumberFormat="1" applyFont="1" applyFill="1"/>
    <xf numFmtId="164" fontId="8" fillId="3" borderId="0" xfId="3" applyFont="1" applyFill="1" applyBorder="1" applyAlignment="1" applyProtection="1">
      <alignment vertical="center" wrapText="1"/>
    </xf>
    <xf numFmtId="164" fontId="8" fillId="2" borderId="3" xfId="3" applyFont="1" applyFill="1" applyBorder="1" applyAlignment="1" applyProtection="1">
      <alignment vertical="center" wrapText="1"/>
    </xf>
    <xf numFmtId="164" fontId="6" fillId="0" borderId="38" xfId="3" applyFont="1" applyBorder="1" applyAlignment="1">
      <alignment wrapText="1"/>
    </xf>
    <xf numFmtId="164" fontId="6" fillId="0" borderId="3" xfId="3" applyFont="1" applyBorder="1" applyAlignment="1">
      <alignment wrapText="1"/>
    </xf>
    <xf numFmtId="164" fontId="3" fillId="4" borderId="3" xfId="3" applyFont="1" applyFill="1" applyBorder="1" applyAlignment="1">
      <alignment wrapText="1"/>
    </xf>
    <xf numFmtId="164" fontId="6" fillId="3" borderId="0" xfId="3" applyFont="1" applyFill="1" applyBorder="1" applyAlignment="1">
      <alignment wrapText="1"/>
    </xf>
    <xf numFmtId="164" fontId="6" fillId="0" borderId="0" xfId="3" applyFont="1" applyBorder="1" applyAlignment="1">
      <alignment wrapText="1"/>
    </xf>
    <xf numFmtId="164" fontId="6" fillId="3" borderId="3" xfId="3" applyFont="1" applyFill="1" applyBorder="1" applyAlignment="1">
      <alignment wrapText="1"/>
    </xf>
    <xf numFmtId="164" fontId="6" fillId="0" borderId="0" xfId="3" applyFont="1" applyFill="1" applyBorder="1" applyAlignment="1">
      <alignment wrapText="1"/>
    </xf>
    <xf numFmtId="164" fontId="6" fillId="0" borderId="3" xfId="3" applyFont="1" applyFill="1" applyBorder="1" applyAlignment="1">
      <alignment wrapText="1"/>
    </xf>
    <xf numFmtId="164" fontId="3" fillId="2" borderId="3" xfId="3" applyFont="1" applyFill="1" applyBorder="1" applyAlignment="1">
      <alignment vertical="center" wrapText="1"/>
    </xf>
    <xf numFmtId="164" fontId="6" fillId="2" borderId="38" xfId="3" applyFont="1" applyFill="1" applyBorder="1" applyAlignment="1">
      <alignment wrapText="1"/>
    </xf>
    <xf numFmtId="164" fontId="6" fillId="2" borderId="49" xfId="3" applyFont="1" applyFill="1" applyBorder="1" applyAlignment="1">
      <alignment wrapText="1"/>
    </xf>
    <xf numFmtId="164" fontId="6" fillId="2" borderId="3" xfId="3" applyFont="1" applyFill="1" applyBorder="1" applyAlignment="1">
      <alignment wrapText="1"/>
    </xf>
    <xf numFmtId="164" fontId="6" fillId="2" borderId="3" xfId="3" applyFont="1" applyFill="1" applyBorder="1" applyAlignment="1" applyProtection="1">
      <alignment vertical="center" wrapText="1"/>
      <protection locked="0"/>
    </xf>
    <xf numFmtId="164" fontId="3" fillId="2" borderId="13" xfId="3" applyFont="1" applyFill="1" applyBorder="1" applyAlignment="1">
      <alignment wrapText="1"/>
    </xf>
    <xf numFmtId="164" fontId="6" fillId="3" borderId="0" xfId="3" applyFont="1" applyFill="1" applyBorder="1" applyAlignment="1">
      <alignment vertical="center" wrapText="1"/>
    </xf>
    <xf numFmtId="164" fontId="3" fillId="0" borderId="0" xfId="3" applyFont="1" applyFill="1" applyBorder="1" applyAlignment="1">
      <alignment wrapText="1"/>
    </xf>
    <xf numFmtId="164" fontId="7" fillId="0" borderId="0" xfId="3" applyFont="1" applyFill="1" applyBorder="1" applyAlignment="1">
      <alignment horizontal="right" vertical="center" wrapText="1"/>
    </xf>
    <xf numFmtId="0" fontId="26" fillId="3" borderId="0" xfId="0" applyFont="1" applyFill="1"/>
    <xf numFmtId="9" fontId="30" fillId="0" borderId="0" xfId="2" applyFont="1" applyBorder="1" applyAlignment="1">
      <alignment wrapText="1"/>
    </xf>
    <xf numFmtId="164" fontId="1" fillId="0" borderId="3" xfId="3" applyFont="1" applyFill="1" applyBorder="1" applyAlignment="1">
      <alignment wrapText="1"/>
    </xf>
    <xf numFmtId="0" fontId="26" fillId="3" borderId="3" xfId="0" applyFont="1" applyFill="1" applyBorder="1"/>
    <xf numFmtId="44" fontId="6" fillId="0" borderId="0" xfId="0" applyNumberFormat="1" applyFont="1" applyAlignment="1">
      <alignment wrapText="1"/>
    </xf>
    <xf numFmtId="164" fontId="6" fillId="0" borderId="0" xfId="0" applyNumberFormat="1" applyFont="1" applyAlignment="1">
      <alignment wrapText="1"/>
    </xf>
    <xf numFmtId="0" fontId="31" fillId="3" borderId="3" xfId="0" applyFont="1" applyFill="1" applyBorder="1" applyAlignment="1">
      <alignment horizontal="left"/>
    </xf>
    <xf numFmtId="14" fontId="31" fillId="3" borderId="3" xfId="0" applyNumberFormat="1" applyFont="1" applyFill="1" applyBorder="1" applyAlignment="1">
      <alignment horizontal="left"/>
    </xf>
    <xf numFmtId="0" fontId="31" fillId="3" borderId="3" xfId="0" applyFont="1" applyFill="1" applyBorder="1"/>
    <xf numFmtId="166" fontId="31" fillId="3" borderId="3" xfId="0" applyNumberFormat="1" applyFont="1" applyFill="1" applyBorder="1"/>
    <xf numFmtId="14" fontId="31" fillId="3" borderId="3" xfId="0" quotePrefix="1" applyNumberFormat="1" applyFont="1" applyFill="1" applyBorder="1" applyAlignment="1">
      <alignment horizontal="left"/>
    </xf>
    <xf numFmtId="0" fontId="31" fillId="3" borderId="3" xfId="0" applyFont="1" applyFill="1" applyBorder="1" applyAlignment="1">
      <alignment horizontal="right"/>
    </xf>
    <xf numFmtId="0" fontId="31" fillId="3" borderId="5" xfId="0" applyFont="1" applyFill="1" applyBorder="1" applyAlignment="1">
      <alignment horizontal="left"/>
    </xf>
    <xf numFmtId="14" fontId="31" fillId="3" borderId="5" xfId="0" applyNumberFormat="1" applyFont="1" applyFill="1" applyBorder="1" applyAlignment="1">
      <alignment horizontal="left"/>
    </xf>
    <xf numFmtId="0" fontId="31" fillId="3" borderId="5" xfId="0" applyFont="1" applyFill="1" applyBorder="1" applyAlignment="1">
      <alignment horizontal="right"/>
    </xf>
    <xf numFmtId="0" fontId="31" fillId="3" borderId="5" xfId="0" applyFont="1" applyFill="1" applyBorder="1"/>
    <xf numFmtId="166" fontId="31" fillId="3" borderId="5" xfId="0" applyNumberFormat="1" applyFont="1" applyFill="1" applyBorder="1"/>
    <xf numFmtId="0" fontId="31" fillId="3" borderId="0" xfId="0" applyFont="1" applyFill="1"/>
    <xf numFmtId="0" fontId="32" fillId="9" borderId="6" xfId="0" applyFont="1" applyFill="1" applyBorder="1" applyAlignment="1">
      <alignment vertical="center"/>
    </xf>
    <xf numFmtId="4" fontId="32" fillId="9" borderId="21" xfId="0" applyNumberFormat="1" applyFont="1" applyFill="1" applyBorder="1" applyAlignment="1">
      <alignment horizontal="right" vertical="center"/>
    </xf>
    <xf numFmtId="0" fontId="32" fillId="9" borderId="24" xfId="0" applyFont="1" applyFill="1" applyBorder="1" applyAlignment="1">
      <alignment vertical="center"/>
    </xf>
    <xf numFmtId="4" fontId="32" fillId="9" borderId="20" xfId="0" applyNumberFormat="1" applyFont="1" applyFill="1" applyBorder="1" applyAlignment="1">
      <alignment horizontal="right" vertical="center"/>
    </xf>
    <xf numFmtId="0" fontId="31" fillId="3" borderId="0" xfId="0" applyFont="1" applyFill="1" applyAlignment="1">
      <alignment horizontal="left"/>
    </xf>
    <xf numFmtId="14" fontId="31" fillId="3" borderId="0" xfId="0" applyNumberFormat="1" applyFont="1" applyFill="1" applyAlignment="1">
      <alignment horizontal="left"/>
    </xf>
    <xf numFmtId="0" fontId="31" fillId="3" borderId="0" xfId="0" applyFont="1" applyFill="1" applyAlignment="1">
      <alignment horizontal="right"/>
    </xf>
    <xf numFmtId="166" fontId="31" fillId="3" borderId="0" xfId="0" applyNumberFormat="1" applyFont="1" applyFill="1"/>
    <xf numFmtId="164" fontId="27" fillId="3" borderId="0" xfId="3" applyFont="1" applyFill="1" applyBorder="1"/>
    <xf numFmtId="44" fontId="6" fillId="2" borderId="3" xfId="1" applyFont="1" applyFill="1" applyBorder="1" applyAlignment="1" applyProtection="1">
      <alignment vertical="center" wrapText="1"/>
      <protection locked="0"/>
    </xf>
    <xf numFmtId="168" fontId="3" fillId="2" borderId="13" xfId="1" applyNumberFormat="1" applyFont="1" applyFill="1" applyBorder="1" applyAlignment="1">
      <alignment wrapText="1"/>
    </xf>
    <xf numFmtId="0" fontId="33" fillId="0" borderId="0" xfId="0" applyFont="1"/>
    <xf numFmtId="0" fontId="34" fillId="0" borderId="0" xfId="0" applyFont="1"/>
    <xf numFmtId="0" fontId="33" fillId="0" borderId="0" xfId="0" applyFont="1" applyAlignment="1">
      <alignment horizontal="right"/>
    </xf>
    <xf numFmtId="1" fontId="33" fillId="0" borderId="0" xfId="0" applyNumberFormat="1" applyFont="1"/>
    <xf numFmtId="49" fontId="33" fillId="0" borderId="0" xfId="0" applyNumberFormat="1" applyFont="1" applyAlignment="1">
      <alignment horizontal="right"/>
    </xf>
    <xf numFmtId="0" fontId="33" fillId="0" borderId="0" xfId="0" applyFont="1" applyAlignment="1">
      <alignment wrapText="1"/>
    </xf>
    <xf numFmtId="0" fontId="35" fillId="0" borderId="41" xfId="0" applyFont="1" applyBorder="1" applyAlignment="1">
      <alignment horizontal="center"/>
    </xf>
    <xf numFmtId="14" fontId="33" fillId="0" borderId="0" xfId="0" applyNumberFormat="1" applyFont="1"/>
    <xf numFmtId="166" fontId="33" fillId="0" borderId="0" xfId="0" applyNumberFormat="1" applyFont="1"/>
    <xf numFmtId="167" fontId="33" fillId="0" borderId="0" xfId="0" applyNumberFormat="1" applyFont="1"/>
    <xf numFmtId="0" fontId="33" fillId="0" borderId="25" xfId="0" applyFont="1" applyBorder="1"/>
    <xf numFmtId="14" fontId="33" fillId="0" borderId="25" xfId="0" applyNumberFormat="1" applyFont="1" applyBorder="1"/>
    <xf numFmtId="166" fontId="33" fillId="0" borderId="25" xfId="0" applyNumberFormat="1" applyFont="1" applyBorder="1"/>
    <xf numFmtId="167" fontId="33" fillId="0" borderId="25" xfId="0" applyNumberFormat="1" applyFont="1" applyBorder="1"/>
    <xf numFmtId="0" fontId="36" fillId="3" borderId="0" xfId="0" applyFont="1" applyFill="1" applyAlignment="1">
      <alignment horizontal="left"/>
    </xf>
    <xf numFmtId="0" fontId="37" fillId="3" borderId="3" xfId="0" applyFont="1" applyFill="1" applyBorder="1" applyAlignment="1">
      <alignment horizontal="left"/>
    </xf>
    <xf numFmtId="167" fontId="36" fillId="3" borderId="3" xfId="0" applyNumberFormat="1" applyFont="1" applyFill="1" applyBorder="1" applyAlignment="1">
      <alignment horizontal="left"/>
    </xf>
    <xf numFmtId="3" fontId="36" fillId="3" borderId="3" xfId="0" applyNumberFormat="1" applyFont="1" applyFill="1" applyBorder="1" applyAlignment="1">
      <alignment horizontal="left"/>
    </xf>
    <xf numFmtId="167" fontId="38" fillId="3" borderId="3" xfId="0" applyNumberFormat="1" applyFont="1" applyFill="1" applyBorder="1" applyAlignment="1">
      <alignment horizontal="left"/>
    </xf>
    <xf numFmtId="0" fontId="38" fillId="3" borderId="3" xfId="0" applyFont="1" applyFill="1" applyBorder="1" applyAlignment="1">
      <alignment horizontal="left"/>
    </xf>
    <xf numFmtId="167" fontId="38" fillId="0" borderId="3" xfId="0" applyNumberFormat="1" applyFont="1" applyBorder="1" applyAlignment="1">
      <alignment horizontal="left"/>
    </xf>
    <xf numFmtId="167" fontId="38" fillId="3" borderId="5" xfId="0" applyNumberFormat="1" applyFont="1" applyFill="1" applyBorder="1" applyAlignment="1">
      <alignment horizontal="left"/>
    </xf>
    <xf numFmtId="166" fontId="38" fillId="3" borderId="3" xfId="0" applyNumberFormat="1" applyFont="1" applyFill="1" applyBorder="1" applyAlignment="1">
      <alignment horizontal="left"/>
    </xf>
    <xf numFmtId="167" fontId="38" fillId="3" borderId="0" xfId="0" applyNumberFormat="1" applyFont="1" applyFill="1" applyAlignment="1">
      <alignment horizontal="left"/>
    </xf>
    <xf numFmtId="167" fontId="36" fillId="3" borderId="0" xfId="0" applyNumberFormat="1" applyFont="1" applyFill="1" applyAlignment="1">
      <alignment horizontal="left"/>
    </xf>
    <xf numFmtId="167" fontId="37" fillId="8" borderId="0" xfId="0" applyNumberFormat="1" applyFont="1" applyFill="1" applyAlignment="1">
      <alignment horizontal="left"/>
    </xf>
    <xf numFmtId="167" fontId="36" fillId="3" borderId="3" xfId="0" applyNumberFormat="1" applyFont="1" applyFill="1" applyBorder="1" applyAlignment="1">
      <alignment horizontal="left" shrinkToFit="1"/>
    </xf>
    <xf numFmtId="0" fontId="17" fillId="0" borderId="0" xfId="0" applyFont="1" applyAlignment="1">
      <alignment horizontal="left" vertical="top" wrapText="1"/>
    </xf>
    <xf numFmtId="0" fontId="4" fillId="2" borderId="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19" fillId="0" borderId="54" xfId="0" applyFont="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54" xfId="0" applyFont="1" applyFill="1" applyBorder="1" applyAlignment="1" applyProtection="1">
      <alignment horizontal="left" vertical="top" wrapText="1"/>
      <protection locked="0"/>
    </xf>
    <xf numFmtId="0" fontId="6" fillId="2" borderId="33"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5"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44" fontId="3" fillId="3" borderId="3" xfId="1" applyFont="1" applyFill="1" applyBorder="1" applyAlignment="1" applyProtection="1">
      <alignment horizontal="left" vertical="top" wrapText="1"/>
      <protection locked="0"/>
    </xf>
    <xf numFmtId="0" fontId="3" fillId="4" borderId="40" xfId="0" applyFont="1" applyFill="1" applyBorder="1" applyAlignment="1">
      <alignment horizontal="center" vertical="center" wrapText="1"/>
    </xf>
    <xf numFmtId="0" fontId="3" fillId="4" borderId="42"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protection locked="0"/>
    </xf>
    <xf numFmtId="44" fontId="3" fillId="2" borderId="37" xfId="1" applyFont="1" applyFill="1" applyBorder="1" applyAlignment="1" applyProtection="1">
      <alignment horizontal="center" vertical="center" wrapText="1"/>
      <protection locked="0"/>
    </xf>
    <xf numFmtId="0" fontId="1" fillId="7" borderId="3" xfId="0"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wrapText="1"/>
    </xf>
    <xf numFmtId="0" fontId="3" fillId="2" borderId="5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6" xfId="0" applyFont="1" applyFill="1" applyBorder="1" applyAlignment="1">
      <alignment horizontal="center" wrapText="1"/>
    </xf>
    <xf numFmtId="0" fontId="3" fillId="2" borderId="15"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3" xfId="0" applyNumberFormat="1" applyFont="1" applyFill="1" applyBorder="1" applyAlignment="1">
      <alignment horizontal="center"/>
    </xf>
    <xf numFmtId="44" fontId="4"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4" fontId="4" fillId="2" borderId="4" xfId="0" applyNumberFormat="1" applyFont="1" applyFill="1" applyBorder="1" applyAlignment="1">
      <alignment horizontal="center"/>
    </xf>
    <xf numFmtId="44" fontId="4" fillId="2" borderId="34"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21" xfId="0" applyFont="1" applyFill="1" applyBorder="1" applyAlignment="1">
      <alignment horizontal="center" wrapText="1"/>
    </xf>
    <xf numFmtId="0" fontId="3" fillId="2" borderId="53" xfId="0" applyFont="1" applyFill="1" applyBorder="1" applyAlignment="1">
      <alignment horizontal="center" vertical="center" wrapText="1"/>
    </xf>
  </cellXfs>
  <cellStyles count="5">
    <cellStyle name="Comma" xfId="3" builtinId="3"/>
    <cellStyle name="Comma 2" xfId="4" xr:uid="{E0D2C476-0F42-4B5F-B39F-C1B4C8901BA2}"/>
    <cellStyle name="Currency" xfId="1" builtinId="4"/>
    <cellStyle name="Normal" xfId="0" builtinId="0"/>
    <cellStyle name="Percent" xfId="2"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Infor\Query%20and%20Analysis\LsAgXL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 val="LsAgXLB"/>
    </sheetNames>
    <definedNames>
      <definedName name="AG_DTRT"/>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F4" sqref="F4"/>
    </sheetView>
  </sheetViews>
  <sheetFormatPr defaultColWidth="8.85546875" defaultRowHeight="15" x14ac:dyDescent="0.25"/>
  <cols>
    <col min="2" max="2" width="127.42578125" customWidth="1"/>
  </cols>
  <sheetData>
    <row r="2" spans="2:5" ht="36.75" customHeight="1" x14ac:dyDescent="0.25">
      <c r="B2" s="316" t="s">
        <v>544</v>
      </c>
      <c r="C2" s="316"/>
      <c r="D2" s="316"/>
      <c r="E2" s="316"/>
    </row>
    <row r="3" spans="2:5" ht="21.75" customHeight="1" thickBot="1" x14ac:dyDescent="0.3">
      <c r="B3" s="148" t="s">
        <v>560</v>
      </c>
      <c r="C3" s="180"/>
      <c r="D3" s="180"/>
      <c r="E3" s="180"/>
    </row>
    <row r="4" spans="2:5" ht="300" customHeight="1" thickBot="1" x14ac:dyDescent="0.3">
      <c r="B4" s="178" t="s">
        <v>576</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heetViews>
  <sheetFormatPr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1" customFormat="1" ht="15.75" x14ac:dyDescent="0.25">
      <c r="B2" s="385" t="s">
        <v>63</v>
      </c>
      <c r="C2" s="386"/>
      <c r="D2" s="386"/>
      <c r="E2" s="386"/>
      <c r="F2" s="387"/>
    </row>
    <row r="3" spans="2:6" s="71" customFormat="1" ht="16.5" thickBot="1" x14ac:dyDescent="0.3">
      <c r="B3" s="388"/>
      <c r="C3" s="389"/>
      <c r="D3" s="389"/>
      <c r="E3" s="389"/>
      <c r="F3" s="390"/>
    </row>
    <row r="4" spans="2:6" s="71" customFormat="1" ht="16.5" thickBot="1" x14ac:dyDescent="0.3"/>
    <row r="5" spans="2:6" s="71" customFormat="1" ht="16.5" thickBot="1" x14ac:dyDescent="0.3">
      <c r="B5" s="364" t="s">
        <v>18</v>
      </c>
      <c r="C5" s="391"/>
      <c r="D5" s="143"/>
      <c r="E5" s="143"/>
    </row>
    <row r="6" spans="2:6" s="71" customFormat="1" ht="15.75" x14ac:dyDescent="0.25">
      <c r="B6" s="67"/>
      <c r="C6" s="392" t="str">
        <f>'1) Budget Tables'!D5</f>
        <v>Recipient Organization - Interpeace</v>
      </c>
      <c r="D6" s="144" t="s">
        <v>178</v>
      </c>
      <c r="E6" s="54" t="s">
        <v>179</v>
      </c>
    </row>
    <row r="7" spans="2:6" s="71" customFormat="1" ht="15.75" x14ac:dyDescent="0.25">
      <c r="B7" s="67"/>
      <c r="C7" s="331"/>
      <c r="D7" s="145"/>
      <c r="E7" s="50"/>
    </row>
    <row r="8" spans="2:6" s="71" customFormat="1" ht="31.5" x14ac:dyDescent="0.25">
      <c r="B8" s="24" t="s">
        <v>10</v>
      </c>
      <c r="C8" s="146">
        <f>'2) By Category'!D202</f>
        <v>75150</v>
      </c>
      <c r="D8" s="134">
        <f>'2) By Category'!E202</f>
        <v>0</v>
      </c>
      <c r="E8" s="68">
        <f>'2) By Category'!F202</f>
        <v>0</v>
      </c>
    </row>
    <row r="9" spans="2:6" s="71" customFormat="1" ht="47.25" x14ac:dyDescent="0.25">
      <c r="B9" s="24" t="s">
        <v>11</v>
      </c>
      <c r="C9" s="146">
        <f>'2) By Category'!D203</f>
        <v>0</v>
      </c>
      <c r="D9" s="134">
        <f>'2) By Category'!E203</f>
        <v>0</v>
      </c>
      <c r="E9" s="68">
        <f>'2) By Category'!F203</f>
        <v>0</v>
      </c>
    </row>
    <row r="10" spans="2:6" s="71" customFormat="1" ht="78.75" x14ac:dyDescent="0.25">
      <c r="B10" s="24" t="s">
        <v>12</v>
      </c>
      <c r="C10" s="146">
        <f>'2) By Category'!D204</f>
        <v>0</v>
      </c>
      <c r="D10" s="134">
        <f>'2) By Category'!E204</f>
        <v>0</v>
      </c>
      <c r="E10" s="68">
        <f>'2) By Category'!F204</f>
        <v>0</v>
      </c>
    </row>
    <row r="11" spans="2:6" s="71" customFormat="1" ht="31.5" x14ac:dyDescent="0.25">
      <c r="B11" s="34" t="s">
        <v>13</v>
      </c>
      <c r="C11" s="146">
        <f>'2) By Category'!D205</f>
        <v>24060</v>
      </c>
      <c r="D11" s="134">
        <f>'2) By Category'!E205</f>
        <v>0</v>
      </c>
      <c r="E11" s="68">
        <f>'2) By Category'!F205</f>
        <v>0</v>
      </c>
    </row>
    <row r="12" spans="2:6" s="71" customFormat="1" ht="15.75" x14ac:dyDescent="0.25">
      <c r="B12" s="24" t="s">
        <v>17</v>
      </c>
      <c r="C12" s="146">
        <f>'2) By Category'!D206</f>
        <v>4473</v>
      </c>
      <c r="D12" s="134">
        <f>'2) By Category'!E206</f>
        <v>0</v>
      </c>
      <c r="E12" s="68">
        <f>'2) By Category'!F206</f>
        <v>0</v>
      </c>
    </row>
    <row r="13" spans="2:6" s="71" customFormat="1" ht="47.25" x14ac:dyDescent="0.25">
      <c r="B13" s="24" t="s">
        <v>14</v>
      </c>
      <c r="C13" s="146">
        <f>'2) By Category'!D207</f>
        <v>215008.20271018159</v>
      </c>
      <c r="D13" s="134">
        <f>'2) By Category'!E207</f>
        <v>0</v>
      </c>
      <c r="E13" s="68">
        <f>'2) By Category'!F207</f>
        <v>0</v>
      </c>
    </row>
    <row r="14" spans="2:6" s="71" customFormat="1" ht="48" thickBot="1" x14ac:dyDescent="0.3">
      <c r="B14" s="33" t="s">
        <v>182</v>
      </c>
      <c r="C14" s="147">
        <f>'2) By Category'!D208</f>
        <v>0</v>
      </c>
      <c r="D14" s="135">
        <f>'2) By Category'!E208</f>
        <v>0</v>
      </c>
      <c r="E14" s="70">
        <f>'2) By Category'!F208</f>
        <v>0</v>
      </c>
    </row>
    <row r="15" spans="2:6" s="71" customFormat="1" ht="30" customHeight="1" thickBot="1" x14ac:dyDescent="0.3">
      <c r="B15" s="153" t="s">
        <v>565</v>
      </c>
      <c r="C15" s="154">
        <f>SUM(C8:C14)</f>
        <v>318691.20271018159</v>
      </c>
      <c r="D15" s="136">
        <f t="shared" ref="D15:E15" si="0">SUM(D8:D14)</f>
        <v>0</v>
      </c>
      <c r="E15" s="69">
        <f t="shared" si="0"/>
        <v>0</v>
      </c>
    </row>
    <row r="16" spans="2:6" s="71" customFormat="1" ht="30" customHeight="1" x14ac:dyDescent="0.25">
      <c r="B16" s="141" t="s">
        <v>557</v>
      </c>
      <c r="C16" s="155">
        <f>C15*0.07</f>
        <v>22308.384189712713</v>
      </c>
      <c r="D16" s="133"/>
      <c r="E16" s="133"/>
    </row>
    <row r="17" spans="2:6" s="71" customFormat="1" ht="30" customHeight="1" thickBot="1" x14ac:dyDescent="0.3">
      <c r="B17" s="139" t="s">
        <v>62</v>
      </c>
      <c r="C17" s="152">
        <f>SUM(C15:C16)</f>
        <v>340999.58689989429</v>
      </c>
      <c r="D17" s="133"/>
      <c r="E17" s="133"/>
    </row>
    <row r="18" spans="2:6" s="71" customFormat="1" ht="16.5" thickBot="1" x14ac:dyDescent="0.3"/>
    <row r="19" spans="2:6" s="71" customFormat="1" ht="15.75" x14ac:dyDescent="0.25">
      <c r="B19" s="320" t="s">
        <v>27</v>
      </c>
      <c r="C19" s="321"/>
      <c r="D19" s="321"/>
      <c r="E19" s="321"/>
      <c r="F19" s="323"/>
    </row>
    <row r="20" spans="2:6" ht="15.75" x14ac:dyDescent="0.25">
      <c r="B20" s="30"/>
      <c r="C20" s="328" t="str">
        <f>'1) Budget Tables'!D5</f>
        <v>Recipient Organization - Interpeace</v>
      </c>
      <c r="D20" s="28" t="s">
        <v>180</v>
      </c>
      <c r="E20" s="28" t="s">
        <v>181</v>
      </c>
      <c r="F20" s="31" t="s">
        <v>29</v>
      </c>
    </row>
    <row r="21" spans="2:6" ht="15.75" x14ac:dyDescent="0.25">
      <c r="B21" s="30"/>
      <c r="C21" s="329"/>
      <c r="D21" s="28"/>
      <c r="E21" s="28"/>
      <c r="F21" s="31"/>
    </row>
    <row r="22" spans="2:6" ht="23.25" customHeight="1" x14ac:dyDescent="0.25">
      <c r="B22" s="29" t="s">
        <v>28</v>
      </c>
      <c r="C22" s="173">
        <f>'1) Budget Tables'!D199</f>
        <v>119349.85541496301</v>
      </c>
      <c r="D22" s="27">
        <f>'1) Budget Tables'!E199</f>
        <v>0</v>
      </c>
      <c r="E22" s="27">
        <f>'1) Budget Tables'!F199</f>
        <v>0</v>
      </c>
      <c r="F22" s="12">
        <f>'1) Budget Tables'!H199</f>
        <v>0.35</v>
      </c>
    </row>
    <row r="23" spans="2:6" ht="24.75" customHeight="1" x14ac:dyDescent="0.25">
      <c r="B23" s="29" t="s">
        <v>30</v>
      </c>
      <c r="C23" s="173">
        <f>'1) Budget Tables'!D200</f>
        <v>119349.85541496301</v>
      </c>
      <c r="D23" s="27">
        <f>'1) Budget Tables'!E200</f>
        <v>0</v>
      </c>
      <c r="E23" s="27">
        <f>'1) Budget Tables'!F200</f>
        <v>0</v>
      </c>
      <c r="F23" s="12">
        <f>'1) Budget Tables'!H200</f>
        <v>0.35</v>
      </c>
    </row>
    <row r="24" spans="2:6" ht="24.75" customHeight="1" x14ac:dyDescent="0.25">
      <c r="B24" s="29" t="s">
        <v>555</v>
      </c>
      <c r="C24" s="173">
        <f>'1) Budget Tables'!D201</f>
        <v>102299.8760699683</v>
      </c>
      <c r="D24" s="27"/>
      <c r="E24" s="27"/>
      <c r="F24" s="12">
        <f>'1) Budget Tables'!H201</f>
        <v>0.3</v>
      </c>
    </row>
    <row r="25" spans="2:6" ht="16.5" thickBot="1" x14ac:dyDescent="0.3">
      <c r="B25" s="13" t="s">
        <v>558</v>
      </c>
      <c r="C25" s="170">
        <f>'1) Budget Tables'!D202</f>
        <v>340999.58689989429</v>
      </c>
      <c r="D25" s="171"/>
      <c r="E25" s="171"/>
      <c r="F25" s="172"/>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72" t="s">
        <v>197</v>
      </c>
      <c r="B1" s="73" t="s">
        <v>198</v>
      </c>
    </row>
    <row r="2" spans="1:2" x14ac:dyDescent="0.25">
      <c r="A2" s="74" t="s">
        <v>199</v>
      </c>
      <c r="B2" s="75" t="s">
        <v>200</v>
      </c>
    </row>
    <row r="3" spans="1:2" x14ac:dyDescent="0.25">
      <c r="A3" s="74" t="s">
        <v>201</v>
      </c>
      <c r="B3" s="75" t="s">
        <v>202</v>
      </c>
    </row>
    <row r="4" spans="1:2" x14ac:dyDescent="0.25">
      <c r="A4" s="74" t="s">
        <v>203</v>
      </c>
      <c r="B4" s="75" t="s">
        <v>204</v>
      </c>
    </row>
    <row r="5" spans="1:2" x14ac:dyDescent="0.25">
      <c r="A5" s="74" t="s">
        <v>205</v>
      </c>
      <c r="B5" s="75" t="s">
        <v>206</v>
      </c>
    </row>
    <row r="6" spans="1:2" x14ac:dyDescent="0.25">
      <c r="A6" s="74" t="s">
        <v>207</v>
      </c>
      <c r="B6" s="75" t="s">
        <v>208</v>
      </c>
    </row>
    <row r="7" spans="1:2" x14ac:dyDescent="0.25">
      <c r="A7" s="74" t="s">
        <v>209</v>
      </c>
      <c r="B7" s="75" t="s">
        <v>210</v>
      </c>
    </row>
    <row r="8" spans="1:2" x14ac:dyDescent="0.25">
      <c r="A8" s="74" t="s">
        <v>211</v>
      </c>
      <c r="B8" s="75" t="s">
        <v>212</v>
      </c>
    </row>
    <row r="9" spans="1:2" x14ac:dyDescent="0.25">
      <c r="A9" s="74" t="s">
        <v>213</v>
      </c>
      <c r="B9" s="75" t="s">
        <v>214</v>
      </c>
    </row>
    <row r="10" spans="1:2" x14ac:dyDescent="0.25">
      <c r="A10" s="74" t="s">
        <v>215</v>
      </c>
      <c r="B10" s="75" t="s">
        <v>216</v>
      </c>
    </row>
    <row r="11" spans="1:2" x14ac:dyDescent="0.25">
      <c r="A11" s="74" t="s">
        <v>217</v>
      </c>
      <c r="B11" s="75" t="s">
        <v>218</v>
      </c>
    </row>
    <row r="12" spans="1:2" x14ac:dyDescent="0.25">
      <c r="A12" s="74" t="s">
        <v>219</v>
      </c>
      <c r="B12" s="75" t="s">
        <v>220</v>
      </c>
    </row>
    <row r="13" spans="1:2" x14ac:dyDescent="0.25">
      <c r="A13" s="74" t="s">
        <v>221</v>
      </c>
      <c r="B13" s="75" t="s">
        <v>222</v>
      </c>
    </row>
    <row r="14" spans="1:2" x14ac:dyDescent="0.25">
      <c r="A14" s="74" t="s">
        <v>223</v>
      </c>
      <c r="B14" s="75" t="s">
        <v>224</v>
      </c>
    </row>
    <row r="15" spans="1:2" x14ac:dyDescent="0.25">
      <c r="A15" s="74" t="s">
        <v>225</v>
      </c>
      <c r="B15" s="75" t="s">
        <v>226</v>
      </c>
    </row>
    <row r="16" spans="1:2" x14ac:dyDescent="0.25">
      <c r="A16" s="74" t="s">
        <v>227</v>
      </c>
      <c r="B16" s="75" t="s">
        <v>228</v>
      </c>
    </row>
    <row r="17" spans="1:2" x14ac:dyDescent="0.25">
      <c r="A17" s="74" t="s">
        <v>229</v>
      </c>
      <c r="B17" s="75" t="s">
        <v>230</v>
      </c>
    </row>
    <row r="18" spans="1:2" x14ac:dyDescent="0.25">
      <c r="A18" s="74" t="s">
        <v>231</v>
      </c>
      <c r="B18" s="75" t="s">
        <v>232</v>
      </c>
    </row>
    <row r="19" spans="1:2" x14ac:dyDescent="0.25">
      <c r="A19" s="74" t="s">
        <v>233</v>
      </c>
      <c r="B19" s="75" t="s">
        <v>234</v>
      </c>
    </row>
    <row r="20" spans="1:2" x14ac:dyDescent="0.25">
      <c r="A20" s="74" t="s">
        <v>235</v>
      </c>
      <c r="B20" s="75" t="s">
        <v>236</v>
      </c>
    </row>
    <row r="21" spans="1:2" x14ac:dyDescent="0.25">
      <c r="A21" s="74" t="s">
        <v>237</v>
      </c>
      <c r="B21" s="75" t="s">
        <v>238</v>
      </c>
    </row>
    <row r="22" spans="1:2" x14ac:dyDescent="0.25">
      <c r="A22" s="74" t="s">
        <v>239</v>
      </c>
      <c r="B22" s="75" t="s">
        <v>240</v>
      </c>
    </row>
    <row r="23" spans="1:2" x14ac:dyDescent="0.25">
      <c r="A23" s="74" t="s">
        <v>241</v>
      </c>
      <c r="B23" s="75" t="s">
        <v>242</v>
      </c>
    </row>
    <row r="24" spans="1:2" x14ac:dyDescent="0.25">
      <c r="A24" s="74" t="s">
        <v>243</v>
      </c>
      <c r="B24" s="75" t="s">
        <v>244</v>
      </c>
    </row>
    <row r="25" spans="1:2" x14ac:dyDescent="0.25">
      <c r="A25" s="74" t="s">
        <v>245</v>
      </c>
      <c r="B25" s="75" t="s">
        <v>246</v>
      </c>
    </row>
    <row r="26" spans="1:2" x14ac:dyDescent="0.25">
      <c r="A26" s="74" t="s">
        <v>247</v>
      </c>
      <c r="B26" s="75" t="s">
        <v>248</v>
      </c>
    </row>
    <row r="27" spans="1:2" x14ac:dyDescent="0.25">
      <c r="A27" s="74" t="s">
        <v>249</v>
      </c>
      <c r="B27" s="75" t="s">
        <v>250</v>
      </c>
    </row>
    <row r="28" spans="1:2" x14ac:dyDescent="0.25">
      <c r="A28" s="74" t="s">
        <v>251</v>
      </c>
      <c r="B28" s="75" t="s">
        <v>252</v>
      </c>
    </row>
    <row r="29" spans="1:2" x14ac:dyDescent="0.25">
      <c r="A29" s="74" t="s">
        <v>253</v>
      </c>
      <c r="B29" s="75" t="s">
        <v>254</v>
      </c>
    </row>
    <row r="30" spans="1:2" x14ac:dyDescent="0.25">
      <c r="A30" s="74" t="s">
        <v>255</v>
      </c>
      <c r="B30" s="75" t="s">
        <v>256</v>
      </c>
    </row>
    <row r="31" spans="1:2" x14ac:dyDescent="0.25">
      <c r="A31" s="74" t="s">
        <v>257</v>
      </c>
      <c r="B31" s="75" t="s">
        <v>258</v>
      </c>
    </row>
    <row r="32" spans="1:2" x14ac:dyDescent="0.25">
      <c r="A32" s="74" t="s">
        <v>259</v>
      </c>
      <c r="B32" s="75" t="s">
        <v>260</v>
      </c>
    </row>
    <row r="33" spans="1:2" x14ac:dyDescent="0.25">
      <c r="A33" s="74" t="s">
        <v>261</v>
      </c>
      <c r="B33" s="75" t="s">
        <v>262</v>
      </c>
    </row>
    <row r="34" spans="1:2" x14ac:dyDescent="0.25">
      <c r="A34" s="74" t="s">
        <v>263</v>
      </c>
      <c r="B34" s="75" t="s">
        <v>264</v>
      </c>
    </row>
    <row r="35" spans="1:2" x14ac:dyDescent="0.25">
      <c r="A35" s="74" t="s">
        <v>265</v>
      </c>
      <c r="B35" s="75" t="s">
        <v>266</v>
      </c>
    </row>
    <row r="36" spans="1:2" x14ac:dyDescent="0.25">
      <c r="A36" s="74" t="s">
        <v>267</v>
      </c>
      <c r="B36" s="75" t="s">
        <v>268</v>
      </c>
    </row>
    <row r="37" spans="1:2" x14ac:dyDescent="0.25">
      <c r="A37" s="74" t="s">
        <v>269</v>
      </c>
      <c r="B37" s="75" t="s">
        <v>270</v>
      </c>
    </row>
    <row r="38" spans="1:2" x14ac:dyDescent="0.25">
      <c r="A38" s="74" t="s">
        <v>271</v>
      </c>
      <c r="B38" s="75" t="s">
        <v>272</v>
      </c>
    </row>
    <row r="39" spans="1:2" x14ac:dyDescent="0.25">
      <c r="A39" s="74" t="s">
        <v>273</v>
      </c>
      <c r="B39" s="75" t="s">
        <v>274</v>
      </c>
    </row>
    <row r="40" spans="1:2" x14ac:dyDescent="0.25">
      <c r="A40" s="74" t="s">
        <v>275</v>
      </c>
      <c r="B40" s="75" t="s">
        <v>276</v>
      </c>
    </row>
    <row r="41" spans="1:2" x14ac:dyDescent="0.25">
      <c r="A41" s="74" t="s">
        <v>277</v>
      </c>
      <c r="B41" s="75" t="s">
        <v>278</v>
      </c>
    </row>
    <row r="42" spans="1:2" x14ac:dyDescent="0.25">
      <c r="A42" s="74" t="s">
        <v>279</v>
      </c>
      <c r="B42" s="75" t="s">
        <v>280</v>
      </c>
    </row>
    <row r="43" spans="1:2" x14ac:dyDescent="0.25">
      <c r="A43" s="74" t="s">
        <v>281</v>
      </c>
      <c r="B43" s="75" t="s">
        <v>282</v>
      </c>
    </row>
    <row r="44" spans="1:2" x14ac:dyDescent="0.25">
      <c r="A44" s="74" t="s">
        <v>283</v>
      </c>
      <c r="B44" s="75" t="s">
        <v>284</v>
      </c>
    </row>
    <row r="45" spans="1:2" x14ac:dyDescent="0.25">
      <c r="A45" s="74" t="s">
        <v>285</v>
      </c>
      <c r="B45" s="75" t="s">
        <v>286</v>
      </c>
    </row>
    <row r="46" spans="1:2" x14ac:dyDescent="0.25">
      <c r="A46" s="74" t="s">
        <v>287</v>
      </c>
      <c r="B46" s="75" t="s">
        <v>288</v>
      </c>
    </row>
    <row r="47" spans="1:2" x14ac:dyDescent="0.25">
      <c r="A47" s="74" t="s">
        <v>289</v>
      </c>
      <c r="B47" s="75" t="s">
        <v>290</v>
      </c>
    </row>
    <row r="48" spans="1:2" x14ac:dyDescent="0.25">
      <c r="A48" s="74" t="s">
        <v>291</v>
      </c>
      <c r="B48" s="75" t="s">
        <v>292</v>
      </c>
    </row>
    <row r="49" spans="1:2" x14ac:dyDescent="0.25">
      <c r="A49" s="74" t="s">
        <v>293</v>
      </c>
      <c r="B49" s="75" t="s">
        <v>294</v>
      </c>
    </row>
    <row r="50" spans="1:2" x14ac:dyDescent="0.25">
      <c r="A50" s="74" t="s">
        <v>295</v>
      </c>
      <c r="B50" s="75" t="s">
        <v>296</v>
      </c>
    </row>
    <row r="51" spans="1:2" x14ac:dyDescent="0.25">
      <c r="A51" s="74" t="s">
        <v>297</v>
      </c>
      <c r="B51" s="75" t="s">
        <v>298</v>
      </c>
    </row>
    <row r="52" spans="1:2" x14ac:dyDescent="0.25">
      <c r="A52" s="74" t="s">
        <v>299</v>
      </c>
      <c r="B52" s="75" t="s">
        <v>300</v>
      </c>
    </row>
    <row r="53" spans="1:2" x14ac:dyDescent="0.25">
      <c r="A53" s="74" t="s">
        <v>301</v>
      </c>
      <c r="B53" s="75" t="s">
        <v>302</v>
      </c>
    </row>
    <row r="54" spans="1:2" x14ac:dyDescent="0.25">
      <c r="A54" s="74" t="s">
        <v>303</v>
      </c>
      <c r="B54" s="75" t="s">
        <v>304</v>
      </c>
    </row>
    <row r="55" spans="1:2" x14ac:dyDescent="0.25">
      <c r="A55" s="74" t="s">
        <v>305</v>
      </c>
      <c r="B55" s="75" t="s">
        <v>306</v>
      </c>
    </row>
    <row r="56" spans="1:2" x14ac:dyDescent="0.25">
      <c r="A56" s="74" t="s">
        <v>307</v>
      </c>
      <c r="B56" s="75" t="s">
        <v>308</v>
      </c>
    </row>
    <row r="57" spans="1:2" x14ac:dyDescent="0.25">
      <c r="A57" s="74" t="s">
        <v>309</v>
      </c>
      <c r="B57" s="75" t="s">
        <v>310</v>
      </c>
    </row>
    <row r="58" spans="1:2" x14ac:dyDescent="0.25">
      <c r="A58" s="74" t="s">
        <v>311</v>
      </c>
      <c r="B58" s="75" t="s">
        <v>312</v>
      </c>
    </row>
    <row r="59" spans="1:2" x14ac:dyDescent="0.25">
      <c r="A59" s="74" t="s">
        <v>313</v>
      </c>
      <c r="B59" s="75" t="s">
        <v>314</v>
      </c>
    </row>
    <row r="60" spans="1:2" x14ac:dyDescent="0.25">
      <c r="A60" s="74" t="s">
        <v>315</v>
      </c>
      <c r="B60" s="75" t="s">
        <v>316</v>
      </c>
    </row>
    <row r="61" spans="1:2" x14ac:dyDescent="0.25">
      <c r="A61" s="74" t="s">
        <v>317</v>
      </c>
      <c r="B61" s="75" t="s">
        <v>318</v>
      </c>
    </row>
    <row r="62" spans="1:2" x14ac:dyDescent="0.25">
      <c r="A62" s="74" t="s">
        <v>319</v>
      </c>
      <c r="B62" s="75" t="s">
        <v>320</v>
      </c>
    </row>
    <row r="63" spans="1:2" x14ac:dyDescent="0.25">
      <c r="A63" s="74" t="s">
        <v>321</v>
      </c>
      <c r="B63" s="75" t="s">
        <v>322</v>
      </c>
    </row>
    <row r="64" spans="1:2" x14ac:dyDescent="0.25">
      <c r="A64" s="74" t="s">
        <v>323</v>
      </c>
      <c r="B64" s="75" t="s">
        <v>324</v>
      </c>
    </row>
    <row r="65" spans="1:2" x14ac:dyDescent="0.25">
      <c r="A65" s="74" t="s">
        <v>325</v>
      </c>
      <c r="B65" s="75" t="s">
        <v>326</v>
      </c>
    </row>
    <row r="66" spans="1:2" x14ac:dyDescent="0.25">
      <c r="A66" s="74" t="s">
        <v>327</v>
      </c>
      <c r="B66" s="75" t="s">
        <v>328</v>
      </c>
    </row>
    <row r="67" spans="1:2" x14ac:dyDescent="0.25">
      <c r="A67" s="74" t="s">
        <v>329</v>
      </c>
      <c r="B67" s="75" t="s">
        <v>330</v>
      </c>
    </row>
    <row r="68" spans="1:2" x14ac:dyDescent="0.25">
      <c r="A68" s="74" t="s">
        <v>331</v>
      </c>
      <c r="B68" s="75" t="s">
        <v>332</v>
      </c>
    </row>
    <row r="69" spans="1:2" x14ac:dyDescent="0.25">
      <c r="A69" s="74" t="s">
        <v>333</v>
      </c>
      <c r="B69" s="75" t="s">
        <v>334</v>
      </c>
    </row>
    <row r="70" spans="1:2" x14ac:dyDescent="0.25">
      <c r="A70" s="74" t="s">
        <v>335</v>
      </c>
      <c r="B70" s="75" t="s">
        <v>336</v>
      </c>
    </row>
    <row r="71" spans="1:2" x14ac:dyDescent="0.25">
      <c r="A71" s="74" t="s">
        <v>337</v>
      </c>
      <c r="B71" s="75" t="s">
        <v>338</v>
      </c>
    </row>
    <row r="72" spans="1:2" x14ac:dyDescent="0.25">
      <c r="A72" s="74" t="s">
        <v>339</v>
      </c>
      <c r="B72" s="75" t="s">
        <v>340</v>
      </c>
    </row>
    <row r="73" spans="1:2" x14ac:dyDescent="0.25">
      <c r="A73" s="74" t="s">
        <v>341</v>
      </c>
      <c r="B73" s="75" t="s">
        <v>342</v>
      </c>
    </row>
    <row r="74" spans="1:2" x14ac:dyDescent="0.25">
      <c r="A74" s="74" t="s">
        <v>343</v>
      </c>
      <c r="B74" s="75" t="s">
        <v>344</v>
      </c>
    </row>
    <row r="75" spans="1:2" x14ac:dyDescent="0.25">
      <c r="A75" s="74" t="s">
        <v>345</v>
      </c>
      <c r="B75" s="76" t="s">
        <v>346</v>
      </c>
    </row>
    <row r="76" spans="1:2" x14ac:dyDescent="0.25">
      <c r="A76" s="74" t="s">
        <v>347</v>
      </c>
      <c r="B76" s="76" t="s">
        <v>348</v>
      </c>
    </row>
    <row r="77" spans="1:2" x14ac:dyDescent="0.25">
      <c r="A77" s="74" t="s">
        <v>349</v>
      </c>
      <c r="B77" s="76" t="s">
        <v>350</v>
      </c>
    </row>
    <row r="78" spans="1:2" x14ac:dyDescent="0.25">
      <c r="A78" s="74" t="s">
        <v>351</v>
      </c>
      <c r="B78" s="76" t="s">
        <v>352</v>
      </c>
    </row>
    <row r="79" spans="1:2" x14ac:dyDescent="0.25">
      <c r="A79" s="74" t="s">
        <v>353</v>
      </c>
      <c r="B79" s="76" t="s">
        <v>354</v>
      </c>
    </row>
    <row r="80" spans="1:2" x14ac:dyDescent="0.25">
      <c r="A80" s="74" t="s">
        <v>355</v>
      </c>
      <c r="B80" s="76" t="s">
        <v>356</v>
      </c>
    </row>
    <row r="81" spans="1:2" x14ac:dyDescent="0.25">
      <c r="A81" s="74" t="s">
        <v>357</v>
      </c>
      <c r="B81" s="76" t="s">
        <v>358</v>
      </c>
    </row>
    <row r="82" spans="1:2" x14ac:dyDescent="0.25">
      <c r="A82" s="74" t="s">
        <v>359</v>
      </c>
      <c r="B82" s="76" t="s">
        <v>360</v>
      </c>
    </row>
    <row r="83" spans="1:2" x14ac:dyDescent="0.25">
      <c r="A83" s="74" t="s">
        <v>361</v>
      </c>
      <c r="B83" s="76" t="s">
        <v>362</v>
      </c>
    </row>
    <row r="84" spans="1:2" x14ac:dyDescent="0.25">
      <c r="A84" s="74" t="s">
        <v>363</v>
      </c>
      <c r="B84" s="76" t="s">
        <v>364</v>
      </c>
    </row>
    <row r="85" spans="1:2" x14ac:dyDescent="0.25">
      <c r="A85" s="74" t="s">
        <v>365</v>
      </c>
      <c r="B85" s="76" t="s">
        <v>366</v>
      </c>
    </row>
    <row r="86" spans="1:2" x14ac:dyDescent="0.25">
      <c r="A86" s="74" t="s">
        <v>367</v>
      </c>
      <c r="B86" s="76" t="s">
        <v>368</v>
      </c>
    </row>
    <row r="87" spans="1:2" x14ac:dyDescent="0.25">
      <c r="A87" s="74" t="s">
        <v>369</v>
      </c>
      <c r="B87" s="76" t="s">
        <v>370</v>
      </c>
    </row>
    <row r="88" spans="1:2" x14ac:dyDescent="0.25">
      <c r="A88" s="74" t="s">
        <v>371</v>
      </c>
      <c r="B88" s="76" t="s">
        <v>372</v>
      </c>
    </row>
    <row r="89" spans="1:2" x14ac:dyDescent="0.25">
      <c r="A89" s="74" t="s">
        <v>373</v>
      </c>
      <c r="B89" s="76" t="s">
        <v>374</v>
      </c>
    </row>
    <row r="90" spans="1:2" x14ac:dyDescent="0.25">
      <c r="A90" s="74" t="s">
        <v>375</v>
      </c>
      <c r="B90" s="76" t="s">
        <v>376</v>
      </c>
    </row>
    <row r="91" spans="1:2" x14ac:dyDescent="0.25">
      <c r="A91" s="74" t="s">
        <v>377</v>
      </c>
      <c r="B91" s="76" t="s">
        <v>378</v>
      </c>
    </row>
    <row r="92" spans="1:2" x14ac:dyDescent="0.25">
      <c r="A92" s="74" t="s">
        <v>379</v>
      </c>
      <c r="B92" s="76" t="s">
        <v>380</v>
      </c>
    </row>
    <row r="93" spans="1:2" x14ac:dyDescent="0.25">
      <c r="A93" s="74" t="s">
        <v>381</v>
      </c>
      <c r="B93" s="76" t="s">
        <v>382</v>
      </c>
    </row>
    <row r="94" spans="1:2" x14ac:dyDescent="0.25">
      <c r="A94" s="74" t="s">
        <v>383</v>
      </c>
      <c r="B94" s="76" t="s">
        <v>384</v>
      </c>
    </row>
    <row r="95" spans="1:2" x14ac:dyDescent="0.25">
      <c r="A95" s="74" t="s">
        <v>385</v>
      </c>
      <c r="B95" s="76" t="s">
        <v>386</v>
      </c>
    </row>
    <row r="96" spans="1:2" x14ac:dyDescent="0.25">
      <c r="A96" s="74" t="s">
        <v>387</v>
      </c>
      <c r="B96" s="76" t="s">
        <v>388</v>
      </c>
    </row>
    <row r="97" spans="1:2" x14ac:dyDescent="0.25">
      <c r="A97" s="74" t="s">
        <v>389</v>
      </c>
      <c r="B97" s="76" t="s">
        <v>390</v>
      </c>
    </row>
    <row r="98" spans="1:2" x14ac:dyDescent="0.25">
      <c r="A98" s="74" t="s">
        <v>391</v>
      </c>
      <c r="B98" s="76" t="s">
        <v>392</v>
      </c>
    </row>
    <row r="99" spans="1:2" x14ac:dyDescent="0.25">
      <c r="A99" s="74" t="s">
        <v>393</v>
      </c>
      <c r="B99" s="76" t="s">
        <v>394</v>
      </c>
    </row>
    <row r="100" spans="1:2" x14ac:dyDescent="0.25">
      <c r="A100" s="74" t="s">
        <v>395</v>
      </c>
      <c r="B100" s="76" t="s">
        <v>396</v>
      </c>
    </row>
    <row r="101" spans="1:2" x14ac:dyDescent="0.25">
      <c r="A101" s="74" t="s">
        <v>397</v>
      </c>
      <c r="B101" s="76" t="s">
        <v>398</v>
      </c>
    </row>
    <row r="102" spans="1:2" x14ac:dyDescent="0.25">
      <c r="A102" s="74" t="s">
        <v>399</v>
      </c>
      <c r="B102" s="76" t="s">
        <v>400</v>
      </c>
    </row>
    <row r="103" spans="1:2" x14ac:dyDescent="0.25">
      <c r="A103" s="74" t="s">
        <v>401</v>
      </c>
      <c r="B103" s="76" t="s">
        <v>402</v>
      </c>
    </row>
    <row r="104" spans="1:2" x14ac:dyDescent="0.25">
      <c r="A104" s="74" t="s">
        <v>403</v>
      </c>
      <c r="B104" s="76" t="s">
        <v>404</v>
      </c>
    </row>
    <row r="105" spans="1:2" x14ac:dyDescent="0.25">
      <c r="A105" s="74" t="s">
        <v>405</v>
      </c>
      <c r="B105" s="76" t="s">
        <v>406</v>
      </c>
    </row>
    <row r="106" spans="1:2" x14ac:dyDescent="0.25">
      <c r="A106" s="74" t="s">
        <v>407</v>
      </c>
      <c r="B106" s="76" t="s">
        <v>408</v>
      </c>
    </row>
    <row r="107" spans="1:2" x14ac:dyDescent="0.25">
      <c r="A107" s="74" t="s">
        <v>409</v>
      </c>
      <c r="B107" s="76" t="s">
        <v>410</v>
      </c>
    </row>
    <row r="108" spans="1:2" x14ac:dyDescent="0.25">
      <c r="A108" s="74" t="s">
        <v>411</v>
      </c>
      <c r="B108" s="76" t="s">
        <v>412</v>
      </c>
    </row>
    <row r="109" spans="1:2" x14ac:dyDescent="0.25">
      <c r="A109" s="74" t="s">
        <v>413</v>
      </c>
      <c r="B109" s="76" t="s">
        <v>414</v>
      </c>
    </row>
    <row r="110" spans="1:2" x14ac:dyDescent="0.25">
      <c r="A110" s="74" t="s">
        <v>415</v>
      </c>
      <c r="B110" s="76" t="s">
        <v>416</v>
      </c>
    </row>
    <row r="111" spans="1:2" x14ac:dyDescent="0.25">
      <c r="A111" s="74" t="s">
        <v>417</v>
      </c>
      <c r="B111" s="76" t="s">
        <v>418</v>
      </c>
    </row>
    <row r="112" spans="1:2" x14ac:dyDescent="0.25">
      <c r="A112" s="74" t="s">
        <v>419</v>
      </c>
      <c r="B112" s="76" t="s">
        <v>420</v>
      </c>
    </row>
    <row r="113" spans="1:2" x14ac:dyDescent="0.25">
      <c r="A113" s="74" t="s">
        <v>421</v>
      </c>
      <c r="B113" s="76" t="s">
        <v>422</v>
      </c>
    </row>
    <row r="114" spans="1:2" x14ac:dyDescent="0.25">
      <c r="A114" s="74" t="s">
        <v>423</v>
      </c>
      <c r="B114" s="76" t="s">
        <v>424</v>
      </c>
    </row>
    <row r="115" spans="1:2" x14ac:dyDescent="0.25">
      <c r="A115" s="74" t="s">
        <v>425</v>
      </c>
      <c r="B115" s="76" t="s">
        <v>426</v>
      </c>
    </row>
    <row r="116" spans="1:2" x14ac:dyDescent="0.25">
      <c r="A116" s="74" t="s">
        <v>427</v>
      </c>
      <c r="B116" s="76" t="s">
        <v>428</v>
      </c>
    </row>
    <row r="117" spans="1:2" x14ac:dyDescent="0.25">
      <c r="A117" s="74" t="s">
        <v>429</v>
      </c>
      <c r="B117" s="76" t="s">
        <v>430</v>
      </c>
    </row>
    <row r="118" spans="1:2" x14ac:dyDescent="0.25">
      <c r="A118" s="74" t="s">
        <v>431</v>
      </c>
      <c r="B118" s="76" t="s">
        <v>432</v>
      </c>
    </row>
    <row r="119" spans="1:2" x14ac:dyDescent="0.25">
      <c r="A119" s="74" t="s">
        <v>433</v>
      </c>
      <c r="B119" s="76" t="s">
        <v>434</v>
      </c>
    </row>
    <row r="120" spans="1:2" x14ac:dyDescent="0.25">
      <c r="A120" s="74" t="s">
        <v>435</v>
      </c>
      <c r="B120" s="76" t="s">
        <v>436</v>
      </c>
    </row>
    <row r="121" spans="1:2" x14ac:dyDescent="0.25">
      <c r="A121" s="74" t="s">
        <v>437</v>
      </c>
      <c r="B121" s="76" t="s">
        <v>438</v>
      </c>
    </row>
    <row r="122" spans="1:2" x14ac:dyDescent="0.25">
      <c r="A122" s="74" t="s">
        <v>439</v>
      </c>
      <c r="B122" s="76" t="s">
        <v>440</v>
      </c>
    </row>
    <row r="123" spans="1:2" x14ac:dyDescent="0.25">
      <c r="A123" s="74" t="s">
        <v>441</v>
      </c>
      <c r="B123" s="76" t="s">
        <v>442</v>
      </c>
    </row>
    <row r="124" spans="1:2" x14ac:dyDescent="0.25">
      <c r="A124" s="74" t="s">
        <v>443</v>
      </c>
      <c r="B124" s="76" t="s">
        <v>444</v>
      </c>
    </row>
    <row r="125" spans="1:2" x14ac:dyDescent="0.25">
      <c r="A125" s="74" t="s">
        <v>445</v>
      </c>
      <c r="B125" s="76" t="s">
        <v>446</v>
      </c>
    </row>
    <row r="126" spans="1:2" x14ac:dyDescent="0.25">
      <c r="A126" s="74" t="s">
        <v>447</v>
      </c>
      <c r="B126" s="76" t="s">
        <v>448</v>
      </c>
    </row>
    <row r="127" spans="1:2" x14ac:dyDescent="0.25">
      <c r="A127" s="74" t="s">
        <v>449</v>
      </c>
      <c r="B127" s="76" t="s">
        <v>450</v>
      </c>
    </row>
    <row r="128" spans="1:2" x14ac:dyDescent="0.25">
      <c r="A128" s="74" t="s">
        <v>451</v>
      </c>
      <c r="B128" s="76" t="s">
        <v>452</v>
      </c>
    </row>
    <row r="129" spans="1:2" x14ac:dyDescent="0.25">
      <c r="A129" s="74" t="s">
        <v>453</v>
      </c>
      <c r="B129" s="76" t="s">
        <v>454</v>
      </c>
    </row>
    <row r="130" spans="1:2" x14ac:dyDescent="0.25">
      <c r="A130" s="74" t="s">
        <v>455</v>
      </c>
      <c r="B130" s="76" t="s">
        <v>456</v>
      </c>
    </row>
    <row r="131" spans="1:2" x14ac:dyDescent="0.25">
      <c r="A131" s="74" t="s">
        <v>457</v>
      </c>
      <c r="B131" s="76" t="s">
        <v>458</v>
      </c>
    </row>
    <row r="132" spans="1:2" x14ac:dyDescent="0.25">
      <c r="A132" s="74" t="s">
        <v>459</v>
      </c>
      <c r="B132" s="76" t="s">
        <v>460</v>
      </c>
    </row>
    <row r="133" spans="1:2" x14ac:dyDescent="0.25">
      <c r="A133" s="74" t="s">
        <v>461</v>
      </c>
      <c r="B133" s="76" t="s">
        <v>462</v>
      </c>
    </row>
    <row r="134" spans="1:2" x14ac:dyDescent="0.25">
      <c r="A134" s="74" t="s">
        <v>463</v>
      </c>
      <c r="B134" s="76" t="s">
        <v>464</v>
      </c>
    </row>
    <row r="135" spans="1:2" x14ac:dyDescent="0.25">
      <c r="A135" s="74" t="s">
        <v>465</v>
      </c>
      <c r="B135" s="76" t="s">
        <v>466</v>
      </c>
    </row>
    <row r="136" spans="1:2" x14ac:dyDescent="0.25">
      <c r="A136" s="74" t="s">
        <v>467</v>
      </c>
      <c r="B136" s="76" t="s">
        <v>468</v>
      </c>
    </row>
    <row r="137" spans="1:2" x14ac:dyDescent="0.25">
      <c r="A137" s="74" t="s">
        <v>469</v>
      </c>
      <c r="B137" s="76" t="s">
        <v>470</v>
      </c>
    </row>
    <row r="138" spans="1:2" x14ac:dyDescent="0.25">
      <c r="A138" s="74" t="s">
        <v>471</v>
      </c>
      <c r="B138" s="76" t="s">
        <v>472</v>
      </c>
    </row>
    <row r="139" spans="1:2" x14ac:dyDescent="0.25">
      <c r="A139" s="74" t="s">
        <v>473</v>
      </c>
      <c r="B139" s="76" t="s">
        <v>474</v>
      </c>
    </row>
    <row r="140" spans="1:2" x14ac:dyDescent="0.25">
      <c r="A140" s="74" t="s">
        <v>475</v>
      </c>
      <c r="B140" s="76" t="s">
        <v>476</v>
      </c>
    </row>
    <row r="141" spans="1:2" x14ac:dyDescent="0.25">
      <c r="A141" s="74" t="s">
        <v>477</v>
      </c>
      <c r="B141" s="76" t="s">
        <v>478</v>
      </c>
    </row>
    <row r="142" spans="1:2" x14ac:dyDescent="0.25">
      <c r="A142" s="74" t="s">
        <v>479</v>
      </c>
      <c r="B142" s="76" t="s">
        <v>480</v>
      </c>
    </row>
    <row r="143" spans="1:2" x14ac:dyDescent="0.25">
      <c r="A143" s="74" t="s">
        <v>481</v>
      </c>
      <c r="B143" s="76" t="s">
        <v>482</v>
      </c>
    </row>
    <row r="144" spans="1:2" x14ac:dyDescent="0.25">
      <c r="A144" s="74" t="s">
        <v>483</v>
      </c>
      <c r="B144" s="76" t="s">
        <v>484</v>
      </c>
    </row>
    <row r="145" spans="1:2" x14ac:dyDescent="0.25">
      <c r="A145" s="74" t="s">
        <v>485</v>
      </c>
      <c r="B145" s="76" t="s">
        <v>486</v>
      </c>
    </row>
    <row r="146" spans="1:2" x14ac:dyDescent="0.25">
      <c r="A146" s="74" t="s">
        <v>487</v>
      </c>
      <c r="B146" s="76" t="s">
        <v>488</v>
      </c>
    </row>
    <row r="147" spans="1:2" x14ac:dyDescent="0.25">
      <c r="A147" s="74" t="s">
        <v>489</v>
      </c>
      <c r="B147" s="76" t="s">
        <v>490</v>
      </c>
    </row>
    <row r="148" spans="1:2" x14ac:dyDescent="0.25">
      <c r="A148" s="74" t="s">
        <v>491</v>
      </c>
      <c r="B148" s="76" t="s">
        <v>492</v>
      </c>
    </row>
    <row r="149" spans="1:2" x14ac:dyDescent="0.25">
      <c r="A149" s="74" t="s">
        <v>493</v>
      </c>
      <c r="B149" s="76" t="s">
        <v>494</v>
      </c>
    </row>
    <row r="150" spans="1:2" x14ac:dyDescent="0.25">
      <c r="A150" s="74" t="s">
        <v>495</v>
      </c>
      <c r="B150" s="76" t="s">
        <v>496</v>
      </c>
    </row>
    <row r="151" spans="1:2" x14ac:dyDescent="0.25">
      <c r="A151" s="74" t="s">
        <v>497</v>
      </c>
      <c r="B151" s="76" t="s">
        <v>498</v>
      </c>
    </row>
    <row r="152" spans="1:2" x14ac:dyDescent="0.25">
      <c r="A152" s="74" t="s">
        <v>499</v>
      </c>
      <c r="B152" s="76" t="s">
        <v>500</v>
      </c>
    </row>
    <row r="153" spans="1:2" x14ac:dyDescent="0.25">
      <c r="A153" s="74" t="s">
        <v>501</v>
      </c>
      <c r="B153" s="76" t="s">
        <v>502</v>
      </c>
    </row>
    <row r="154" spans="1:2" x14ac:dyDescent="0.25">
      <c r="A154" s="74" t="s">
        <v>503</v>
      </c>
      <c r="B154" s="76" t="s">
        <v>504</v>
      </c>
    </row>
    <row r="155" spans="1:2" x14ac:dyDescent="0.25">
      <c r="A155" s="74" t="s">
        <v>505</v>
      </c>
      <c r="B155" s="76" t="s">
        <v>506</v>
      </c>
    </row>
    <row r="156" spans="1:2" x14ac:dyDescent="0.25">
      <c r="A156" s="74" t="s">
        <v>507</v>
      </c>
      <c r="B156" s="76" t="s">
        <v>508</v>
      </c>
    </row>
    <row r="157" spans="1:2" x14ac:dyDescent="0.25">
      <c r="A157" s="74" t="s">
        <v>509</v>
      </c>
      <c r="B157" s="76" t="s">
        <v>510</v>
      </c>
    </row>
    <row r="158" spans="1:2" x14ac:dyDescent="0.25">
      <c r="A158" s="74" t="s">
        <v>511</v>
      </c>
      <c r="B158" s="76" t="s">
        <v>512</v>
      </c>
    </row>
    <row r="159" spans="1:2" x14ac:dyDescent="0.25">
      <c r="A159" s="74" t="s">
        <v>513</v>
      </c>
      <c r="B159" s="76" t="s">
        <v>514</v>
      </c>
    </row>
    <row r="160" spans="1:2" x14ac:dyDescent="0.25">
      <c r="A160" s="74" t="s">
        <v>515</v>
      </c>
      <c r="B160" s="76" t="s">
        <v>516</v>
      </c>
    </row>
    <row r="161" spans="1:2" x14ac:dyDescent="0.25">
      <c r="A161" s="74" t="s">
        <v>517</v>
      </c>
      <c r="B161" s="76" t="s">
        <v>518</v>
      </c>
    </row>
    <row r="162" spans="1:2" x14ac:dyDescent="0.25">
      <c r="A162" s="74" t="s">
        <v>519</v>
      </c>
      <c r="B162" s="76" t="s">
        <v>520</v>
      </c>
    </row>
    <row r="163" spans="1:2" x14ac:dyDescent="0.25">
      <c r="A163" s="74" t="s">
        <v>521</v>
      </c>
      <c r="B163" s="76" t="s">
        <v>522</v>
      </c>
    </row>
    <row r="164" spans="1:2" x14ac:dyDescent="0.25">
      <c r="A164" s="74" t="s">
        <v>523</v>
      </c>
      <c r="B164" s="76" t="s">
        <v>524</v>
      </c>
    </row>
    <row r="165" spans="1:2" x14ac:dyDescent="0.25">
      <c r="A165" s="74" t="s">
        <v>525</v>
      </c>
      <c r="B165" s="76" t="s">
        <v>526</v>
      </c>
    </row>
    <row r="166" spans="1:2" x14ac:dyDescent="0.25">
      <c r="A166" s="74" t="s">
        <v>527</v>
      </c>
      <c r="B166" s="76" t="s">
        <v>528</v>
      </c>
    </row>
    <row r="167" spans="1:2" x14ac:dyDescent="0.25">
      <c r="A167" s="74" t="s">
        <v>529</v>
      </c>
      <c r="B167" s="76" t="s">
        <v>530</v>
      </c>
    </row>
    <row r="168" spans="1:2" x14ac:dyDescent="0.25">
      <c r="A168" s="74" t="s">
        <v>531</v>
      </c>
      <c r="B168" s="76" t="s">
        <v>532</v>
      </c>
    </row>
    <row r="169" spans="1:2" x14ac:dyDescent="0.25">
      <c r="A169" s="74" t="s">
        <v>533</v>
      </c>
      <c r="B169" s="76" t="s">
        <v>534</v>
      </c>
    </row>
    <row r="170" spans="1:2" x14ac:dyDescent="0.25">
      <c r="A170" s="74" t="s">
        <v>535</v>
      </c>
      <c r="B170" s="76" t="s">
        <v>536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14"/>
  <sheetViews>
    <sheetView showGridLines="0" showZeros="0" tabSelected="1" topLeftCell="B1" zoomScale="70" zoomScaleNormal="70" workbookViewId="0">
      <pane ySplit="5" topLeftCell="A6" activePane="bottomLeft" state="frozen"/>
      <selection pane="bottomLeft" activeCell="L8" sqref="L8"/>
    </sheetView>
  </sheetViews>
  <sheetFormatPr defaultColWidth="9.140625" defaultRowHeight="15" x14ac:dyDescent="0.25"/>
  <cols>
    <col min="1" max="1" width="9.140625" style="39"/>
    <col min="2" max="2" width="30.5703125" style="39" customWidth="1"/>
    <col min="3" max="3" width="32.42578125" style="39" customWidth="1"/>
    <col min="4" max="4" width="24.42578125" style="39" customWidth="1"/>
    <col min="5" max="6" width="23.140625" style="39" hidden="1" customWidth="1"/>
    <col min="7" max="7" width="18.42578125" style="39" hidden="1" customWidth="1"/>
    <col min="8" max="8" width="31.42578125" style="39" customWidth="1"/>
    <col min="9" max="9" width="28.140625" style="159" customWidth="1"/>
    <col min="10" max="10" width="36.42578125" style="159" customWidth="1"/>
    <col min="11" max="11" width="31.42578125" style="39" customWidth="1"/>
    <col min="12" max="12" width="18.42578125" style="39" customWidth="1"/>
    <col min="13" max="13" width="17.42578125" style="39" customWidth="1"/>
    <col min="14" max="14" width="25.140625" style="39" customWidth="1"/>
    <col min="15" max="16384" width="9.140625" style="39"/>
  </cols>
  <sheetData>
    <row r="1" spans="1:12" ht="46.5" x14ac:dyDescent="0.7">
      <c r="B1" s="316" t="s">
        <v>559</v>
      </c>
      <c r="C1" s="316"/>
      <c r="D1" s="316"/>
      <c r="E1" s="316"/>
      <c r="F1" s="37"/>
      <c r="G1" s="37"/>
      <c r="H1" s="38"/>
      <c r="I1" s="165"/>
      <c r="J1" s="165"/>
      <c r="K1" s="38"/>
    </row>
    <row r="2" spans="1:12" ht="15.75" x14ac:dyDescent="0.25">
      <c r="B2" s="148" t="s">
        <v>560</v>
      </c>
    </row>
    <row r="3" spans="1:12" ht="18.75" x14ac:dyDescent="0.3">
      <c r="B3" s="340" t="s">
        <v>174</v>
      </c>
      <c r="C3" s="340"/>
      <c r="D3" s="340"/>
      <c r="E3" s="340"/>
    </row>
    <row r="4" spans="1:12" ht="18.75" x14ac:dyDescent="0.3">
      <c r="B4" s="179"/>
      <c r="C4" s="179"/>
      <c r="D4" s="179"/>
      <c r="E4" s="179"/>
    </row>
    <row r="5" spans="1:12" ht="78.75" x14ac:dyDescent="0.25">
      <c r="B5" s="45" t="s">
        <v>561</v>
      </c>
      <c r="C5" s="45" t="s">
        <v>562</v>
      </c>
      <c r="D5" s="181" t="s">
        <v>577</v>
      </c>
      <c r="E5" s="45" t="s">
        <v>175</v>
      </c>
      <c r="F5" s="45" t="s">
        <v>176</v>
      </c>
      <c r="G5" s="45" t="s">
        <v>62</v>
      </c>
      <c r="H5" s="174" t="s">
        <v>574</v>
      </c>
      <c r="I5" s="174" t="s">
        <v>573</v>
      </c>
      <c r="J5" s="174" t="s">
        <v>570</v>
      </c>
      <c r="K5" s="190" t="s">
        <v>575</v>
      </c>
    </row>
    <row r="6" spans="1:12" ht="15.75" x14ac:dyDescent="0.25">
      <c r="B6" s="92" t="s">
        <v>0</v>
      </c>
      <c r="C6" s="341" t="s">
        <v>578</v>
      </c>
      <c r="D6" s="342"/>
      <c r="E6" s="342"/>
      <c r="F6" s="342"/>
      <c r="G6" s="342"/>
      <c r="H6" s="342"/>
      <c r="I6" s="342"/>
      <c r="J6" s="342"/>
      <c r="K6" s="342"/>
    </row>
    <row r="7" spans="1:12" ht="15.75" x14ac:dyDescent="0.25">
      <c r="B7" s="92" t="s">
        <v>1</v>
      </c>
      <c r="C7" s="341" t="s">
        <v>579</v>
      </c>
      <c r="D7" s="342"/>
      <c r="E7" s="342"/>
      <c r="F7" s="342"/>
      <c r="G7" s="342"/>
      <c r="H7" s="342"/>
      <c r="I7" s="342"/>
      <c r="J7" s="342"/>
      <c r="K7" s="342"/>
    </row>
    <row r="8" spans="1:12" ht="157.5" x14ac:dyDescent="0.25">
      <c r="B8" s="151" t="s">
        <v>2</v>
      </c>
      <c r="C8" s="186" t="s">
        <v>588</v>
      </c>
      <c r="D8" s="21">
        <v>31298.819897331443</v>
      </c>
      <c r="E8" s="21"/>
      <c r="F8" s="21"/>
      <c r="G8" s="122">
        <f>D8</f>
        <v>31298.819897331443</v>
      </c>
      <c r="H8" s="189">
        <v>0.7</v>
      </c>
      <c r="I8" s="21">
        <v>31560.999999999993</v>
      </c>
      <c r="J8" s="188" t="s">
        <v>596</v>
      </c>
      <c r="K8" s="191"/>
      <c r="L8" s="210"/>
    </row>
    <row r="9" spans="1:12" ht="94.5" x14ac:dyDescent="0.25">
      <c r="B9" s="151" t="s">
        <v>3</v>
      </c>
      <c r="C9" s="187" t="s">
        <v>580</v>
      </c>
      <c r="D9" s="21">
        <v>27956.9737672226</v>
      </c>
      <c r="E9" s="21"/>
      <c r="F9" s="21"/>
      <c r="G9" s="122">
        <f t="shared" ref="G9:G15" si="0">D9</f>
        <v>27956.9737672226</v>
      </c>
      <c r="H9" s="189">
        <v>0.5</v>
      </c>
      <c r="I9" s="21">
        <v>27040.959999999992</v>
      </c>
      <c r="J9" s="188" t="s">
        <v>597</v>
      </c>
      <c r="K9" s="191"/>
      <c r="L9" s="210"/>
    </row>
    <row r="10" spans="1:12" ht="15.75" x14ac:dyDescent="0.25">
      <c r="B10" s="151" t="s">
        <v>4</v>
      </c>
      <c r="C10" s="20"/>
      <c r="D10" s="21"/>
      <c r="E10" s="21"/>
      <c r="F10" s="21"/>
      <c r="G10" s="122">
        <f t="shared" si="0"/>
        <v>0</v>
      </c>
      <c r="H10" s="118"/>
      <c r="I10" s="21"/>
      <c r="J10" s="22"/>
      <c r="K10" s="191"/>
      <c r="L10" s="210"/>
    </row>
    <row r="11" spans="1:12" ht="15.75" x14ac:dyDescent="0.25">
      <c r="B11" s="151" t="s">
        <v>31</v>
      </c>
      <c r="C11" s="20"/>
      <c r="D11" s="21"/>
      <c r="E11" s="21"/>
      <c r="F11" s="21"/>
      <c r="G11" s="122">
        <f t="shared" si="0"/>
        <v>0</v>
      </c>
      <c r="H11" s="118"/>
      <c r="I11" s="21"/>
      <c r="J11" s="22"/>
      <c r="K11" s="191"/>
      <c r="L11" s="210"/>
    </row>
    <row r="12" spans="1:12" ht="15.75" x14ac:dyDescent="0.25">
      <c r="B12" s="151" t="s">
        <v>32</v>
      </c>
      <c r="C12" s="20"/>
      <c r="D12" s="21"/>
      <c r="E12" s="21"/>
      <c r="F12" s="21"/>
      <c r="G12" s="122">
        <f t="shared" si="0"/>
        <v>0</v>
      </c>
      <c r="H12" s="118"/>
      <c r="I12" s="21"/>
      <c r="J12" s="22"/>
      <c r="K12" s="191"/>
      <c r="L12" s="210"/>
    </row>
    <row r="13" spans="1:12" ht="15.75" x14ac:dyDescent="0.25">
      <c r="B13" s="151" t="s">
        <v>33</v>
      </c>
      <c r="C13" s="20"/>
      <c r="D13" s="21"/>
      <c r="E13" s="21"/>
      <c r="F13" s="21"/>
      <c r="G13" s="122">
        <f t="shared" si="0"/>
        <v>0</v>
      </c>
      <c r="H13" s="118"/>
      <c r="I13" s="21"/>
      <c r="J13" s="22"/>
      <c r="K13" s="191"/>
      <c r="L13" s="210"/>
    </row>
    <row r="14" spans="1:12" ht="15.75" x14ac:dyDescent="0.25">
      <c r="B14" s="151" t="s">
        <v>34</v>
      </c>
      <c r="C14" s="44"/>
      <c r="D14" s="22"/>
      <c r="E14" s="22"/>
      <c r="F14" s="22"/>
      <c r="G14" s="122">
        <f t="shared" si="0"/>
        <v>0</v>
      </c>
      <c r="H14" s="119"/>
      <c r="I14" s="22"/>
      <c r="J14" s="22"/>
      <c r="K14" s="192"/>
      <c r="L14" s="210"/>
    </row>
    <row r="15" spans="1:12" ht="15.75" x14ac:dyDescent="0.25">
      <c r="A15" s="40"/>
      <c r="B15" s="151" t="s">
        <v>35</v>
      </c>
      <c r="C15" s="44"/>
      <c r="D15" s="22"/>
      <c r="E15" s="22"/>
      <c r="F15" s="22"/>
      <c r="G15" s="122">
        <f t="shared" si="0"/>
        <v>0</v>
      </c>
      <c r="H15" s="119"/>
      <c r="I15" s="22"/>
      <c r="J15" s="22"/>
      <c r="K15" s="192"/>
      <c r="L15" s="210"/>
    </row>
    <row r="16" spans="1:12" ht="15.75" x14ac:dyDescent="0.25">
      <c r="A16" s="40"/>
      <c r="C16" s="92" t="s">
        <v>173</v>
      </c>
      <c r="D16" s="23">
        <f>SUM(D8:D15)</f>
        <v>59255.793664554047</v>
      </c>
      <c r="E16" s="23">
        <f>SUM(E8:E15)</f>
        <v>0</v>
      </c>
      <c r="F16" s="23">
        <f>SUM(F8:F15)</f>
        <v>0</v>
      </c>
      <c r="G16" s="23">
        <f>SUM(G8:G15)</f>
        <v>59255.793664554047</v>
      </c>
      <c r="H16" s="23">
        <f>(H8*G8)+(H9*G9)+(H10*G10)+(H11*G11)+(H12*G12)+(H13*G13)+(H14*G14)+(H15*G15)</f>
        <v>35887.660811743306</v>
      </c>
      <c r="I16" s="23">
        <f>SUM(I8:I15)</f>
        <v>58601.959999999985</v>
      </c>
      <c r="J16" s="175"/>
      <c r="K16" s="192"/>
      <c r="L16" s="210"/>
    </row>
    <row r="17" spans="1:12" ht="15.75" x14ac:dyDescent="0.25">
      <c r="A17" s="40"/>
      <c r="B17" s="92" t="s">
        <v>5</v>
      </c>
      <c r="C17" s="343" t="s">
        <v>581</v>
      </c>
      <c r="D17" s="344"/>
      <c r="E17" s="344"/>
      <c r="F17" s="344"/>
      <c r="G17" s="344"/>
      <c r="H17" s="344"/>
      <c r="I17" s="344"/>
      <c r="J17" s="344"/>
      <c r="K17" s="344"/>
      <c r="L17" s="210"/>
    </row>
    <row r="18" spans="1:12" ht="94.5" x14ac:dyDescent="0.25">
      <c r="A18" s="40"/>
      <c r="B18" s="151" t="s">
        <v>42</v>
      </c>
      <c r="C18" s="187" t="s">
        <v>582</v>
      </c>
      <c r="D18" s="21">
        <v>23844.145454545454</v>
      </c>
      <c r="E18" s="21"/>
      <c r="F18" s="21"/>
      <c r="G18" s="122">
        <f>D18</f>
        <v>23844.145454545454</v>
      </c>
      <c r="H18" s="189">
        <v>0.4</v>
      </c>
      <c r="I18" s="21">
        <v>23816.099999999977</v>
      </c>
      <c r="J18" s="188" t="s">
        <v>599</v>
      </c>
      <c r="K18" s="106"/>
      <c r="L18" s="210"/>
    </row>
    <row r="19" spans="1:12" ht="94.5" x14ac:dyDescent="0.25">
      <c r="A19" s="40"/>
      <c r="B19" s="151" t="s">
        <v>43</v>
      </c>
      <c r="C19" s="187" t="s">
        <v>583</v>
      </c>
      <c r="D19" s="21">
        <v>22950.85237926077</v>
      </c>
      <c r="E19" s="21"/>
      <c r="F19" s="21"/>
      <c r="G19" s="122">
        <f t="shared" ref="G19:G25" si="1">D19</f>
        <v>22950.85237926077</v>
      </c>
      <c r="H19" s="189">
        <v>0.5</v>
      </c>
      <c r="I19" s="21">
        <v>22393.84</v>
      </c>
      <c r="J19" s="188" t="s">
        <v>598</v>
      </c>
      <c r="K19" s="106"/>
      <c r="L19" s="210"/>
    </row>
    <row r="20" spans="1:12" ht="15.75" x14ac:dyDescent="0.25">
      <c r="A20" s="40"/>
      <c r="B20" s="151" t="s">
        <v>36</v>
      </c>
      <c r="C20" s="20"/>
      <c r="D20" s="21"/>
      <c r="E20" s="21"/>
      <c r="F20" s="21"/>
      <c r="G20" s="122">
        <f t="shared" si="1"/>
        <v>0</v>
      </c>
      <c r="H20" s="118"/>
      <c r="I20" s="21"/>
      <c r="J20" s="21"/>
      <c r="K20" s="106"/>
      <c r="L20" s="210"/>
    </row>
    <row r="21" spans="1:12" ht="15.75" x14ac:dyDescent="0.25">
      <c r="A21" s="40"/>
      <c r="B21" s="151" t="s">
        <v>37</v>
      </c>
      <c r="C21" s="20"/>
      <c r="D21" s="21"/>
      <c r="E21" s="21"/>
      <c r="F21" s="21"/>
      <c r="G21" s="122">
        <f t="shared" si="1"/>
        <v>0</v>
      </c>
      <c r="H21" s="118"/>
      <c r="I21" s="21"/>
      <c r="J21" s="21"/>
      <c r="K21" s="106"/>
      <c r="L21" s="210"/>
    </row>
    <row r="22" spans="1:12" ht="15.75" x14ac:dyDescent="0.25">
      <c r="A22" s="40"/>
      <c r="B22" s="151" t="s">
        <v>38</v>
      </c>
      <c r="C22" s="20"/>
      <c r="D22" s="21"/>
      <c r="E22" s="21"/>
      <c r="F22" s="21"/>
      <c r="G22" s="122">
        <f t="shared" si="1"/>
        <v>0</v>
      </c>
      <c r="H22" s="118"/>
      <c r="I22" s="21"/>
      <c r="J22" s="21"/>
      <c r="K22" s="106"/>
      <c r="L22" s="210"/>
    </row>
    <row r="23" spans="1:12" ht="15.75" x14ac:dyDescent="0.25">
      <c r="A23" s="40"/>
      <c r="B23" s="151" t="s">
        <v>39</v>
      </c>
      <c r="C23" s="20"/>
      <c r="D23" s="21"/>
      <c r="E23" s="21"/>
      <c r="F23" s="21"/>
      <c r="G23" s="122">
        <f t="shared" si="1"/>
        <v>0</v>
      </c>
      <c r="H23" s="118"/>
      <c r="I23" s="21"/>
      <c r="J23" s="21"/>
      <c r="K23" s="106"/>
      <c r="L23" s="210"/>
    </row>
    <row r="24" spans="1:12" ht="15.75" x14ac:dyDescent="0.25">
      <c r="A24" s="40"/>
      <c r="B24" s="151" t="s">
        <v>40</v>
      </c>
      <c r="C24" s="44"/>
      <c r="D24" s="22"/>
      <c r="E24" s="22"/>
      <c r="F24" s="22"/>
      <c r="G24" s="122">
        <f t="shared" si="1"/>
        <v>0</v>
      </c>
      <c r="H24" s="119"/>
      <c r="I24" s="22"/>
      <c r="J24" s="22"/>
      <c r="K24" s="107"/>
      <c r="L24" s="210"/>
    </row>
    <row r="25" spans="1:12" ht="15.75" x14ac:dyDescent="0.25">
      <c r="A25" s="40"/>
      <c r="B25" s="151" t="s">
        <v>41</v>
      </c>
      <c r="C25" s="44"/>
      <c r="D25" s="22"/>
      <c r="E25" s="22"/>
      <c r="F25" s="22"/>
      <c r="G25" s="122">
        <f t="shared" si="1"/>
        <v>0</v>
      </c>
      <c r="H25" s="119"/>
      <c r="I25" s="22"/>
      <c r="J25" s="22"/>
      <c r="K25" s="107"/>
      <c r="L25" s="210"/>
    </row>
    <row r="26" spans="1:12" ht="15.75" x14ac:dyDescent="0.25">
      <c r="A26" s="40"/>
      <c r="C26" s="92" t="s">
        <v>173</v>
      </c>
      <c r="D26" s="25">
        <f>SUM(D18:D25)</f>
        <v>46794.997833806221</v>
      </c>
      <c r="E26" s="25">
        <f t="shared" ref="E26:G26" si="2">SUM(E18:E25)</f>
        <v>0</v>
      </c>
      <c r="F26" s="25">
        <f t="shared" si="2"/>
        <v>0</v>
      </c>
      <c r="G26" s="25">
        <f t="shared" si="2"/>
        <v>46794.997833806221</v>
      </c>
      <c r="H26" s="23">
        <f>(H18*G18)+(H19*G19)+(H20*G20)+(H21*G21)+(H22*G22)+(H23*G23)+(H24*G24)+(H25*G25)</f>
        <v>21013.084371448567</v>
      </c>
      <c r="I26" s="23">
        <f>SUM(I18:I25)</f>
        <v>46209.939999999973</v>
      </c>
      <c r="J26" s="175"/>
      <c r="K26" s="107"/>
      <c r="L26" s="210"/>
    </row>
    <row r="27" spans="1:12" ht="15.75" x14ac:dyDescent="0.25">
      <c r="A27" s="40"/>
      <c r="B27" s="92" t="s">
        <v>6</v>
      </c>
      <c r="C27" s="332"/>
      <c r="D27" s="332"/>
      <c r="E27" s="332"/>
      <c r="F27" s="332"/>
      <c r="G27" s="332"/>
      <c r="H27" s="332"/>
      <c r="I27" s="333"/>
      <c r="J27" s="333"/>
      <c r="K27" s="332"/>
      <c r="L27" s="210"/>
    </row>
    <row r="28" spans="1:12" ht="15.75" x14ac:dyDescent="0.25">
      <c r="A28" s="40"/>
      <c r="B28" s="151" t="s">
        <v>44</v>
      </c>
      <c r="C28" s="20"/>
      <c r="D28" s="21"/>
      <c r="E28" s="21"/>
      <c r="F28" s="21"/>
      <c r="G28" s="122">
        <f>D28</f>
        <v>0</v>
      </c>
      <c r="H28" s="118"/>
      <c r="I28" s="21"/>
      <c r="J28" s="21"/>
      <c r="K28" s="106"/>
      <c r="L28" s="210"/>
    </row>
    <row r="29" spans="1:12" ht="15.75" x14ac:dyDescent="0.25">
      <c r="A29" s="40"/>
      <c r="B29" s="151" t="s">
        <v>45</v>
      </c>
      <c r="C29" s="20"/>
      <c r="D29" s="21"/>
      <c r="E29" s="21"/>
      <c r="F29" s="21"/>
      <c r="G29" s="122">
        <f t="shared" ref="G29:G35" si="3">D29</f>
        <v>0</v>
      </c>
      <c r="H29" s="118"/>
      <c r="I29" s="21"/>
      <c r="J29" s="21"/>
      <c r="K29" s="106"/>
      <c r="L29" s="210"/>
    </row>
    <row r="30" spans="1:12" ht="15.75" x14ac:dyDescent="0.25">
      <c r="A30" s="40"/>
      <c r="B30" s="151" t="s">
        <v>46</v>
      </c>
      <c r="C30" s="20"/>
      <c r="D30" s="21"/>
      <c r="E30" s="21"/>
      <c r="F30" s="21"/>
      <c r="G30" s="122">
        <f t="shared" si="3"/>
        <v>0</v>
      </c>
      <c r="H30" s="118"/>
      <c r="I30" s="21"/>
      <c r="J30" s="21"/>
      <c r="K30" s="106"/>
      <c r="L30" s="210"/>
    </row>
    <row r="31" spans="1:12" ht="15.75" x14ac:dyDescent="0.25">
      <c r="A31" s="40"/>
      <c r="B31" s="151" t="s">
        <v>47</v>
      </c>
      <c r="C31" s="20"/>
      <c r="D31" s="21"/>
      <c r="E31" s="21"/>
      <c r="F31" s="21"/>
      <c r="G31" s="122">
        <f t="shared" si="3"/>
        <v>0</v>
      </c>
      <c r="H31" s="118"/>
      <c r="I31" s="21"/>
      <c r="J31" s="21"/>
      <c r="K31" s="106"/>
      <c r="L31" s="210"/>
    </row>
    <row r="32" spans="1:12" s="40" customFormat="1" ht="15.75" x14ac:dyDescent="0.25">
      <c r="B32" s="151" t="s">
        <v>48</v>
      </c>
      <c r="C32" s="20"/>
      <c r="D32" s="21"/>
      <c r="E32" s="21"/>
      <c r="F32" s="21"/>
      <c r="G32" s="122">
        <f t="shared" si="3"/>
        <v>0</v>
      </c>
      <c r="H32" s="118"/>
      <c r="I32" s="21"/>
      <c r="J32" s="21"/>
      <c r="K32" s="106"/>
      <c r="L32" s="210"/>
    </row>
    <row r="33" spans="1:12" s="40" customFormat="1" ht="15.75" x14ac:dyDescent="0.25">
      <c r="B33" s="151" t="s">
        <v>49</v>
      </c>
      <c r="C33" s="20"/>
      <c r="D33" s="21"/>
      <c r="E33" s="21"/>
      <c r="F33" s="21"/>
      <c r="G33" s="122">
        <f t="shared" si="3"/>
        <v>0</v>
      </c>
      <c r="H33" s="118"/>
      <c r="I33" s="21"/>
      <c r="J33" s="21"/>
      <c r="K33" s="106"/>
      <c r="L33" s="210"/>
    </row>
    <row r="34" spans="1:12" s="40" customFormat="1" ht="15.75" x14ac:dyDescent="0.25">
      <c r="A34" s="39"/>
      <c r="B34" s="151" t="s">
        <v>50</v>
      </c>
      <c r="C34" s="44"/>
      <c r="D34" s="22"/>
      <c r="E34" s="22"/>
      <c r="F34" s="22"/>
      <c r="G34" s="122">
        <f t="shared" si="3"/>
        <v>0</v>
      </c>
      <c r="H34" s="119"/>
      <c r="I34" s="22"/>
      <c r="J34" s="22"/>
      <c r="K34" s="107"/>
      <c r="L34" s="210"/>
    </row>
    <row r="35" spans="1:12" ht="15.75" x14ac:dyDescent="0.25">
      <c r="B35" s="151" t="s">
        <v>51</v>
      </c>
      <c r="C35" s="44"/>
      <c r="D35" s="22"/>
      <c r="E35" s="22"/>
      <c r="F35" s="22"/>
      <c r="G35" s="122">
        <f t="shared" si="3"/>
        <v>0</v>
      </c>
      <c r="H35" s="119"/>
      <c r="I35" s="22"/>
      <c r="J35" s="22"/>
      <c r="K35" s="107"/>
      <c r="L35" s="210"/>
    </row>
    <row r="36" spans="1:12" ht="15.75" x14ac:dyDescent="0.25">
      <c r="C36" s="92" t="s">
        <v>173</v>
      </c>
      <c r="D36" s="25">
        <f>SUM(D28:D35)</f>
        <v>0</v>
      </c>
      <c r="E36" s="25">
        <f t="shared" ref="E36:G36" si="4">SUM(E28:E35)</f>
        <v>0</v>
      </c>
      <c r="F36" s="25">
        <f t="shared" si="4"/>
        <v>0</v>
      </c>
      <c r="G36" s="25">
        <f t="shared" si="4"/>
        <v>0</v>
      </c>
      <c r="H36" s="23">
        <f>(H28*G28)+(H29*G29)+(H30*G30)+(H31*G31)+(H32*G32)+(H33*G33)+(H34*G34)+(H35*G35)</f>
        <v>0</v>
      </c>
      <c r="I36" s="23">
        <f>SUM(I28:I35)</f>
        <v>0</v>
      </c>
      <c r="J36" s="175"/>
      <c r="K36" s="107"/>
      <c r="L36" s="210"/>
    </row>
    <row r="37" spans="1:12" ht="15.75" x14ac:dyDescent="0.25">
      <c r="B37" s="92" t="s">
        <v>52</v>
      </c>
      <c r="C37" s="332"/>
      <c r="D37" s="332"/>
      <c r="E37" s="332"/>
      <c r="F37" s="332"/>
      <c r="G37" s="332"/>
      <c r="H37" s="332"/>
      <c r="I37" s="333"/>
      <c r="J37" s="333"/>
      <c r="K37" s="332"/>
      <c r="L37" s="210"/>
    </row>
    <row r="38" spans="1:12" ht="15.75" x14ac:dyDescent="0.25">
      <c r="B38" s="151" t="s">
        <v>53</v>
      </c>
      <c r="C38" s="20"/>
      <c r="D38" s="21"/>
      <c r="E38" s="21"/>
      <c r="F38" s="21"/>
      <c r="G38" s="122">
        <f>D38</f>
        <v>0</v>
      </c>
      <c r="H38" s="118"/>
      <c r="I38" s="21"/>
      <c r="J38" s="21"/>
      <c r="K38" s="106"/>
      <c r="L38" s="210"/>
    </row>
    <row r="39" spans="1:12" ht="15.75" x14ac:dyDescent="0.25">
      <c r="B39" s="151" t="s">
        <v>54</v>
      </c>
      <c r="C39" s="20"/>
      <c r="D39" s="21"/>
      <c r="E39" s="21"/>
      <c r="F39" s="21"/>
      <c r="G39" s="122">
        <f t="shared" ref="G39:G45" si="5">D39</f>
        <v>0</v>
      </c>
      <c r="H39" s="118"/>
      <c r="I39" s="21"/>
      <c r="J39" s="21"/>
      <c r="K39" s="106"/>
      <c r="L39" s="210"/>
    </row>
    <row r="40" spans="1:12" ht="15.75" x14ac:dyDescent="0.25">
      <c r="B40" s="151" t="s">
        <v>55</v>
      </c>
      <c r="C40" s="20"/>
      <c r="D40" s="21"/>
      <c r="E40" s="21"/>
      <c r="F40" s="21"/>
      <c r="G40" s="122">
        <f t="shared" si="5"/>
        <v>0</v>
      </c>
      <c r="H40" s="118"/>
      <c r="I40" s="21"/>
      <c r="J40" s="21"/>
      <c r="K40" s="106"/>
      <c r="L40" s="210"/>
    </row>
    <row r="41" spans="1:12" ht="15.75" x14ac:dyDescent="0.25">
      <c r="B41" s="151" t="s">
        <v>56</v>
      </c>
      <c r="C41" s="20"/>
      <c r="D41" s="21"/>
      <c r="E41" s="21"/>
      <c r="F41" s="21"/>
      <c r="G41" s="122">
        <f t="shared" si="5"/>
        <v>0</v>
      </c>
      <c r="H41" s="118"/>
      <c r="I41" s="21"/>
      <c r="J41" s="21"/>
      <c r="K41" s="106"/>
      <c r="L41" s="210"/>
    </row>
    <row r="42" spans="1:12" ht="15.75" x14ac:dyDescent="0.25">
      <c r="B42" s="151" t="s">
        <v>57</v>
      </c>
      <c r="C42" s="20"/>
      <c r="D42" s="21"/>
      <c r="E42" s="21"/>
      <c r="F42" s="21"/>
      <c r="G42" s="122">
        <f t="shared" si="5"/>
        <v>0</v>
      </c>
      <c r="H42" s="118"/>
      <c r="I42" s="21"/>
      <c r="J42" s="21"/>
      <c r="K42" s="106"/>
      <c r="L42" s="210"/>
    </row>
    <row r="43" spans="1:12" ht="15.75" x14ac:dyDescent="0.25">
      <c r="A43" s="40"/>
      <c r="B43" s="151" t="s">
        <v>58</v>
      </c>
      <c r="C43" s="20"/>
      <c r="D43" s="21"/>
      <c r="E43" s="21"/>
      <c r="F43" s="21"/>
      <c r="G43" s="122">
        <f t="shared" si="5"/>
        <v>0</v>
      </c>
      <c r="H43" s="118"/>
      <c r="I43" s="21"/>
      <c r="J43" s="21"/>
      <c r="K43" s="106"/>
      <c r="L43" s="210"/>
    </row>
    <row r="44" spans="1:12" s="40" customFormat="1" ht="15.75" x14ac:dyDescent="0.25">
      <c r="A44" s="39"/>
      <c r="B44" s="151" t="s">
        <v>59</v>
      </c>
      <c r="C44" s="44"/>
      <c r="D44" s="22"/>
      <c r="E44" s="22"/>
      <c r="F44" s="22"/>
      <c r="G44" s="122">
        <f t="shared" si="5"/>
        <v>0</v>
      </c>
      <c r="H44" s="119"/>
      <c r="I44" s="22"/>
      <c r="J44" s="22"/>
      <c r="K44" s="107"/>
      <c r="L44" s="210"/>
    </row>
    <row r="45" spans="1:12" ht="15.75" x14ac:dyDescent="0.25">
      <c r="B45" s="151" t="s">
        <v>60</v>
      </c>
      <c r="C45" s="44"/>
      <c r="D45" s="22"/>
      <c r="E45" s="22"/>
      <c r="F45" s="22"/>
      <c r="G45" s="122">
        <f t="shared" si="5"/>
        <v>0</v>
      </c>
      <c r="H45" s="119"/>
      <c r="I45" s="22"/>
      <c r="J45" s="22"/>
      <c r="K45" s="107"/>
      <c r="L45" s="210"/>
    </row>
    <row r="46" spans="1:12" ht="15.75" x14ac:dyDescent="0.25">
      <c r="C46" s="92" t="s">
        <v>173</v>
      </c>
      <c r="D46" s="23">
        <f>SUM(D38:D45)</f>
        <v>0</v>
      </c>
      <c r="E46" s="23">
        <f t="shared" ref="E46:G46" si="6">SUM(E38:E45)</f>
        <v>0</v>
      </c>
      <c r="F46" s="23">
        <f t="shared" si="6"/>
        <v>0</v>
      </c>
      <c r="G46" s="23">
        <f t="shared" si="6"/>
        <v>0</v>
      </c>
      <c r="H46" s="23">
        <f>(H38*G38)+(H39*G39)+(H40*G40)+(H41*G41)+(H42*G42)+(H43*G43)+(H44*G44)+(H45*G45)</f>
        <v>0</v>
      </c>
      <c r="I46" s="23">
        <f>SUM(I38:I45)</f>
        <v>0</v>
      </c>
      <c r="J46" s="175"/>
      <c r="K46" s="107"/>
      <c r="L46" s="210"/>
    </row>
    <row r="47" spans="1:12" ht="15.75" x14ac:dyDescent="0.25">
      <c r="B47" s="15"/>
      <c r="C47" s="16"/>
      <c r="D47" s="14"/>
      <c r="E47" s="14"/>
      <c r="F47" s="14"/>
      <c r="G47" s="14"/>
      <c r="H47" s="14"/>
      <c r="I47" s="14"/>
      <c r="J47" s="14"/>
      <c r="K47" s="14"/>
      <c r="L47" s="210"/>
    </row>
    <row r="48" spans="1:12" ht="15.75" x14ac:dyDescent="0.25">
      <c r="B48" s="92" t="s">
        <v>7</v>
      </c>
      <c r="C48" s="334" t="s">
        <v>584</v>
      </c>
      <c r="D48" s="334"/>
      <c r="E48" s="334"/>
      <c r="F48" s="334"/>
      <c r="G48" s="334"/>
      <c r="H48" s="334"/>
      <c r="I48" s="334"/>
      <c r="J48" s="334"/>
      <c r="K48" s="334"/>
      <c r="L48" s="210"/>
    </row>
    <row r="49" spans="1:12" ht="15.75" x14ac:dyDescent="0.25">
      <c r="B49" s="92" t="s">
        <v>64</v>
      </c>
      <c r="C49" s="335" t="s">
        <v>585</v>
      </c>
      <c r="D49" s="336"/>
      <c r="E49" s="336"/>
      <c r="F49" s="336"/>
      <c r="G49" s="336"/>
      <c r="H49" s="336"/>
      <c r="I49" s="336"/>
      <c r="J49" s="336"/>
      <c r="K49" s="336"/>
      <c r="L49" s="210"/>
    </row>
    <row r="50" spans="1:12" ht="110.25" x14ac:dyDescent="0.25">
      <c r="B50" s="151" t="s">
        <v>66</v>
      </c>
      <c r="C50" s="187" t="s">
        <v>595</v>
      </c>
      <c r="D50" s="183">
        <v>29006.234323681922</v>
      </c>
      <c r="E50" s="21"/>
      <c r="F50" s="21"/>
      <c r="G50" s="122">
        <f>D50</f>
        <v>29006.234323681922</v>
      </c>
      <c r="H50" s="118">
        <v>0.5</v>
      </c>
      <c r="I50" s="21">
        <v>29214.619999999992</v>
      </c>
      <c r="J50" s="188" t="s">
        <v>600</v>
      </c>
      <c r="K50" s="106"/>
      <c r="L50" s="210"/>
    </row>
    <row r="51" spans="1:12" ht="15.75" x14ac:dyDescent="0.25">
      <c r="B51" s="151" t="s">
        <v>65</v>
      </c>
      <c r="C51" s="20"/>
      <c r="D51" s="21"/>
      <c r="E51" s="21"/>
      <c r="F51" s="21"/>
      <c r="G51" s="122">
        <f t="shared" ref="G51:G57" si="7">D51</f>
        <v>0</v>
      </c>
      <c r="H51" s="118"/>
      <c r="I51" s="21"/>
      <c r="J51" s="188"/>
      <c r="K51" s="106"/>
      <c r="L51" s="210"/>
    </row>
    <row r="52" spans="1:12" ht="15.75" x14ac:dyDescent="0.25">
      <c r="B52" s="151" t="s">
        <v>67</v>
      </c>
      <c r="C52" s="20"/>
      <c r="D52" s="21"/>
      <c r="E52" s="21"/>
      <c r="F52" s="21"/>
      <c r="G52" s="122">
        <f t="shared" si="7"/>
        <v>0</v>
      </c>
      <c r="H52" s="118"/>
      <c r="I52" s="21"/>
      <c r="J52" s="188"/>
      <c r="K52" s="106"/>
      <c r="L52" s="210"/>
    </row>
    <row r="53" spans="1:12" ht="15.75" x14ac:dyDescent="0.25">
      <c r="B53" s="151" t="s">
        <v>68</v>
      </c>
      <c r="C53" s="20"/>
      <c r="D53" s="21"/>
      <c r="E53" s="21"/>
      <c r="F53" s="21"/>
      <c r="G53" s="122">
        <f t="shared" si="7"/>
        <v>0</v>
      </c>
      <c r="H53" s="118"/>
      <c r="I53" s="21"/>
      <c r="J53" s="188"/>
      <c r="K53" s="106"/>
      <c r="L53" s="210"/>
    </row>
    <row r="54" spans="1:12" ht="15.75" x14ac:dyDescent="0.25">
      <c r="B54" s="151" t="s">
        <v>69</v>
      </c>
      <c r="C54" s="20"/>
      <c r="D54" s="21"/>
      <c r="E54" s="21"/>
      <c r="F54" s="21"/>
      <c r="G54" s="122">
        <f t="shared" si="7"/>
        <v>0</v>
      </c>
      <c r="H54" s="118"/>
      <c r="I54" s="21"/>
      <c r="J54" s="21"/>
      <c r="K54" s="106"/>
      <c r="L54" s="210"/>
    </row>
    <row r="55" spans="1:12" ht="15.75" x14ac:dyDescent="0.25">
      <c r="B55" s="151" t="s">
        <v>70</v>
      </c>
      <c r="C55" s="20"/>
      <c r="D55" s="21"/>
      <c r="E55" s="21"/>
      <c r="F55" s="21"/>
      <c r="G55" s="122">
        <f t="shared" si="7"/>
        <v>0</v>
      </c>
      <c r="H55" s="118"/>
      <c r="I55" s="21"/>
      <c r="J55" s="21"/>
      <c r="K55" s="106"/>
      <c r="L55" s="210"/>
    </row>
    <row r="56" spans="1:12" ht="15.75" x14ac:dyDescent="0.25">
      <c r="A56" s="40"/>
      <c r="B56" s="151" t="s">
        <v>71</v>
      </c>
      <c r="C56" s="44"/>
      <c r="D56" s="22"/>
      <c r="E56" s="22"/>
      <c r="F56" s="22"/>
      <c r="G56" s="122">
        <f t="shared" si="7"/>
        <v>0</v>
      </c>
      <c r="H56" s="119"/>
      <c r="I56" s="22"/>
      <c r="J56" s="22"/>
      <c r="K56" s="107"/>
      <c r="L56" s="210"/>
    </row>
    <row r="57" spans="1:12" s="40" customFormat="1" ht="15.75" x14ac:dyDescent="0.25">
      <c r="B57" s="151" t="s">
        <v>72</v>
      </c>
      <c r="C57" s="44"/>
      <c r="D57" s="22"/>
      <c r="E57" s="22"/>
      <c r="F57" s="22"/>
      <c r="G57" s="122">
        <f t="shared" si="7"/>
        <v>0</v>
      </c>
      <c r="H57" s="119"/>
      <c r="I57" s="22"/>
      <c r="J57" s="22"/>
      <c r="K57" s="107"/>
      <c r="L57" s="210"/>
    </row>
    <row r="58" spans="1:12" s="40" customFormat="1" ht="15.75" x14ac:dyDescent="0.25">
      <c r="A58" s="39"/>
      <c r="B58" s="39"/>
      <c r="C58" s="92" t="s">
        <v>173</v>
      </c>
      <c r="D58" s="23">
        <f>SUM(D50:D57)</f>
        <v>29006.234323681922</v>
      </c>
      <c r="E58" s="23">
        <f t="shared" ref="E58:G58" si="8">SUM(E50:E57)</f>
        <v>0</v>
      </c>
      <c r="F58" s="23">
        <f t="shared" si="8"/>
        <v>0</v>
      </c>
      <c r="G58" s="25">
        <f t="shared" si="8"/>
        <v>29006.234323681922</v>
      </c>
      <c r="H58" s="23">
        <f>(H50*G50)+(H51*G51)+(H52*G52)+(H53*G53)+(H54*G54)+(H55*G55)+(H56*G56)+(H57*G57)</f>
        <v>14503.117161840961</v>
      </c>
      <c r="I58" s="23">
        <f>SUM(I50:I57)</f>
        <v>29214.619999999992</v>
      </c>
      <c r="J58" s="175"/>
      <c r="K58" s="107"/>
      <c r="L58" s="210"/>
    </row>
    <row r="59" spans="1:12" ht="15.75" x14ac:dyDescent="0.25">
      <c r="B59" s="92" t="s">
        <v>73</v>
      </c>
      <c r="C59" s="337" t="s">
        <v>586</v>
      </c>
      <c r="D59" s="338"/>
      <c r="E59" s="338"/>
      <c r="F59" s="338"/>
      <c r="G59" s="338"/>
      <c r="H59" s="338"/>
      <c r="I59" s="338"/>
      <c r="J59" s="338"/>
      <c r="K59" s="338"/>
      <c r="L59" s="210"/>
    </row>
    <row r="60" spans="1:12" ht="78.75" x14ac:dyDescent="0.25">
      <c r="B60" s="151" t="s">
        <v>74</v>
      </c>
      <c r="C60" s="187" t="s">
        <v>601</v>
      </c>
      <c r="D60" s="21">
        <v>36770.296359336906</v>
      </c>
      <c r="E60" s="21"/>
      <c r="F60" s="21"/>
      <c r="G60" s="122">
        <f>D60</f>
        <v>36770.296359336906</v>
      </c>
      <c r="H60" s="118">
        <v>0.5</v>
      </c>
      <c r="I60" s="21">
        <v>35726.03</v>
      </c>
      <c r="J60" s="188" t="s">
        <v>602</v>
      </c>
      <c r="K60" s="106"/>
      <c r="L60" s="210"/>
    </row>
    <row r="61" spans="1:12" ht="78.75" x14ac:dyDescent="0.25">
      <c r="B61" s="151" t="s">
        <v>75</v>
      </c>
      <c r="C61" s="187" t="s">
        <v>587</v>
      </c>
      <c r="D61" s="21">
        <v>28857.572489278042</v>
      </c>
      <c r="E61" s="21"/>
      <c r="F61" s="21"/>
      <c r="G61" s="122">
        <f t="shared" ref="G61:G67" si="9">D61</f>
        <v>28857.572489278042</v>
      </c>
      <c r="H61" s="118">
        <v>0.5</v>
      </c>
      <c r="I61" s="21">
        <f>32403.83-3454.46</f>
        <v>28949.370000000003</v>
      </c>
      <c r="J61" s="188" t="s">
        <v>603</v>
      </c>
      <c r="K61" s="106"/>
      <c r="L61" s="210"/>
    </row>
    <row r="62" spans="1:12" ht="15.75" x14ac:dyDescent="0.25">
      <c r="B62" s="151" t="s">
        <v>76</v>
      </c>
      <c r="C62" s="20"/>
      <c r="D62" s="21"/>
      <c r="E62" s="21"/>
      <c r="F62" s="21"/>
      <c r="G62" s="122">
        <f t="shared" si="9"/>
        <v>0</v>
      </c>
      <c r="H62" s="118"/>
      <c r="I62" s="21"/>
      <c r="J62" s="21"/>
      <c r="K62" s="106"/>
      <c r="L62" s="210"/>
    </row>
    <row r="63" spans="1:12" ht="15.75" x14ac:dyDescent="0.25">
      <c r="B63" s="151" t="s">
        <v>77</v>
      </c>
      <c r="C63" s="20"/>
      <c r="D63" s="21"/>
      <c r="E63" s="21"/>
      <c r="F63" s="21"/>
      <c r="G63" s="122">
        <f t="shared" si="9"/>
        <v>0</v>
      </c>
      <c r="H63" s="118"/>
      <c r="I63" s="21"/>
      <c r="J63" s="21"/>
      <c r="K63" s="106"/>
      <c r="L63" s="210"/>
    </row>
    <row r="64" spans="1:12" ht="15.75" x14ac:dyDescent="0.25">
      <c r="B64" s="151" t="s">
        <v>78</v>
      </c>
      <c r="C64" s="20"/>
      <c r="D64" s="21"/>
      <c r="E64" s="21"/>
      <c r="F64" s="21"/>
      <c r="G64" s="122">
        <f t="shared" si="9"/>
        <v>0</v>
      </c>
      <c r="H64" s="118"/>
      <c r="I64" s="21"/>
      <c r="J64" s="21"/>
      <c r="K64" s="106"/>
      <c r="L64" s="210"/>
    </row>
    <row r="65" spans="1:12" ht="15.75" x14ac:dyDescent="0.25">
      <c r="B65" s="151" t="s">
        <v>79</v>
      </c>
      <c r="C65" s="20"/>
      <c r="D65" s="21"/>
      <c r="E65" s="21"/>
      <c r="F65" s="21"/>
      <c r="G65" s="122">
        <f t="shared" si="9"/>
        <v>0</v>
      </c>
      <c r="H65" s="118"/>
      <c r="I65" s="21"/>
      <c r="J65" s="21"/>
      <c r="K65" s="106"/>
      <c r="L65" s="210"/>
    </row>
    <row r="66" spans="1:12" ht="15.75" x14ac:dyDescent="0.25">
      <c r="B66" s="151" t="s">
        <v>80</v>
      </c>
      <c r="C66" s="44"/>
      <c r="D66" s="22"/>
      <c r="E66" s="22"/>
      <c r="F66" s="22"/>
      <c r="G66" s="122">
        <f t="shared" si="9"/>
        <v>0</v>
      </c>
      <c r="H66" s="119"/>
      <c r="I66" s="22"/>
      <c r="J66" s="22"/>
      <c r="K66" s="107"/>
      <c r="L66" s="210"/>
    </row>
    <row r="67" spans="1:12" ht="15.75" x14ac:dyDescent="0.25">
      <c r="B67" s="151" t="s">
        <v>81</v>
      </c>
      <c r="C67" s="44"/>
      <c r="D67" s="22"/>
      <c r="E67" s="22"/>
      <c r="F67" s="22"/>
      <c r="G67" s="122">
        <f t="shared" si="9"/>
        <v>0</v>
      </c>
      <c r="H67" s="119"/>
      <c r="I67" s="22"/>
      <c r="J67" s="22"/>
      <c r="K67" s="107"/>
      <c r="L67" s="210"/>
    </row>
    <row r="68" spans="1:12" ht="15.75" x14ac:dyDescent="0.25">
      <c r="C68" s="92" t="s">
        <v>173</v>
      </c>
      <c r="D68" s="25">
        <f>SUM(D60:D67)</f>
        <v>65627.868848614948</v>
      </c>
      <c r="E68" s="25">
        <f t="shared" ref="E68:G68" si="10">SUM(E60:E67)</f>
        <v>0</v>
      </c>
      <c r="F68" s="25">
        <f t="shared" si="10"/>
        <v>0</v>
      </c>
      <c r="G68" s="25">
        <f t="shared" si="10"/>
        <v>65627.868848614948</v>
      </c>
      <c r="H68" s="23">
        <f>(H60*G60)+(H61*G61)+(H62*G62)+(H63*G63)+(H64*G64)+(H65*G65)+(H66*G66)+(H67*G67)</f>
        <v>32813.934424307474</v>
      </c>
      <c r="I68" s="23">
        <f>SUM(I60:I67)</f>
        <v>64675.4</v>
      </c>
      <c r="J68" s="175"/>
      <c r="K68" s="107"/>
      <c r="L68" s="210"/>
    </row>
    <row r="69" spans="1:12" ht="15.75" x14ac:dyDescent="0.25">
      <c r="B69" s="92" t="s">
        <v>82</v>
      </c>
      <c r="C69" s="332"/>
      <c r="D69" s="332"/>
      <c r="E69" s="332"/>
      <c r="F69" s="332"/>
      <c r="G69" s="332"/>
      <c r="H69" s="332"/>
      <c r="I69" s="333"/>
      <c r="J69" s="333"/>
      <c r="K69" s="332"/>
      <c r="L69" s="210"/>
    </row>
    <row r="70" spans="1:12" ht="15.75" x14ac:dyDescent="0.25">
      <c r="B70" s="151" t="s">
        <v>83</v>
      </c>
      <c r="C70" s="20"/>
      <c r="D70" s="21"/>
      <c r="E70" s="21"/>
      <c r="F70" s="21"/>
      <c r="G70" s="122">
        <f>D70</f>
        <v>0</v>
      </c>
      <c r="H70" s="118"/>
      <c r="I70" s="21"/>
      <c r="J70" s="21"/>
      <c r="K70" s="106"/>
      <c r="L70" s="210"/>
    </row>
    <row r="71" spans="1:12" ht="15.75" x14ac:dyDescent="0.25">
      <c r="B71" s="151" t="s">
        <v>84</v>
      </c>
      <c r="C71" s="20"/>
      <c r="D71" s="21"/>
      <c r="E71" s="21"/>
      <c r="F71" s="21"/>
      <c r="G71" s="122">
        <f t="shared" ref="G71:G77" si="11">D71</f>
        <v>0</v>
      </c>
      <c r="H71" s="118"/>
      <c r="I71" s="21"/>
      <c r="J71" s="21"/>
      <c r="K71" s="106"/>
      <c r="L71" s="210"/>
    </row>
    <row r="72" spans="1:12" ht="15.75" x14ac:dyDescent="0.25">
      <c r="B72" s="151" t="s">
        <v>85</v>
      </c>
      <c r="C72" s="20"/>
      <c r="D72" s="21"/>
      <c r="E72" s="21"/>
      <c r="F72" s="21"/>
      <c r="G72" s="122">
        <f t="shared" si="11"/>
        <v>0</v>
      </c>
      <c r="H72" s="118"/>
      <c r="I72" s="21"/>
      <c r="J72" s="21"/>
      <c r="K72" s="106"/>
      <c r="L72" s="210"/>
    </row>
    <row r="73" spans="1:12" ht="15.75" x14ac:dyDescent="0.25">
      <c r="A73" s="40"/>
      <c r="B73" s="151" t="s">
        <v>86</v>
      </c>
      <c r="C73" s="20"/>
      <c r="D73" s="21"/>
      <c r="E73" s="21"/>
      <c r="F73" s="21"/>
      <c r="G73" s="122">
        <f t="shared" si="11"/>
        <v>0</v>
      </c>
      <c r="H73" s="118"/>
      <c r="I73" s="21"/>
      <c r="J73" s="21"/>
      <c r="K73" s="106"/>
      <c r="L73" s="210"/>
    </row>
    <row r="74" spans="1:12" s="40" customFormat="1" ht="15.75" x14ac:dyDescent="0.25">
      <c r="A74" s="39"/>
      <c r="B74" s="151" t="s">
        <v>87</v>
      </c>
      <c r="C74" s="20"/>
      <c r="D74" s="21"/>
      <c r="E74" s="21"/>
      <c r="F74" s="21"/>
      <c r="G74" s="122">
        <f t="shared" si="11"/>
        <v>0</v>
      </c>
      <c r="H74" s="118"/>
      <c r="I74" s="21"/>
      <c r="J74" s="21"/>
      <c r="K74" s="106"/>
      <c r="L74" s="210"/>
    </row>
    <row r="75" spans="1:12" ht="15.75" x14ac:dyDescent="0.25">
      <c r="B75" s="151" t="s">
        <v>88</v>
      </c>
      <c r="C75" s="20"/>
      <c r="D75" s="21"/>
      <c r="E75" s="21"/>
      <c r="F75" s="21"/>
      <c r="G75" s="122">
        <f t="shared" si="11"/>
        <v>0</v>
      </c>
      <c r="H75" s="118"/>
      <c r="I75" s="21"/>
      <c r="J75" s="21"/>
      <c r="K75" s="106"/>
      <c r="L75" s="210"/>
    </row>
    <row r="76" spans="1:12" ht="15.75" x14ac:dyDescent="0.25">
      <c r="B76" s="151" t="s">
        <v>89</v>
      </c>
      <c r="C76" s="44"/>
      <c r="D76" s="22"/>
      <c r="E76" s="22"/>
      <c r="F76" s="22"/>
      <c r="G76" s="122">
        <f t="shared" si="11"/>
        <v>0</v>
      </c>
      <c r="H76" s="119"/>
      <c r="I76" s="22"/>
      <c r="J76" s="22"/>
      <c r="K76" s="107"/>
      <c r="L76" s="210"/>
    </row>
    <row r="77" spans="1:12" ht="15.75" x14ac:dyDescent="0.25">
      <c r="B77" s="151" t="s">
        <v>90</v>
      </c>
      <c r="C77" s="44"/>
      <c r="D77" s="22"/>
      <c r="E77" s="22"/>
      <c r="F77" s="22"/>
      <c r="G77" s="122">
        <f t="shared" si="11"/>
        <v>0</v>
      </c>
      <c r="H77" s="119"/>
      <c r="I77" s="22"/>
      <c r="J77" s="22"/>
      <c r="K77" s="107"/>
      <c r="L77" s="210"/>
    </row>
    <row r="78" spans="1:12" ht="15.75" x14ac:dyDescent="0.25">
      <c r="C78" s="92" t="s">
        <v>173</v>
      </c>
      <c r="D78" s="25">
        <f>SUM(D70:D77)</f>
        <v>0</v>
      </c>
      <c r="E78" s="25">
        <f t="shared" ref="E78:G78" si="12">SUM(E70:E77)</f>
        <v>0</v>
      </c>
      <c r="F78" s="25">
        <f t="shared" si="12"/>
        <v>0</v>
      </c>
      <c r="G78" s="25">
        <f t="shared" si="12"/>
        <v>0</v>
      </c>
      <c r="H78" s="23">
        <f>(H70*G70)+(H71*G71)+(H72*G72)+(H73*G73)+(H74*G74)+(H75*G75)+(H76*G76)+(H77*G77)</f>
        <v>0</v>
      </c>
      <c r="I78" s="23">
        <f>SUM(I70:I77)</f>
        <v>0</v>
      </c>
      <c r="J78" s="175"/>
      <c r="K78" s="107"/>
      <c r="L78" s="210"/>
    </row>
    <row r="79" spans="1:12" ht="15.75" x14ac:dyDescent="0.25">
      <c r="B79" s="92" t="s">
        <v>99</v>
      </c>
      <c r="C79" s="332"/>
      <c r="D79" s="332"/>
      <c r="E79" s="332"/>
      <c r="F79" s="332"/>
      <c r="G79" s="332"/>
      <c r="H79" s="332"/>
      <c r="I79" s="333"/>
      <c r="J79" s="333"/>
      <c r="K79" s="332"/>
      <c r="L79" s="210"/>
    </row>
    <row r="80" spans="1:12" ht="15.75" x14ac:dyDescent="0.25">
      <c r="B80" s="151" t="s">
        <v>91</v>
      </c>
      <c r="C80" s="20"/>
      <c r="D80" s="21"/>
      <c r="E80" s="21"/>
      <c r="F80" s="21"/>
      <c r="G80" s="122">
        <f>D80</f>
        <v>0</v>
      </c>
      <c r="H80" s="118"/>
      <c r="I80" s="21"/>
      <c r="J80" s="21"/>
      <c r="K80" s="106"/>
      <c r="L80" s="210"/>
    </row>
    <row r="81" spans="2:12" ht="15.75" x14ac:dyDescent="0.25">
      <c r="B81" s="151" t="s">
        <v>92</v>
      </c>
      <c r="C81" s="20"/>
      <c r="D81" s="21"/>
      <c r="E81" s="21"/>
      <c r="F81" s="21"/>
      <c r="G81" s="122">
        <f t="shared" ref="G81:G87" si="13">D81</f>
        <v>0</v>
      </c>
      <c r="H81" s="118"/>
      <c r="I81" s="21"/>
      <c r="J81" s="21"/>
      <c r="K81" s="106"/>
      <c r="L81" s="210"/>
    </row>
    <row r="82" spans="2:12" ht="15.75" x14ac:dyDescent="0.25">
      <c r="B82" s="151" t="s">
        <v>93</v>
      </c>
      <c r="C82" s="20"/>
      <c r="D82" s="21"/>
      <c r="E82" s="21"/>
      <c r="F82" s="21"/>
      <c r="G82" s="122">
        <f t="shared" si="13"/>
        <v>0</v>
      </c>
      <c r="H82" s="118"/>
      <c r="I82" s="21"/>
      <c r="J82" s="21"/>
      <c r="K82" s="106"/>
      <c r="L82" s="210"/>
    </row>
    <row r="83" spans="2:12" ht="15.75" x14ac:dyDescent="0.25">
      <c r="B83" s="151" t="s">
        <v>94</v>
      </c>
      <c r="C83" s="20"/>
      <c r="D83" s="21"/>
      <c r="E83" s="21"/>
      <c r="F83" s="21"/>
      <c r="G83" s="122">
        <f t="shared" si="13"/>
        <v>0</v>
      </c>
      <c r="H83" s="118"/>
      <c r="I83" s="21"/>
      <c r="J83" s="21"/>
      <c r="K83" s="106"/>
      <c r="L83" s="210"/>
    </row>
    <row r="84" spans="2:12" ht="15.75" x14ac:dyDescent="0.25">
      <c r="B84" s="151" t="s">
        <v>95</v>
      </c>
      <c r="C84" s="20"/>
      <c r="D84" s="21"/>
      <c r="E84" s="21"/>
      <c r="F84" s="21"/>
      <c r="G84" s="122">
        <f t="shared" si="13"/>
        <v>0</v>
      </c>
      <c r="H84" s="118"/>
      <c r="I84" s="21"/>
      <c r="J84" s="21"/>
      <c r="K84" s="106"/>
      <c r="L84" s="210"/>
    </row>
    <row r="85" spans="2:12" ht="15.75" x14ac:dyDescent="0.25">
      <c r="B85" s="151" t="s">
        <v>96</v>
      </c>
      <c r="C85" s="20"/>
      <c r="D85" s="21"/>
      <c r="E85" s="21"/>
      <c r="F85" s="21"/>
      <c r="G85" s="122">
        <f t="shared" si="13"/>
        <v>0</v>
      </c>
      <c r="H85" s="118"/>
      <c r="I85" s="21"/>
      <c r="J85" s="21"/>
      <c r="K85" s="106"/>
      <c r="L85" s="210"/>
    </row>
    <row r="86" spans="2:12" ht="15.75" x14ac:dyDescent="0.25">
      <c r="B86" s="151" t="s">
        <v>97</v>
      </c>
      <c r="C86" s="44"/>
      <c r="D86" s="22"/>
      <c r="E86" s="22"/>
      <c r="F86" s="22"/>
      <c r="G86" s="122">
        <f t="shared" si="13"/>
        <v>0</v>
      </c>
      <c r="H86" s="119"/>
      <c r="I86" s="22"/>
      <c r="J86" s="22"/>
      <c r="K86" s="107"/>
      <c r="L86" s="210"/>
    </row>
    <row r="87" spans="2:12" ht="15.75" x14ac:dyDescent="0.25">
      <c r="B87" s="151" t="s">
        <v>98</v>
      </c>
      <c r="C87" s="44"/>
      <c r="D87" s="22"/>
      <c r="E87" s="22"/>
      <c r="F87" s="22"/>
      <c r="G87" s="122">
        <f t="shared" si="13"/>
        <v>0</v>
      </c>
      <c r="H87" s="119"/>
      <c r="I87" s="22"/>
      <c r="J87" s="22"/>
      <c r="K87" s="107"/>
      <c r="L87" s="210"/>
    </row>
    <row r="88" spans="2:12" ht="15.75" x14ac:dyDescent="0.25">
      <c r="C88" s="92" t="s">
        <v>173</v>
      </c>
      <c r="D88" s="23">
        <f>SUM(D80:D87)</f>
        <v>0</v>
      </c>
      <c r="E88" s="23">
        <f t="shared" ref="E88:G88" si="14">SUM(E80:E87)</f>
        <v>0</v>
      </c>
      <c r="F88" s="23">
        <f t="shared" si="14"/>
        <v>0</v>
      </c>
      <c r="G88" s="23">
        <f t="shared" si="14"/>
        <v>0</v>
      </c>
      <c r="H88" s="23">
        <f>(H80*G80)+(H81*G81)+(H82*G82)+(H83*G83)+(H84*G84)+(H85*G85)+(H86*G86)+(H87*G87)</f>
        <v>0</v>
      </c>
      <c r="I88" s="23">
        <f>SUM(I80:I87)</f>
        <v>0</v>
      </c>
      <c r="J88" s="175"/>
      <c r="K88" s="107"/>
      <c r="L88" s="210"/>
    </row>
    <row r="89" spans="2:12" ht="15.75" x14ac:dyDescent="0.25">
      <c r="B89" s="6"/>
      <c r="C89" s="15"/>
      <c r="D89" s="26"/>
      <c r="E89" s="26"/>
      <c r="F89" s="26"/>
      <c r="G89" s="26"/>
      <c r="H89" s="26"/>
      <c r="I89" s="26"/>
      <c r="J89" s="26"/>
      <c r="K89" s="15"/>
      <c r="L89" s="210"/>
    </row>
    <row r="90" spans="2:12" ht="15.75" x14ac:dyDescent="0.25">
      <c r="B90" s="92" t="s">
        <v>100</v>
      </c>
      <c r="C90" s="339" t="s">
        <v>589</v>
      </c>
      <c r="D90" s="339"/>
      <c r="E90" s="339"/>
      <c r="F90" s="339"/>
      <c r="G90" s="339"/>
      <c r="H90" s="339"/>
      <c r="I90" s="339"/>
      <c r="J90" s="339"/>
      <c r="K90" s="339"/>
      <c r="L90" s="210"/>
    </row>
    <row r="91" spans="2:12" ht="15.75" x14ac:dyDescent="0.25">
      <c r="B91" s="92" t="s">
        <v>101</v>
      </c>
      <c r="C91" s="339" t="s">
        <v>590</v>
      </c>
      <c r="D91" s="339"/>
      <c r="E91" s="339"/>
      <c r="F91" s="339"/>
      <c r="G91" s="339"/>
      <c r="H91" s="339"/>
      <c r="I91" s="339"/>
      <c r="J91" s="339"/>
      <c r="K91" s="339"/>
      <c r="L91" s="210"/>
    </row>
    <row r="92" spans="2:12" ht="78.75" x14ac:dyDescent="0.25">
      <c r="B92" s="151" t="s">
        <v>102</v>
      </c>
      <c r="C92" s="187" t="s">
        <v>591</v>
      </c>
      <c r="D92" s="21">
        <v>26086.416120518923</v>
      </c>
      <c r="E92" s="21"/>
      <c r="F92" s="21"/>
      <c r="G92" s="122">
        <f>D92</f>
        <v>26086.416120518923</v>
      </c>
      <c r="H92" s="118">
        <v>0.5</v>
      </c>
      <c r="I92" s="21">
        <v>30540.686774185862</v>
      </c>
      <c r="J92" s="188" t="s">
        <v>604</v>
      </c>
      <c r="K92" s="106"/>
      <c r="L92" s="210"/>
    </row>
    <row r="93" spans="2:12" ht="47.25" x14ac:dyDescent="0.25">
      <c r="B93" s="151" t="s">
        <v>103</v>
      </c>
      <c r="C93" s="187" t="s">
        <v>593</v>
      </c>
      <c r="D93" s="21">
        <v>17813.545454545456</v>
      </c>
      <c r="E93" s="21"/>
      <c r="F93" s="21"/>
      <c r="G93" s="122">
        <f t="shared" ref="G93:G99" si="15">D93</f>
        <v>17813.545454545456</v>
      </c>
      <c r="H93" s="118">
        <v>0.5</v>
      </c>
      <c r="I93" s="21">
        <v>16545.939999999999</v>
      </c>
      <c r="J93" s="188" t="s">
        <v>605</v>
      </c>
      <c r="K93" s="106"/>
      <c r="L93" s="210"/>
    </row>
    <row r="94" spans="2:12" ht="47.25" x14ac:dyDescent="0.25">
      <c r="B94" s="151" t="s">
        <v>104</v>
      </c>
      <c r="C94" s="187" t="s">
        <v>592</v>
      </c>
      <c r="D94" s="21">
        <v>23289.801009914667</v>
      </c>
      <c r="E94" s="21"/>
      <c r="F94" s="21"/>
      <c r="G94" s="122">
        <f t="shared" si="15"/>
        <v>23289.801009914667</v>
      </c>
      <c r="H94" s="118">
        <v>0.5</v>
      </c>
      <c r="I94" s="21">
        <v>24659.389999999996</v>
      </c>
      <c r="J94" s="188" t="s">
        <v>606</v>
      </c>
      <c r="K94" s="106"/>
      <c r="L94" s="210"/>
    </row>
    <row r="95" spans="2:12" ht="47.25" x14ac:dyDescent="0.25">
      <c r="B95" s="151" t="s">
        <v>105</v>
      </c>
      <c r="C95" s="187" t="s">
        <v>594</v>
      </c>
      <c r="D95" s="21">
        <v>22283.545454545456</v>
      </c>
      <c r="E95" s="21"/>
      <c r="F95" s="21"/>
      <c r="G95" s="122">
        <f t="shared" si="15"/>
        <v>22283.545454545456</v>
      </c>
      <c r="H95" s="118">
        <v>0.5</v>
      </c>
      <c r="I95" s="21">
        <v>20566.16</v>
      </c>
      <c r="J95" s="188" t="s">
        <v>607</v>
      </c>
      <c r="K95" s="106"/>
      <c r="L95" s="210"/>
    </row>
    <row r="96" spans="2:12" ht="15.75" x14ac:dyDescent="0.25">
      <c r="B96" s="151" t="s">
        <v>106</v>
      </c>
      <c r="C96" s="20"/>
      <c r="D96" s="21"/>
      <c r="E96" s="21"/>
      <c r="F96" s="21"/>
      <c r="G96" s="122">
        <f t="shared" si="15"/>
        <v>0</v>
      </c>
      <c r="H96" s="118"/>
      <c r="I96" s="21"/>
      <c r="J96" s="21"/>
      <c r="K96" s="106"/>
      <c r="L96" s="210"/>
    </row>
    <row r="97" spans="2:12" ht="15.75" x14ac:dyDescent="0.25">
      <c r="B97" s="151" t="s">
        <v>107</v>
      </c>
      <c r="C97" s="20"/>
      <c r="D97" s="21"/>
      <c r="E97" s="21"/>
      <c r="F97" s="21"/>
      <c r="G97" s="122">
        <f t="shared" si="15"/>
        <v>0</v>
      </c>
      <c r="H97" s="118"/>
      <c r="I97" s="21"/>
      <c r="J97" s="21"/>
      <c r="K97" s="106"/>
      <c r="L97" s="210"/>
    </row>
    <row r="98" spans="2:12" ht="15.75" x14ac:dyDescent="0.25">
      <c r="B98" s="151" t="s">
        <v>108</v>
      </c>
      <c r="C98" s="44"/>
      <c r="D98" s="22"/>
      <c r="E98" s="22"/>
      <c r="F98" s="22"/>
      <c r="G98" s="122">
        <f t="shared" si="15"/>
        <v>0</v>
      </c>
      <c r="H98" s="119"/>
      <c r="I98" s="22"/>
      <c r="J98" s="22"/>
      <c r="K98" s="107"/>
      <c r="L98" s="210"/>
    </row>
    <row r="99" spans="2:12" ht="15.75" x14ac:dyDescent="0.25">
      <c r="B99" s="151" t="s">
        <v>109</v>
      </c>
      <c r="C99" s="44"/>
      <c r="D99" s="22"/>
      <c r="E99" s="22"/>
      <c r="F99" s="22"/>
      <c r="G99" s="122">
        <f t="shared" si="15"/>
        <v>0</v>
      </c>
      <c r="H99" s="119"/>
      <c r="I99" s="22"/>
      <c r="J99" s="22"/>
      <c r="K99" s="107"/>
      <c r="L99" s="210"/>
    </row>
    <row r="100" spans="2:12" ht="15.75" x14ac:dyDescent="0.25">
      <c r="C100" s="113" t="s">
        <v>173</v>
      </c>
      <c r="D100" s="184">
        <f>SUM(D92:D99)</f>
        <v>89473.308039524505</v>
      </c>
      <c r="E100" s="184">
        <f t="shared" ref="E100:G100" si="16">SUM(E92:E99)</f>
        <v>0</v>
      </c>
      <c r="F100" s="184">
        <f t="shared" si="16"/>
        <v>0</v>
      </c>
      <c r="G100" s="193">
        <f t="shared" si="16"/>
        <v>89473.308039524505</v>
      </c>
      <c r="H100" s="184">
        <f>(H92*G92)+(H93*G93)+(H94*G94)+(H95*G95)+(H96*G96)+(H97*G97)+(H98*G98)+(H99*G99)</f>
        <v>44736.654019762253</v>
      </c>
      <c r="I100" s="184">
        <f>SUM(I92:I99)</f>
        <v>92312.176774185864</v>
      </c>
      <c r="J100" s="194"/>
      <c r="K100" s="195"/>
      <c r="L100" s="210"/>
    </row>
    <row r="101" spans="2:12" ht="15.75" x14ac:dyDescent="0.25">
      <c r="B101" s="92" t="s">
        <v>8</v>
      </c>
      <c r="C101" s="332"/>
      <c r="D101" s="332"/>
      <c r="E101" s="332"/>
      <c r="F101" s="332"/>
      <c r="G101" s="332"/>
      <c r="H101" s="332"/>
      <c r="I101" s="333"/>
      <c r="J101" s="333"/>
      <c r="K101" s="332"/>
      <c r="L101" s="210"/>
    </row>
    <row r="102" spans="2:12" ht="15.75" x14ac:dyDescent="0.25">
      <c r="B102" s="151" t="s">
        <v>110</v>
      </c>
      <c r="C102" s="20"/>
      <c r="D102" s="21"/>
      <c r="E102" s="21"/>
      <c r="F102" s="21"/>
      <c r="G102" s="122">
        <f>D102</f>
        <v>0</v>
      </c>
      <c r="H102" s="118"/>
      <c r="I102" s="21"/>
      <c r="J102" s="21"/>
      <c r="K102" s="106"/>
      <c r="L102" s="210"/>
    </row>
    <row r="103" spans="2:12" ht="15.75" x14ac:dyDescent="0.25">
      <c r="B103" s="151" t="s">
        <v>111</v>
      </c>
      <c r="C103" s="20"/>
      <c r="D103" s="21"/>
      <c r="E103" s="21"/>
      <c r="F103" s="21"/>
      <c r="G103" s="122">
        <f t="shared" ref="G103:G109" si="17">D103</f>
        <v>0</v>
      </c>
      <c r="H103" s="118"/>
      <c r="I103" s="21"/>
      <c r="J103" s="21"/>
      <c r="K103" s="106"/>
      <c r="L103" s="210"/>
    </row>
    <row r="104" spans="2:12" ht="15.75" x14ac:dyDescent="0.25">
      <c r="B104" s="151" t="s">
        <v>112</v>
      </c>
      <c r="C104" s="20"/>
      <c r="D104" s="21"/>
      <c r="E104" s="21"/>
      <c r="F104" s="21"/>
      <c r="G104" s="122">
        <f t="shared" si="17"/>
        <v>0</v>
      </c>
      <c r="H104" s="118"/>
      <c r="I104" s="21"/>
      <c r="J104" s="21"/>
      <c r="K104" s="106"/>
      <c r="L104" s="210"/>
    </row>
    <row r="105" spans="2:12" ht="15.75" x14ac:dyDescent="0.25">
      <c r="B105" s="151" t="s">
        <v>113</v>
      </c>
      <c r="C105" s="20"/>
      <c r="D105" s="21"/>
      <c r="E105" s="21"/>
      <c r="F105" s="21"/>
      <c r="G105" s="122">
        <f t="shared" si="17"/>
        <v>0</v>
      </c>
      <c r="H105" s="118"/>
      <c r="I105" s="21"/>
      <c r="J105" s="21"/>
      <c r="K105" s="106"/>
      <c r="L105" s="210"/>
    </row>
    <row r="106" spans="2:12" ht="15.75" x14ac:dyDescent="0.25">
      <c r="B106" s="151" t="s">
        <v>114</v>
      </c>
      <c r="C106" s="20"/>
      <c r="D106" s="21"/>
      <c r="E106" s="21"/>
      <c r="F106" s="21"/>
      <c r="G106" s="122">
        <f t="shared" si="17"/>
        <v>0</v>
      </c>
      <c r="H106" s="118"/>
      <c r="I106" s="21"/>
      <c r="J106" s="21"/>
      <c r="K106" s="106"/>
      <c r="L106" s="210"/>
    </row>
    <row r="107" spans="2:12" ht="15.75" x14ac:dyDescent="0.25">
      <c r="B107" s="151" t="s">
        <v>115</v>
      </c>
      <c r="C107" s="20"/>
      <c r="D107" s="21"/>
      <c r="E107" s="21"/>
      <c r="F107" s="21"/>
      <c r="G107" s="122">
        <f t="shared" si="17"/>
        <v>0</v>
      </c>
      <c r="H107" s="118"/>
      <c r="I107" s="21"/>
      <c r="J107" s="21"/>
      <c r="K107" s="106"/>
      <c r="L107" s="210"/>
    </row>
    <row r="108" spans="2:12" ht="15.75" x14ac:dyDescent="0.25">
      <c r="B108" s="151" t="s">
        <v>116</v>
      </c>
      <c r="C108" s="44"/>
      <c r="D108" s="22"/>
      <c r="E108" s="22"/>
      <c r="F108" s="22"/>
      <c r="G108" s="122">
        <f t="shared" si="17"/>
        <v>0</v>
      </c>
      <c r="H108" s="119"/>
      <c r="I108" s="22"/>
      <c r="J108" s="22"/>
      <c r="K108" s="107"/>
      <c r="L108" s="210"/>
    </row>
    <row r="109" spans="2:12" ht="15.75" x14ac:dyDescent="0.25">
      <c r="B109" s="151" t="s">
        <v>117</v>
      </c>
      <c r="C109" s="44"/>
      <c r="D109" s="22"/>
      <c r="E109" s="22"/>
      <c r="F109" s="22"/>
      <c r="G109" s="122">
        <f t="shared" si="17"/>
        <v>0</v>
      </c>
      <c r="H109" s="119"/>
      <c r="I109" s="22"/>
      <c r="J109" s="22"/>
      <c r="K109" s="107"/>
      <c r="L109" s="210"/>
    </row>
    <row r="110" spans="2:12" ht="15.75" x14ac:dyDescent="0.25">
      <c r="C110" s="92" t="s">
        <v>173</v>
      </c>
      <c r="D110" s="25">
        <f>SUM(D102:D109)</f>
        <v>0</v>
      </c>
      <c r="E110" s="25">
        <f t="shared" ref="E110:G110" si="18">SUM(E102:E109)</f>
        <v>0</v>
      </c>
      <c r="F110" s="25">
        <f t="shared" si="18"/>
        <v>0</v>
      </c>
      <c r="G110" s="25">
        <f t="shared" si="18"/>
        <v>0</v>
      </c>
      <c r="H110" s="23">
        <f>(H102*G102)+(H103*G103)+(H104*G104)+(H105*G105)+(H106*G106)+(H107*G107)+(H108*G108)+(H109*G109)</f>
        <v>0</v>
      </c>
      <c r="I110" s="23">
        <f>SUM(I102:I109)</f>
        <v>0</v>
      </c>
      <c r="J110" s="175"/>
      <c r="K110" s="107"/>
      <c r="L110" s="210"/>
    </row>
    <row r="111" spans="2:12" ht="15.75" x14ac:dyDescent="0.25">
      <c r="B111" s="92" t="s">
        <v>118</v>
      </c>
      <c r="C111" s="332"/>
      <c r="D111" s="332"/>
      <c r="E111" s="332"/>
      <c r="F111" s="332"/>
      <c r="G111" s="332"/>
      <c r="H111" s="332"/>
      <c r="I111" s="333"/>
      <c r="J111" s="333"/>
      <c r="K111" s="332"/>
      <c r="L111" s="210"/>
    </row>
    <row r="112" spans="2:12" ht="15.75" x14ac:dyDescent="0.25">
      <c r="B112" s="151" t="s">
        <v>119</v>
      </c>
      <c r="C112" s="20"/>
      <c r="D112" s="21"/>
      <c r="E112" s="21"/>
      <c r="F112" s="21"/>
      <c r="G112" s="122">
        <f>D112</f>
        <v>0</v>
      </c>
      <c r="H112" s="118"/>
      <c r="I112" s="21"/>
      <c r="J112" s="21"/>
      <c r="K112" s="106"/>
      <c r="L112" s="210"/>
    </row>
    <row r="113" spans="2:12" ht="15.75" x14ac:dyDescent="0.25">
      <c r="B113" s="151" t="s">
        <v>120</v>
      </c>
      <c r="C113" s="20"/>
      <c r="D113" s="21"/>
      <c r="E113" s="21"/>
      <c r="F113" s="21"/>
      <c r="G113" s="122">
        <f t="shared" ref="G113:G119" si="19">D113</f>
        <v>0</v>
      </c>
      <c r="H113" s="118"/>
      <c r="I113" s="21"/>
      <c r="J113" s="21"/>
      <c r="K113" s="106"/>
      <c r="L113" s="210"/>
    </row>
    <row r="114" spans="2:12" ht="15.75" x14ac:dyDescent="0.25">
      <c r="B114" s="151" t="s">
        <v>121</v>
      </c>
      <c r="C114" s="20"/>
      <c r="D114" s="21"/>
      <c r="E114" s="21"/>
      <c r="F114" s="21"/>
      <c r="G114" s="122">
        <f t="shared" si="19"/>
        <v>0</v>
      </c>
      <c r="H114" s="118"/>
      <c r="I114" s="21"/>
      <c r="J114" s="21"/>
      <c r="K114" s="106"/>
      <c r="L114" s="210"/>
    </row>
    <row r="115" spans="2:12" ht="15.75" x14ac:dyDescent="0.25">
      <c r="B115" s="151" t="s">
        <v>122</v>
      </c>
      <c r="C115" s="20"/>
      <c r="D115" s="21"/>
      <c r="E115" s="21"/>
      <c r="F115" s="21"/>
      <c r="G115" s="122">
        <f t="shared" si="19"/>
        <v>0</v>
      </c>
      <c r="H115" s="118"/>
      <c r="I115" s="21"/>
      <c r="J115" s="21"/>
      <c r="K115" s="106"/>
      <c r="L115" s="210"/>
    </row>
    <row r="116" spans="2:12" ht="15.75" x14ac:dyDescent="0.25">
      <c r="B116" s="151" t="s">
        <v>123</v>
      </c>
      <c r="C116" s="20"/>
      <c r="D116" s="21"/>
      <c r="E116" s="21"/>
      <c r="F116" s="21"/>
      <c r="G116" s="122">
        <f t="shared" si="19"/>
        <v>0</v>
      </c>
      <c r="H116" s="118"/>
      <c r="I116" s="21"/>
      <c r="J116" s="21"/>
      <c r="K116" s="106"/>
      <c r="L116" s="210"/>
    </row>
    <row r="117" spans="2:12" ht="15.75" x14ac:dyDescent="0.25">
      <c r="B117" s="151" t="s">
        <v>124</v>
      </c>
      <c r="C117" s="20"/>
      <c r="D117" s="21"/>
      <c r="E117" s="21"/>
      <c r="F117" s="21"/>
      <c r="G117" s="122">
        <f t="shared" si="19"/>
        <v>0</v>
      </c>
      <c r="H117" s="118"/>
      <c r="I117" s="21"/>
      <c r="J117" s="21"/>
      <c r="K117" s="106"/>
      <c r="L117" s="210"/>
    </row>
    <row r="118" spans="2:12" ht="15.75" x14ac:dyDescent="0.25">
      <c r="B118" s="151" t="s">
        <v>125</v>
      </c>
      <c r="C118" s="44"/>
      <c r="D118" s="22"/>
      <c r="E118" s="22"/>
      <c r="F118" s="22"/>
      <c r="G118" s="122">
        <f t="shared" si="19"/>
        <v>0</v>
      </c>
      <c r="H118" s="119"/>
      <c r="I118" s="22"/>
      <c r="J118" s="22"/>
      <c r="K118" s="107"/>
      <c r="L118" s="210"/>
    </row>
    <row r="119" spans="2:12" ht="15.75" x14ac:dyDescent="0.25">
      <c r="B119" s="151" t="s">
        <v>126</v>
      </c>
      <c r="C119" s="44"/>
      <c r="D119" s="22"/>
      <c r="E119" s="22"/>
      <c r="F119" s="22"/>
      <c r="G119" s="122">
        <f t="shared" si="19"/>
        <v>0</v>
      </c>
      <c r="H119" s="119"/>
      <c r="I119" s="22"/>
      <c r="J119" s="22"/>
      <c r="K119" s="107"/>
      <c r="L119" s="210"/>
    </row>
    <row r="120" spans="2:12" ht="15.75" x14ac:dyDescent="0.25">
      <c r="C120" s="92" t="s">
        <v>173</v>
      </c>
      <c r="D120" s="25">
        <f>SUM(D112:D119)</f>
        <v>0</v>
      </c>
      <c r="E120" s="25">
        <f t="shared" ref="E120:G120" si="20">SUM(E112:E119)</f>
        <v>0</v>
      </c>
      <c r="F120" s="25">
        <f t="shared" si="20"/>
        <v>0</v>
      </c>
      <c r="G120" s="25">
        <f t="shared" si="20"/>
        <v>0</v>
      </c>
      <c r="H120" s="23">
        <f>(H112*G112)+(H113*G113)+(H114*G114)+(H115*G115)+(H116*G116)+(H117*G117)+(H118*G118)+(H119*G119)</f>
        <v>0</v>
      </c>
      <c r="I120" s="23">
        <f>SUM(I112:I119)</f>
        <v>0</v>
      </c>
      <c r="J120" s="175"/>
      <c r="K120" s="107"/>
      <c r="L120" s="210"/>
    </row>
    <row r="121" spans="2:12" ht="15.75" x14ac:dyDescent="0.25">
      <c r="B121" s="92" t="s">
        <v>127</v>
      </c>
      <c r="C121" s="332"/>
      <c r="D121" s="332"/>
      <c r="E121" s="332"/>
      <c r="F121" s="332"/>
      <c r="G121" s="332"/>
      <c r="H121" s="332"/>
      <c r="I121" s="333"/>
      <c r="J121" s="333"/>
      <c r="K121" s="332"/>
      <c r="L121" s="210"/>
    </row>
    <row r="122" spans="2:12" ht="15.75" x14ac:dyDescent="0.25">
      <c r="B122" s="151" t="s">
        <v>128</v>
      </c>
      <c r="C122" s="20"/>
      <c r="D122" s="21"/>
      <c r="E122" s="21"/>
      <c r="F122" s="21"/>
      <c r="G122" s="122">
        <f>D122</f>
        <v>0</v>
      </c>
      <c r="H122" s="118"/>
      <c r="I122" s="21"/>
      <c r="J122" s="21"/>
      <c r="K122" s="106"/>
      <c r="L122" s="210"/>
    </row>
    <row r="123" spans="2:12" ht="15.75" x14ac:dyDescent="0.25">
      <c r="B123" s="151" t="s">
        <v>129</v>
      </c>
      <c r="C123" s="20"/>
      <c r="D123" s="21"/>
      <c r="E123" s="21"/>
      <c r="F123" s="21"/>
      <c r="G123" s="122">
        <f t="shared" ref="G123:G129" si="21">D123</f>
        <v>0</v>
      </c>
      <c r="H123" s="118"/>
      <c r="I123" s="21"/>
      <c r="J123" s="21"/>
      <c r="K123" s="106"/>
      <c r="L123" s="210"/>
    </row>
    <row r="124" spans="2:12" ht="15.75" x14ac:dyDescent="0.25">
      <c r="B124" s="151" t="s">
        <v>130</v>
      </c>
      <c r="C124" s="20"/>
      <c r="D124" s="21"/>
      <c r="E124" s="21"/>
      <c r="F124" s="21"/>
      <c r="G124" s="122">
        <f t="shared" si="21"/>
        <v>0</v>
      </c>
      <c r="H124" s="118"/>
      <c r="I124" s="21"/>
      <c r="J124" s="21"/>
      <c r="K124" s="106"/>
      <c r="L124" s="210"/>
    </row>
    <row r="125" spans="2:12" ht="15.75" x14ac:dyDescent="0.25">
      <c r="B125" s="151" t="s">
        <v>131</v>
      </c>
      <c r="C125" s="20"/>
      <c r="D125" s="21"/>
      <c r="E125" s="21"/>
      <c r="F125" s="21"/>
      <c r="G125" s="122">
        <f t="shared" si="21"/>
        <v>0</v>
      </c>
      <c r="H125" s="118"/>
      <c r="I125" s="21"/>
      <c r="J125" s="21"/>
      <c r="K125" s="106"/>
      <c r="L125" s="210"/>
    </row>
    <row r="126" spans="2:12" ht="15.75" x14ac:dyDescent="0.25">
      <c r="B126" s="151" t="s">
        <v>132</v>
      </c>
      <c r="C126" s="20"/>
      <c r="D126" s="21"/>
      <c r="E126" s="21"/>
      <c r="F126" s="21"/>
      <c r="G126" s="122">
        <f t="shared" si="21"/>
        <v>0</v>
      </c>
      <c r="H126" s="118"/>
      <c r="I126" s="21"/>
      <c r="J126" s="21"/>
      <c r="K126" s="106"/>
      <c r="L126" s="210"/>
    </row>
    <row r="127" spans="2:12" ht="15.75" x14ac:dyDescent="0.25">
      <c r="B127" s="151" t="s">
        <v>133</v>
      </c>
      <c r="C127" s="20"/>
      <c r="D127" s="21"/>
      <c r="E127" s="21"/>
      <c r="F127" s="21"/>
      <c r="G127" s="122">
        <f t="shared" si="21"/>
        <v>0</v>
      </c>
      <c r="H127" s="118"/>
      <c r="I127" s="21"/>
      <c r="J127" s="21"/>
      <c r="K127" s="106"/>
      <c r="L127" s="210"/>
    </row>
    <row r="128" spans="2:12" ht="15.75" x14ac:dyDescent="0.25">
      <c r="B128" s="151" t="s">
        <v>134</v>
      </c>
      <c r="C128" s="44"/>
      <c r="D128" s="22"/>
      <c r="E128" s="22"/>
      <c r="F128" s="22"/>
      <c r="G128" s="122">
        <f t="shared" si="21"/>
        <v>0</v>
      </c>
      <c r="H128" s="119"/>
      <c r="I128" s="22"/>
      <c r="J128" s="22"/>
      <c r="K128" s="107"/>
      <c r="L128" s="210"/>
    </row>
    <row r="129" spans="2:12" ht="15.75" x14ac:dyDescent="0.25">
      <c r="B129" s="151" t="s">
        <v>135</v>
      </c>
      <c r="C129" s="44"/>
      <c r="D129" s="22"/>
      <c r="E129" s="22"/>
      <c r="F129" s="22"/>
      <c r="G129" s="122">
        <f t="shared" si="21"/>
        <v>0</v>
      </c>
      <c r="H129" s="119"/>
      <c r="I129" s="22"/>
      <c r="J129" s="22"/>
      <c r="K129" s="107"/>
      <c r="L129" s="210"/>
    </row>
    <row r="130" spans="2:12" ht="15.75" x14ac:dyDescent="0.25">
      <c r="C130" s="92" t="s">
        <v>173</v>
      </c>
      <c r="D130" s="23">
        <f>SUM(D122:D129)</f>
        <v>0</v>
      </c>
      <c r="E130" s="23">
        <f t="shared" ref="E130:G130" si="22">SUM(E122:E129)</f>
        <v>0</v>
      </c>
      <c r="F130" s="23">
        <f t="shared" si="22"/>
        <v>0</v>
      </c>
      <c r="G130" s="23">
        <f t="shared" si="22"/>
        <v>0</v>
      </c>
      <c r="H130" s="23">
        <f>(H122*G122)+(H123*G123)+(H124*G124)+(H125*G125)+(H126*G126)+(H127*G127)+(H128*G128)+(H129*G129)</f>
        <v>0</v>
      </c>
      <c r="I130" s="23">
        <f>SUM(I122:I129)</f>
        <v>0</v>
      </c>
      <c r="J130" s="175"/>
      <c r="K130" s="107"/>
      <c r="L130" s="210"/>
    </row>
    <row r="131" spans="2:12" ht="15.75" x14ac:dyDescent="0.25">
      <c r="B131" s="6"/>
      <c r="C131" s="15"/>
      <c r="D131" s="26"/>
      <c r="E131" s="26"/>
      <c r="F131" s="26"/>
      <c r="G131" s="26"/>
      <c r="H131" s="26"/>
      <c r="I131" s="26"/>
      <c r="J131" s="26"/>
      <c r="K131" s="66"/>
      <c r="L131" s="210"/>
    </row>
    <row r="132" spans="2:12" ht="15.75" x14ac:dyDescent="0.25">
      <c r="B132" s="92" t="s">
        <v>136</v>
      </c>
      <c r="C132" s="339"/>
      <c r="D132" s="339"/>
      <c r="E132" s="339"/>
      <c r="F132" s="339"/>
      <c r="G132" s="339"/>
      <c r="H132" s="339"/>
      <c r="I132" s="349"/>
      <c r="J132" s="349"/>
      <c r="K132" s="339"/>
      <c r="L132" s="210"/>
    </row>
    <row r="133" spans="2:12" ht="15.75" x14ac:dyDescent="0.25">
      <c r="B133" s="92" t="s">
        <v>137</v>
      </c>
      <c r="C133" s="332"/>
      <c r="D133" s="332"/>
      <c r="E133" s="332"/>
      <c r="F133" s="332"/>
      <c r="G133" s="332"/>
      <c r="H133" s="332"/>
      <c r="I133" s="333"/>
      <c r="J133" s="333"/>
      <c r="K133" s="332"/>
      <c r="L133" s="210"/>
    </row>
    <row r="134" spans="2:12" ht="15.75" x14ac:dyDescent="0.25">
      <c r="B134" s="151" t="s">
        <v>138</v>
      </c>
      <c r="C134" s="20"/>
      <c r="D134" s="21"/>
      <c r="E134" s="21"/>
      <c r="F134" s="21"/>
      <c r="G134" s="122">
        <f>D134</f>
        <v>0</v>
      </c>
      <c r="H134" s="118"/>
      <c r="I134" s="21"/>
      <c r="J134" s="21"/>
      <c r="K134" s="106"/>
      <c r="L134" s="210"/>
    </row>
    <row r="135" spans="2:12" ht="15.75" x14ac:dyDescent="0.25">
      <c r="B135" s="151" t="s">
        <v>139</v>
      </c>
      <c r="C135" s="20"/>
      <c r="D135" s="21"/>
      <c r="E135" s="21"/>
      <c r="F135" s="21"/>
      <c r="G135" s="122">
        <f t="shared" ref="G135:G141" si="23">D135</f>
        <v>0</v>
      </c>
      <c r="H135" s="118"/>
      <c r="I135" s="21"/>
      <c r="J135" s="21"/>
      <c r="K135" s="106"/>
      <c r="L135" s="210"/>
    </row>
    <row r="136" spans="2:12" ht="15.75" x14ac:dyDescent="0.25">
      <c r="B136" s="151" t="s">
        <v>140</v>
      </c>
      <c r="C136" s="20"/>
      <c r="D136" s="21"/>
      <c r="E136" s="21"/>
      <c r="F136" s="21"/>
      <c r="G136" s="122">
        <f t="shared" si="23"/>
        <v>0</v>
      </c>
      <c r="H136" s="118"/>
      <c r="I136" s="21"/>
      <c r="J136" s="21"/>
      <c r="K136" s="106"/>
      <c r="L136" s="210"/>
    </row>
    <row r="137" spans="2:12" ht="15.75" x14ac:dyDescent="0.25">
      <c r="B137" s="151" t="s">
        <v>141</v>
      </c>
      <c r="C137" s="20"/>
      <c r="D137" s="21"/>
      <c r="E137" s="21"/>
      <c r="F137" s="21"/>
      <c r="G137" s="122">
        <f t="shared" si="23"/>
        <v>0</v>
      </c>
      <c r="H137" s="118"/>
      <c r="I137" s="21"/>
      <c r="J137" s="21"/>
      <c r="K137" s="106"/>
      <c r="L137" s="210"/>
    </row>
    <row r="138" spans="2:12" ht="15.75" x14ac:dyDescent="0.25">
      <c r="B138" s="151" t="s">
        <v>142</v>
      </c>
      <c r="C138" s="20"/>
      <c r="D138" s="21"/>
      <c r="E138" s="21"/>
      <c r="F138" s="21"/>
      <c r="G138" s="122">
        <f t="shared" si="23"/>
        <v>0</v>
      </c>
      <c r="H138" s="118"/>
      <c r="I138" s="21"/>
      <c r="J138" s="21"/>
      <c r="K138" s="106"/>
      <c r="L138" s="210"/>
    </row>
    <row r="139" spans="2:12" ht="15.75" x14ac:dyDescent="0.25">
      <c r="B139" s="151" t="s">
        <v>143</v>
      </c>
      <c r="C139" s="20"/>
      <c r="D139" s="21"/>
      <c r="E139" s="21"/>
      <c r="F139" s="21"/>
      <c r="G139" s="122">
        <f t="shared" si="23"/>
        <v>0</v>
      </c>
      <c r="H139" s="118"/>
      <c r="I139" s="21"/>
      <c r="J139" s="21"/>
      <c r="K139" s="106"/>
      <c r="L139" s="210"/>
    </row>
    <row r="140" spans="2:12" ht="15.75" x14ac:dyDescent="0.25">
      <c r="B140" s="151" t="s">
        <v>144</v>
      </c>
      <c r="C140" s="44"/>
      <c r="D140" s="22"/>
      <c r="E140" s="22"/>
      <c r="F140" s="22"/>
      <c r="G140" s="122">
        <f t="shared" si="23"/>
        <v>0</v>
      </c>
      <c r="H140" s="119"/>
      <c r="I140" s="22"/>
      <c r="J140" s="22"/>
      <c r="K140" s="107"/>
      <c r="L140" s="210"/>
    </row>
    <row r="141" spans="2:12" ht="15.75" x14ac:dyDescent="0.25">
      <c r="B141" s="151" t="s">
        <v>145</v>
      </c>
      <c r="C141" s="44"/>
      <c r="D141" s="22"/>
      <c r="E141" s="22"/>
      <c r="F141" s="22"/>
      <c r="G141" s="122">
        <f t="shared" si="23"/>
        <v>0</v>
      </c>
      <c r="H141" s="119"/>
      <c r="I141" s="22"/>
      <c r="J141" s="22"/>
      <c r="K141" s="107"/>
      <c r="L141" s="210"/>
    </row>
    <row r="142" spans="2:12" ht="15.75" x14ac:dyDescent="0.25">
      <c r="C142" s="92" t="s">
        <v>173</v>
      </c>
      <c r="D142" s="23">
        <f>SUM(D134:D141)</f>
        <v>0</v>
      </c>
      <c r="E142" s="23">
        <f t="shared" ref="E142:G142" si="24">SUM(E134:E141)</f>
        <v>0</v>
      </c>
      <c r="F142" s="23">
        <f t="shared" si="24"/>
        <v>0</v>
      </c>
      <c r="G142" s="25">
        <f t="shared" si="24"/>
        <v>0</v>
      </c>
      <c r="H142" s="23">
        <f>(H134*G134)+(H135*G135)+(H136*G136)+(H137*G137)+(H138*G138)+(H139*G139)+(H140*G140)+(H141*G141)</f>
        <v>0</v>
      </c>
      <c r="I142" s="23">
        <f>SUM(I134:I141)</f>
        <v>0</v>
      </c>
      <c r="J142" s="175"/>
      <c r="K142" s="107"/>
      <c r="L142" s="210"/>
    </row>
    <row r="143" spans="2:12" ht="15.75" x14ac:dyDescent="0.25">
      <c r="B143" s="92" t="s">
        <v>146</v>
      </c>
      <c r="C143" s="332"/>
      <c r="D143" s="332"/>
      <c r="E143" s="332"/>
      <c r="F143" s="332"/>
      <c r="G143" s="332"/>
      <c r="H143" s="332"/>
      <c r="I143" s="333"/>
      <c r="J143" s="333"/>
      <c r="K143" s="332"/>
      <c r="L143" s="210"/>
    </row>
    <row r="144" spans="2:12" ht="15.75" x14ac:dyDescent="0.25">
      <c r="B144" s="151" t="s">
        <v>147</v>
      </c>
      <c r="C144" s="20"/>
      <c r="D144" s="21"/>
      <c r="E144" s="21"/>
      <c r="F144" s="21"/>
      <c r="G144" s="122">
        <f>D144</f>
        <v>0</v>
      </c>
      <c r="H144" s="118"/>
      <c r="I144" s="21"/>
      <c r="J144" s="21"/>
      <c r="K144" s="106"/>
      <c r="L144" s="210"/>
    </row>
    <row r="145" spans="2:12" ht="15.75" x14ac:dyDescent="0.25">
      <c r="B145" s="151" t="s">
        <v>148</v>
      </c>
      <c r="C145" s="20"/>
      <c r="D145" s="21"/>
      <c r="E145" s="21"/>
      <c r="F145" s="21"/>
      <c r="G145" s="122">
        <f t="shared" ref="G145:G151" si="25">D145</f>
        <v>0</v>
      </c>
      <c r="H145" s="118"/>
      <c r="I145" s="21"/>
      <c r="J145" s="21"/>
      <c r="K145" s="106"/>
      <c r="L145" s="210"/>
    </row>
    <row r="146" spans="2:12" ht="15.75" x14ac:dyDescent="0.25">
      <c r="B146" s="151" t="s">
        <v>149</v>
      </c>
      <c r="C146" s="20"/>
      <c r="D146" s="21"/>
      <c r="E146" s="21"/>
      <c r="F146" s="21"/>
      <c r="G146" s="122">
        <f t="shared" si="25"/>
        <v>0</v>
      </c>
      <c r="H146" s="118"/>
      <c r="I146" s="21"/>
      <c r="J146" s="21"/>
      <c r="K146" s="106"/>
      <c r="L146" s="210"/>
    </row>
    <row r="147" spans="2:12" ht="15.75" x14ac:dyDescent="0.25">
      <c r="B147" s="151" t="s">
        <v>150</v>
      </c>
      <c r="C147" s="20"/>
      <c r="D147" s="21"/>
      <c r="E147" s="21"/>
      <c r="F147" s="21"/>
      <c r="G147" s="122">
        <f t="shared" si="25"/>
        <v>0</v>
      </c>
      <c r="H147" s="118"/>
      <c r="I147" s="21"/>
      <c r="J147" s="21"/>
      <c r="K147" s="106"/>
      <c r="L147" s="210"/>
    </row>
    <row r="148" spans="2:12" ht="15.75" x14ac:dyDescent="0.25">
      <c r="B148" s="151" t="s">
        <v>151</v>
      </c>
      <c r="C148" s="20"/>
      <c r="D148" s="21"/>
      <c r="E148" s="21"/>
      <c r="F148" s="21"/>
      <c r="G148" s="122">
        <f t="shared" si="25"/>
        <v>0</v>
      </c>
      <c r="H148" s="118"/>
      <c r="I148" s="21"/>
      <c r="J148" s="21"/>
      <c r="K148" s="106"/>
      <c r="L148" s="210"/>
    </row>
    <row r="149" spans="2:12" ht="15.75" x14ac:dyDescent="0.25">
      <c r="B149" s="151" t="s">
        <v>152</v>
      </c>
      <c r="C149" s="20"/>
      <c r="D149" s="21"/>
      <c r="E149" s="21"/>
      <c r="F149" s="21"/>
      <c r="G149" s="122">
        <f t="shared" si="25"/>
        <v>0</v>
      </c>
      <c r="H149" s="118"/>
      <c r="I149" s="21"/>
      <c r="J149" s="21"/>
      <c r="K149" s="106"/>
      <c r="L149" s="210"/>
    </row>
    <row r="150" spans="2:12" ht="15.75" x14ac:dyDescent="0.25">
      <c r="B150" s="151" t="s">
        <v>153</v>
      </c>
      <c r="C150" s="44"/>
      <c r="D150" s="22"/>
      <c r="E150" s="22"/>
      <c r="F150" s="22"/>
      <c r="G150" s="122">
        <f t="shared" si="25"/>
        <v>0</v>
      </c>
      <c r="H150" s="119"/>
      <c r="I150" s="22"/>
      <c r="J150" s="22"/>
      <c r="K150" s="107"/>
      <c r="L150" s="210"/>
    </row>
    <row r="151" spans="2:12" ht="15.75" x14ac:dyDescent="0.25">
      <c r="B151" s="151" t="s">
        <v>154</v>
      </c>
      <c r="C151" s="44"/>
      <c r="D151" s="22"/>
      <c r="E151" s="22"/>
      <c r="F151" s="22"/>
      <c r="G151" s="122">
        <f t="shared" si="25"/>
        <v>0</v>
      </c>
      <c r="H151" s="119"/>
      <c r="I151" s="22"/>
      <c r="J151" s="22"/>
      <c r="K151" s="107"/>
      <c r="L151" s="210"/>
    </row>
    <row r="152" spans="2:12" ht="15.75" x14ac:dyDescent="0.25">
      <c r="C152" s="92" t="s">
        <v>173</v>
      </c>
      <c r="D152" s="25">
        <f>SUM(D144:D151)</f>
        <v>0</v>
      </c>
      <c r="E152" s="25">
        <f t="shared" ref="E152:G152" si="26">SUM(E144:E151)</f>
        <v>0</v>
      </c>
      <c r="F152" s="25">
        <f t="shared" si="26"/>
        <v>0</v>
      </c>
      <c r="G152" s="25">
        <f t="shared" si="26"/>
        <v>0</v>
      </c>
      <c r="H152" s="23">
        <f>(H144*G144)+(H145*G145)+(H146*G146)+(H147*G147)+(H148*G148)+(H149*G149)+(H150*G150)+(H151*G151)</f>
        <v>0</v>
      </c>
      <c r="I152" s="23">
        <f>SUM(I144:I151)</f>
        <v>0</v>
      </c>
      <c r="J152" s="175"/>
      <c r="K152" s="107"/>
      <c r="L152" s="210"/>
    </row>
    <row r="153" spans="2:12" ht="15.75" x14ac:dyDescent="0.25">
      <c r="B153" s="92" t="s">
        <v>155</v>
      </c>
      <c r="C153" s="332"/>
      <c r="D153" s="332"/>
      <c r="E153" s="332"/>
      <c r="F153" s="332"/>
      <c r="G153" s="332"/>
      <c r="H153" s="332"/>
      <c r="I153" s="333"/>
      <c r="J153" s="333"/>
      <c r="K153" s="332"/>
      <c r="L153" s="210"/>
    </row>
    <row r="154" spans="2:12" ht="15.75" x14ac:dyDescent="0.25">
      <c r="B154" s="151" t="s">
        <v>156</v>
      </c>
      <c r="C154" s="20"/>
      <c r="D154" s="21"/>
      <c r="E154" s="21"/>
      <c r="F154" s="21"/>
      <c r="G154" s="122">
        <f>D154</f>
        <v>0</v>
      </c>
      <c r="H154" s="118"/>
      <c r="I154" s="21"/>
      <c r="J154" s="21"/>
      <c r="K154" s="106"/>
      <c r="L154" s="210"/>
    </row>
    <row r="155" spans="2:12" ht="15.75" x14ac:dyDescent="0.25">
      <c r="B155" s="151" t="s">
        <v>157</v>
      </c>
      <c r="C155" s="20"/>
      <c r="D155" s="21"/>
      <c r="E155" s="21"/>
      <c r="F155" s="21"/>
      <c r="G155" s="122">
        <f t="shared" ref="G155:G161" si="27">D155</f>
        <v>0</v>
      </c>
      <c r="H155" s="118"/>
      <c r="I155" s="21"/>
      <c r="J155" s="21"/>
      <c r="K155" s="106"/>
      <c r="L155" s="210"/>
    </row>
    <row r="156" spans="2:12" ht="15.75" x14ac:dyDescent="0.25">
      <c r="B156" s="151" t="s">
        <v>158</v>
      </c>
      <c r="C156" s="20"/>
      <c r="D156" s="21"/>
      <c r="E156" s="21"/>
      <c r="F156" s="21"/>
      <c r="G156" s="122">
        <f t="shared" si="27"/>
        <v>0</v>
      </c>
      <c r="H156" s="118"/>
      <c r="I156" s="21"/>
      <c r="J156" s="21"/>
      <c r="K156" s="106"/>
      <c r="L156" s="210"/>
    </row>
    <row r="157" spans="2:12" ht="15.75" x14ac:dyDescent="0.25">
      <c r="B157" s="151" t="s">
        <v>159</v>
      </c>
      <c r="C157" s="20"/>
      <c r="D157" s="21"/>
      <c r="E157" s="21"/>
      <c r="F157" s="21"/>
      <c r="G157" s="122">
        <f t="shared" si="27"/>
        <v>0</v>
      </c>
      <c r="H157" s="118"/>
      <c r="I157" s="21"/>
      <c r="J157" s="21"/>
      <c r="K157" s="106"/>
      <c r="L157" s="210"/>
    </row>
    <row r="158" spans="2:12" ht="15.75" x14ac:dyDescent="0.25">
      <c r="B158" s="151" t="s">
        <v>160</v>
      </c>
      <c r="C158" s="20"/>
      <c r="D158" s="21"/>
      <c r="E158" s="21"/>
      <c r="F158" s="21"/>
      <c r="G158" s="122">
        <f t="shared" si="27"/>
        <v>0</v>
      </c>
      <c r="H158" s="118"/>
      <c r="I158" s="21"/>
      <c r="J158" s="21"/>
      <c r="K158" s="106"/>
      <c r="L158" s="210"/>
    </row>
    <row r="159" spans="2:12" ht="15.75" x14ac:dyDescent="0.25">
      <c r="B159" s="151" t="s">
        <v>161</v>
      </c>
      <c r="C159" s="20"/>
      <c r="D159" s="21"/>
      <c r="E159" s="21"/>
      <c r="F159" s="21"/>
      <c r="G159" s="122">
        <f t="shared" si="27"/>
        <v>0</v>
      </c>
      <c r="H159" s="118"/>
      <c r="I159" s="21"/>
      <c r="J159" s="21"/>
      <c r="K159" s="106"/>
      <c r="L159" s="210"/>
    </row>
    <row r="160" spans="2:12" ht="15.75" x14ac:dyDescent="0.25">
      <c r="B160" s="151" t="s">
        <v>162</v>
      </c>
      <c r="C160" s="44"/>
      <c r="D160" s="22"/>
      <c r="E160" s="22"/>
      <c r="F160" s="22"/>
      <c r="G160" s="122">
        <f t="shared" si="27"/>
        <v>0</v>
      </c>
      <c r="H160" s="119"/>
      <c r="I160" s="22"/>
      <c r="J160" s="22"/>
      <c r="K160" s="107"/>
      <c r="L160" s="210"/>
    </row>
    <row r="161" spans="2:12" ht="15.75" x14ac:dyDescent="0.25">
      <c r="B161" s="151" t="s">
        <v>163</v>
      </c>
      <c r="C161" s="44"/>
      <c r="D161" s="22"/>
      <c r="E161" s="22"/>
      <c r="F161" s="22"/>
      <c r="G161" s="122">
        <f t="shared" si="27"/>
        <v>0</v>
      </c>
      <c r="H161" s="119"/>
      <c r="I161" s="22"/>
      <c r="J161" s="22"/>
      <c r="K161" s="107"/>
      <c r="L161" s="210"/>
    </row>
    <row r="162" spans="2:12" ht="15.75" x14ac:dyDescent="0.25">
      <c r="C162" s="92" t="s">
        <v>173</v>
      </c>
      <c r="D162" s="25">
        <f>SUM(D154:D161)</f>
        <v>0</v>
      </c>
      <c r="E162" s="25">
        <f t="shared" ref="E162:G162" si="28">SUM(E154:E161)</f>
        <v>0</v>
      </c>
      <c r="F162" s="25">
        <f t="shared" si="28"/>
        <v>0</v>
      </c>
      <c r="G162" s="25">
        <f t="shared" si="28"/>
        <v>0</v>
      </c>
      <c r="H162" s="23">
        <f>(H154*G154)+(H155*G155)+(H156*G156)+(H157*G157)+(H158*G158)+(H159*G159)+(H160*G160)+(H161*G161)</f>
        <v>0</v>
      </c>
      <c r="I162" s="23">
        <f>SUM(I154:I161)</f>
        <v>0</v>
      </c>
      <c r="J162" s="175"/>
      <c r="K162" s="107"/>
      <c r="L162" s="210"/>
    </row>
    <row r="163" spans="2:12" ht="15.75" x14ac:dyDescent="0.25">
      <c r="B163" s="92" t="s">
        <v>164</v>
      </c>
      <c r="C163" s="332"/>
      <c r="D163" s="332"/>
      <c r="E163" s="332"/>
      <c r="F163" s="332"/>
      <c r="G163" s="332"/>
      <c r="H163" s="332"/>
      <c r="I163" s="333"/>
      <c r="J163" s="333"/>
      <c r="K163" s="332"/>
      <c r="L163" s="210"/>
    </row>
    <row r="164" spans="2:12" ht="15.75" x14ac:dyDescent="0.25">
      <c r="B164" s="151" t="s">
        <v>165</v>
      </c>
      <c r="C164" s="20"/>
      <c r="D164" s="21"/>
      <c r="E164" s="21"/>
      <c r="F164" s="21"/>
      <c r="G164" s="122">
        <f>D164</f>
        <v>0</v>
      </c>
      <c r="H164" s="118"/>
      <c r="I164" s="21"/>
      <c r="J164" s="21"/>
      <c r="K164" s="106"/>
      <c r="L164" s="210"/>
    </row>
    <row r="165" spans="2:12" ht="15.75" x14ac:dyDescent="0.25">
      <c r="B165" s="151" t="s">
        <v>166</v>
      </c>
      <c r="C165" s="20"/>
      <c r="D165" s="21"/>
      <c r="E165" s="21"/>
      <c r="F165" s="21"/>
      <c r="G165" s="122">
        <f t="shared" ref="G165:G171" si="29">D165</f>
        <v>0</v>
      </c>
      <c r="H165" s="118"/>
      <c r="I165" s="21"/>
      <c r="J165" s="21"/>
      <c r="K165" s="106"/>
      <c r="L165" s="210"/>
    </row>
    <row r="166" spans="2:12" ht="15.75" x14ac:dyDescent="0.25">
      <c r="B166" s="151" t="s">
        <v>167</v>
      </c>
      <c r="C166" s="20"/>
      <c r="D166" s="21"/>
      <c r="E166" s="21"/>
      <c r="F166" s="21"/>
      <c r="G166" s="122">
        <f t="shared" si="29"/>
        <v>0</v>
      </c>
      <c r="H166" s="118"/>
      <c r="I166" s="21"/>
      <c r="J166" s="21"/>
      <c r="K166" s="106"/>
      <c r="L166" s="210"/>
    </row>
    <row r="167" spans="2:12" ht="15.75" x14ac:dyDescent="0.25">
      <c r="B167" s="151" t="s">
        <v>168</v>
      </c>
      <c r="C167" s="20"/>
      <c r="D167" s="21"/>
      <c r="E167" s="21"/>
      <c r="F167" s="21"/>
      <c r="G167" s="122">
        <f t="shared" si="29"/>
        <v>0</v>
      </c>
      <c r="H167" s="118"/>
      <c r="I167" s="21"/>
      <c r="J167" s="21"/>
      <c r="K167" s="106"/>
      <c r="L167" s="210"/>
    </row>
    <row r="168" spans="2:12" ht="15.75" x14ac:dyDescent="0.25">
      <c r="B168" s="151" t="s">
        <v>169</v>
      </c>
      <c r="C168" s="20"/>
      <c r="D168" s="21"/>
      <c r="E168" s="21"/>
      <c r="F168" s="21"/>
      <c r="G168" s="122">
        <f t="shared" si="29"/>
        <v>0</v>
      </c>
      <c r="H168" s="118"/>
      <c r="I168" s="21"/>
      <c r="J168" s="21"/>
      <c r="K168" s="106"/>
      <c r="L168" s="210"/>
    </row>
    <row r="169" spans="2:12" ht="15.75" x14ac:dyDescent="0.25">
      <c r="B169" s="151" t="s">
        <v>170</v>
      </c>
      <c r="C169" s="20"/>
      <c r="D169" s="21"/>
      <c r="E169" s="21"/>
      <c r="F169" s="21"/>
      <c r="G169" s="122">
        <f t="shared" si="29"/>
        <v>0</v>
      </c>
      <c r="H169" s="118"/>
      <c r="I169" s="21"/>
      <c r="J169" s="21"/>
      <c r="K169" s="106"/>
      <c r="L169" s="210"/>
    </row>
    <row r="170" spans="2:12" ht="15.75" x14ac:dyDescent="0.25">
      <c r="B170" s="151" t="s">
        <v>171</v>
      </c>
      <c r="C170" s="44"/>
      <c r="D170" s="22"/>
      <c r="E170" s="22"/>
      <c r="F170" s="22"/>
      <c r="G170" s="122">
        <f t="shared" si="29"/>
        <v>0</v>
      </c>
      <c r="H170" s="119"/>
      <c r="I170" s="22"/>
      <c r="J170" s="22"/>
      <c r="K170" s="107"/>
      <c r="L170" s="210"/>
    </row>
    <row r="171" spans="2:12" ht="15.75" x14ac:dyDescent="0.25">
      <c r="B171" s="151" t="s">
        <v>172</v>
      </c>
      <c r="C171" s="44"/>
      <c r="D171" s="22"/>
      <c r="E171" s="22"/>
      <c r="F171" s="22"/>
      <c r="G171" s="122">
        <f t="shared" si="29"/>
        <v>0</v>
      </c>
      <c r="H171" s="119"/>
      <c r="I171" s="22"/>
      <c r="J171" s="22"/>
      <c r="K171" s="107"/>
      <c r="L171" s="210"/>
    </row>
    <row r="172" spans="2:12" ht="15.75" x14ac:dyDescent="0.25">
      <c r="C172" s="92" t="s">
        <v>173</v>
      </c>
      <c r="D172" s="23">
        <f>SUM(D164:D171)</f>
        <v>0</v>
      </c>
      <c r="E172" s="23">
        <f t="shared" ref="E172:G172" si="30">SUM(E164:E171)</f>
        <v>0</v>
      </c>
      <c r="F172" s="23">
        <f t="shared" si="30"/>
        <v>0</v>
      </c>
      <c r="G172" s="23">
        <f t="shared" si="30"/>
        <v>0</v>
      </c>
      <c r="H172" s="23">
        <f>(H164*G164)+(H165*G165)+(H166*G166)+(H167*G167)+(H168*G168)+(H169*G169)+(H170*G170)+(H171*G171)</f>
        <v>0</v>
      </c>
      <c r="I172" s="23">
        <f>SUM(I164:I171)</f>
        <v>0</v>
      </c>
      <c r="J172" s="175"/>
      <c r="K172" s="107"/>
      <c r="L172" s="210"/>
    </row>
    <row r="173" spans="2:12" ht="15.75" x14ac:dyDescent="0.25">
      <c r="B173" s="6"/>
      <c r="C173" s="15"/>
      <c r="D173" s="26"/>
      <c r="E173" s="26"/>
      <c r="F173" s="26"/>
      <c r="G173" s="26"/>
      <c r="H173" s="26"/>
      <c r="I173" s="26"/>
      <c r="J173" s="26"/>
      <c r="K173" s="15"/>
      <c r="L173" s="210"/>
    </row>
    <row r="174" spans="2:12" ht="15.75" x14ac:dyDescent="0.25">
      <c r="B174" s="6"/>
      <c r="C174" s="15"/>
      <c r="D174" s="26"/>
      <c r="E174" s="26"/>
      <c r="F174" s="26"/>
      <c r="G174" s="26"/>
      <c r="H174" s="26"/>
      <c r="I174" s="26"/>
      <c r="J174" s="26"/>
      <c r="K174" s="15"/>
      <c r="L174" s="210"/>
    </row>
    <row r="175" spans="2:12" ht="15.75" x14ac:dyDescent="0.25">
      <c r="B175" s="92" t="s">
        <v>548</v>
      </c>
      <c r="C175" s="19"/>
      <c r="D175" s="32"/>
      <c r="E175" s="32"/>
      <c r="F175" s="32"/>
      <c r="G175" s="108">
        <f>D175</f>
        <v>0</v>
      </c>
      <c r="H175" s="120"/>
      <c r="I175" s="32"/>
      <c r="J175" s="32"/>
      <c r="K175" s="111"/>
      <c r="L175" s="210"/>
    </row>
    <row r="176" spans="2:12" ht="15.75" x14ac:dyDescent="0.25">
      <c r="B176" s="92" t="s">
        <v>571</v>
      </c>
      <c r="C176" s="19"/>
      <c r="D176" s="32">
        <v>4473</v>
      </c>
      <c r="E176" s="32"/>
      <c r="F176" s="32"/>
      <c r="G176" s="108">
        <f t="shared" ref="G176:G177" si="31">D176</f>
        <v>4473</v>
      </c>
      <c r="H176" s="120"/>
      <c r="I176" s="32">
        <v>2974.17</v>
      </c>
      <c r="J176" s="32"/>
      <c r="K176" s="111"/>
      <c r="L176" s="210"/>
    </row>
    <row r="177" spans="2:12" ht="15.75" x14ac:dyDescent="0.25">
      <c r="B177" s="92" t="s">
        <v>549</v>
      </c>
      <c r="C177" s="112"/>
      <c r="D177" s="32"/>
      <c r="E177" s="32"/>
      <c r="F177" s="32"/>
      <c r="G177" s="108">
        <f t="shared" si="31"/>
        <v>0</v>
      </c>
      <c r="H177" s="120"/>
      <c r="I177" s="32"/>
      <c r="J177" s="32"/>
      <c r="K177" s="111"/>
      <c r="L177" s="210"/>
    </row>
    <row r="178" spans="2:12" ht="31.5" x14ac:dyDescent="0.25">
      <c r="B178" s="113" t="s">
        <v>553</v>
      </c>
      <c r="C178" s="19"/>
      <c r="D178" s="32">
        <v>17060</v>
      </c>
      <c r="E178" s="32"/>
      <c r="F178" s="32"/>
      <c r="G178" s="108">
        <f>D178</f>
        <v>17060</v>
      </c>
      <c r="H178" s="120"/>
      <c r="I178" s="32">
        <v>15350</v>
      </c>
      <c r="J178" s="32"/>
      <c r="K178" s="111"/>
      <c r="L178" s="210"/>
    </row>
    <row r="179" spans="2:12" ht="31.5" x14ac:dyDescent="0.25">
      <c r="B179" s="92" t="s">
        <v>572</v>
      </c>
      <c r="C179" s="19"/>
      <c r="D179" s="32">
        <v>7000</v>
      </c>
      <c r="E179" s="32"/>
      <c r="F179" s="32"/>
      <c r="G179" s="108">
        <f>D179</f>
        <v>7000</v>
      </c>
      <c r="H179" s="120"/>
      <c r="I179" s="32">
        <v>9352.94</v>
      </c>
      <c r="J179" s="32"/>
      <c r="K179" s="111"/>
      <c r="L179" s="210"/>
    </row>
    <row r="180" spans="2:12" ht="15.75" x14ac:dyDescent="0.25">
      <c r="B180" s="6"/>
      <c r="C180" s="114" t="s">
        <v>547</v>
      </c>
      <c r="D180" s="123">
        <f>SUM(D175:D179)</f>
        <v>28533</v>
      </c>
      <c r="E180" s="123">
        <f>SUM(E175:E178)</f>
        <v>0</v>
      </c>
      <c r="F180" s="123">
        <f>SUM(F175:F178)</f>
        <v>0</v>
      </c>
      <c r="G180" s="123">
        <f>SUM(G175:G179)</f>
        <v>28533</v>
      </c>
      <c r="H180" s="23">
        <f>(H175*G175)+(H176*G176)+(H177*G177)+(H178*G178)+(H179*G179)</f>
        <v>0</v>
      </c>
      <c r="I180" s="123">
        <f>SUM(I175:I179)</f>
        <v>27677.11</v>
      </c>
      <c r="J180" s="175"/>
      <c r="K180" s="19"/>
      <c r="L180" s="210"/>
    </row>
    <row r="181" spans="2:12" ht="15.75" x14ac:dyDescent="0.25">
      <c r="B181" s="6"/>
      <c r="C181" s="15"/>
      <c r="D181" s="26"/>
      <c r="E181" s="26"/>
      <c r="F181" s="26"/>
      <c r="G181" s="26"/>
      <c r="H181" s="26"/>
      <c r="I181" s="26"/>
      <c r="J181" s="26"/>
      <c r="K181" s="15"/>
    </row>
    <row r="182" spans="2:12" ht="15.75" x14ac:dyDescent="0.25">
      <c r="B182" s="6"/>
      <c r="C182" s="15"/>
      <c r="D182" s="26"/>
      <c r="E182" s="26"/>
      <c r="F182" s="26"/>
      <c r="G182" s="26"/>
      <c r="H182" s="26"/>
      <c r="I182" s="26"/>
      <c r="J182" s="26"/>
      <c r="K182" s="15"/>
    </row>
    <row r="183" spans="2:12" ht="15.75" x14ac:dyDescent="0.25">
      <c r="B183" s="6"/>
      <c r="C183" s="15"/>
      <c r="D183" s="26"/>
      <c r="E183" s="26"/>
      <c r="F183" s="26"/>
      <c r="G183" s="26"/>
      <c r="H183" s="26"/>
      <c r="I183" s="26"/>
      <c r="J183" s="26"/>
      <c r="K183" s="15"/>
    </row>
    <row r="184" spans="2:12" ht="15.75" x14ac:dyDescent="0.25">
      <c r="B184" s="6"/>
      <c r="C184" s="15"/>
      <c r="D184" s="26"/>
      <c r="E184" s="26"/>
      <c r="F184" s="26"/>
      <c r="G184" s="26"/>
      <c r="H184" s="26"/>
      <c r="I184" s="211">
        <f>I180+I100+I68+I58+I26+I16</f>
        <v>318691.20677418582</v>
      </c>
      <c r="J184" s="26"/>
      <c r="K184" s="15"/>
    </row>
    <row r="185" spans="2:12" ht="15.75" x14ac:dyDescent="0.25">
      <c r="B185" s="6"/>
      <c r="C185" s="15"/>
      <c r="D185" s="26"/>
      <c r="E185" s="26"/>
      <c r="F185" s="26"/>
      <c r="G185" s="26"/>
      <c r="H185" s="26"/>
      <c r="I185" s="26"/>
      <c r="J185" s="26"/>
      <c r="K185" s="15"/>
    </row>
    <row r="186" spans="2:12" ht="15.75" x14ac:dyDescent="0.25">
      <c r="B186" s="6"/>
      <c r="C186" s="15"/>
      <c r="D186" s="26"/>
      <c r="E186" s="26"/>
      <c r="F186" s="26"/>
      <c r="G186" s="26"/>
      <c r="H186" s="26"/>
      <c r="I186" s="26"/>
      <c r="J186" s="26"/>
      <c r="K186" s="15"/>
    </row>
    <row r="187" spans="2:12" ht="16.5" thickBot="1" x14ac:dyDescent="0.3">
      <c r="B187" s="6"/>
      <c r="C187" s="15"/>
      <c r="D187" s="26"/>
      <c r="E187" s="26"/>
      <c r="F187" s="26"/>
      <c r="G187" s="26"/>
      <c r="H187" s="26"/>
      <c r="I187" s="26"/>
      <c r="J187" s="26"/>
      <c r="K187" s="15"/>
    </row>
    <row r="188" spans="2:12" ht="15.75" x14ac:dyDescent="0.25">
      <c r="B188" s="6"/>
      <c r="C188" s="350" t="s">
        <v>18</v>
      </c>
      <c r="D188" s="351"/>
      <c r="E188" s="127"/>
      <c r="F188" s="127"/>
      <c r="G188" s="127"/>
      <c r="H188" s="17"/>
      <c r="I188" s="157"/>
      <c r="J188" s="157"/>
      <c r="K188" s="17"/>
    </row>
    <row r="189" spans="2:12" ht="31.5" x14ac:dyDescent="0.25">
      <c r="B189" s="6"/>
      <c r="C189" s="345"/>
      <c r="D189" s="352" t="str">
        <f>D5</f>
        <v>Recipient Organization - Interpeace</v>
      </c>
      <c r="E189" s="128" t="s">
        <v>545</v>
      </c>
      <c r="F189" s="23" t="s">
        <v>546</v>
      </c>
      <c r="G189" s="347" t="s">
        <v>62</v>
      </c>
      <c r="H189" s="15"/>
      <c r="I189" s="26"/>
      <c r="J189" s="26"/>
      <c r="K189" s="17"/>
    </row>
    <row r="190" spans="2:12" ht="15.75" x14ac:dyDescent="0.25">
      <c r="B190" s="6"/>
      <c r="C190" s="346"/>
      <c r="D190" s="353"/>
      <c r="E190" s="129" t="e">
        <f>#REF!</f>
        <v>#REF!</v>
      </c>
      <c r="F190" s="124" t="e">
        <f>#REF!</f>
        <v>#REF!</v>
      </c>
      <c r="G190" s="348"/>
      <c r="H190" s="15"/>
      <c r="I190" s="26"/>
      <c r="J190" s="26"/>
      <c r="K190" s="17"/>
    </row>
    <row r="191" spans="2:12" ht="15.75" x14ac:dyDescent="0.25">
      <c r="B191" s="18"/>
      <c r="C191" s="109" t="s">
        <v>61</v>
      </c>
      <c r="D191" s="110">
        <f>SUM(D16,D26,D36,D46,D58,D68,D78,D88,D100,D110,D120,D130,D142,D152,D162,D172,D175,D176,D177,D178,D179)</f>
        <v>318691.20271018165</v>
      </c>
      <c r="E191" s="130">
        <f>SUM(E16,E26,E36,E46,E58,E68,E78,E88,E100,E110,E120,E130,E142,E152,E162,E172,E175,E176,E177)</f>
        <v>0</v>
      </c>
      <c r="F191" s="93">
        <f>SUM(F16,F26,F36,F46,F58,F68,F78,F88,F100,F110,F120,F130,F142,F152,F162,F172,F175,F176,F177)</f>
        <v>0</v>
      </c>
      <c r="G191" s="121">
        <f>SUM(D191:F191)</f>
        <v>318691.20271018165</v>
      </c>
      <c r="H191" s="15"/>
      <c r="I191" s="26"/>
      <c r="J191" s="26"/>
      <c r="K191" s="18"/>
    </row>
    <row r="192" spans="2:12" ht="15.75" x14ac:dyDescent="0.25">
      <c r="B192" s="4"/>
      <c r="C192" s="109" t="s">
        <v>9</v>
      </c>
      <c r="D192" s="110">
        <f>D191*0.07</f>
        <v>22308.384189712717</v>
      </c>
      <c r="E192" s="130">
        <f t="shared" ref="E192:F192" si="32">E191*0.07</f>
        <v>0</v>
      </c>
      <c r="F192" s="93">
        <f t="shared" si="32"/>
        <v>0</v>
      </c>
      <c r="G192" s="121">
        <f>G191*0.07</f>
        <v>22308.384189712717</v>
      </c>
      <c r="H192" s="4"/>
      <c r="I192" s="158"/>
      <c r="J192" s="158"/>
      <c r="K192" s="1"/>
    </row>
    <row r="193" spans="2:11" ht="16.5" thickBot="1" x14ac:dyDescent="0.3">
      <c r="B193" s="4"/>
      <c r="C193" s="13" t="s">
        <v>62</v>
      </c>
      <c r="D193" s="182">
        <f>SUM(D191:D192)</f>
        <v>340999.58689989435</v>
      </c>
      <c r="E193" s="131">
        <f t="shared" ref="E193:F193" si="33">SUM(E191:E192)</f>
        <v>0</v>
      </c>
      <c r="F193" s="96">
        <f t="shared" si="33"/>
        <v>0</v>
      </c>
      <c r="G193" s="96">
        <f>SUM(G191:G192)</f>
        <v>340999.58689989435</v>
      </c>
      <c r="H193" s="4"/>
      <c r="I193" s="158"/>
      <c r="J193" s="158"/>
      <c r="K193" s="1"/>
    </row>
    <row r="194" spans="2:11" ht="15.75" x14ac:dyDescent="0.25">
      <c r="B194" s="4"/>
      <c r="K194" s="3"/>
    </row>
    <row r="195" spans="2:11" s="40" customFormat="1" ht="16.5" thickBot="1" x14ac:dyDescent="0.3">
      <c r="B195" s="15"/>
      <c r="C195" s="6"/>
      <c r="D195" s="35"/>
      <c r="E195" s="35"/>
      <c r="F195" s="35"/>
      <c r="G195" s="35"/>
      <c r="H195" s="35"/>
      <c r="I195" s="160"/>
      <c r="J195" s="160"/>
      <c r="K195" s="17"/>
    </row>
    <row r="196" spans="2:11" ht="15.75" x14ac:dyDescent="0.25">
      <c r="B196" s="1"/>
      <c r="C196" s="320" t="s">
        <v>27</v>
      </c>
      <c r="D196" s="321"/>
      <c r="E196" s="322"/>
      <c r="F196" s="322"/>
      <c r="G196" s="322"/>
      <c r="H196" s="323"/>
      <c r="I196" s="161"/>
      <c r="J196" s="161"/>
      <c r="K196" s="1"/>
    </row>
    <row r="197" spans="2:11" ht="31.5" x14ac:dyDescent="0.25">
      <c r="B197" s="1"/>
      <c r="C197" s="30"/>
      <c r="D197" s="326" t="str">
        <f>D5</f>
        <v>Recipient Organization - Interpeace</v>
      </c>
      <c r="E197" s="28" t="s">
        <v>545</v>
      </c>
      <c r="F197" s="28" t="s">
        <v>546</v>
      </c>
      <c r="G197" s="328" t="s">
        <v>62</v>
      </c>
      <c r="H197" s="330" t="s">
        <v>29</v>
      </c>
      <c r="I197" s="161"/>
      <c r="J197" s="161"/>
      <c r="K197" s="1"/>
    </row>
    <row r="198" spans="2:11" ht="15.75" x14ac:dyDescent="0.25">
      <c r="B198" s="1"/>
      <c r="C198" s="30"/>
      <c r="D198" s="327"/>
      <c r="E198" s="28" t="e">
        <f>#REF!</f>
        <v>#REF!</v>
      </c>
      <c r="F198" s="28" t="e">
        <f>#REF!</f>
        <v>#REF!</v>
      </c>
      <c r="G198" s="329"/>
      <c r="H198" s="331"/>
      <c r="I198" s="161"/>
      <c r="J198" s="161"/>
      <c r="K198" s="1"/>
    </row>
    <row r="199" spans="2:11" ht="15.75" x14ac:dyDescent="0.25">
      <c r="B199" s="1"/>
      <c r="C199" s="29" t="s">
        <v>28</v>
      </c>
      <c r="D199" s="94">
        <f>D193*H199</f>
        <v>119349.85541496301</v>
      </c>
      <c r="E199" s="95">
        <f>SUM(E191:E192)*0.7</f>
        <v>0</v>
      </c>
      <c r="F199" s="95">
        <f>SUM(F191:F192)*0.7</f>
        <v>0</v>
      </c>
      <c r="G199" s="95"/>
      <c r="H199" s="149">
        <v>0.35</v>
      </c>
      <c r="I199" s="157"/>
      <c r="J199" s="157"/>
      <c r="K199" s="1"/>
    </row>
    <row r="200" spans="2:11" ht="15.75" x14ac:dyDescent="0.25">
      <c r="B200" s="319"/>
      <c r="C200" s="115" t="s">
        <v>30</v>
      </c>
      <c r="D200" s="116">
        <f>D193*H200</f>
        <v>119349.85541496301</v>
      </c>
      <c r="E200" s="117">
        <f>SUM(E191:E192)*0.3</f>
        <v>0</v>
      </c>
      <c r="F200" s="117">
        <f>SUM(F191:F192)*0.3</f>
        <v>0</v>
      </c>
      <c r="G200" s="117"/>
      <c r="H200" s="150">
        <v>0.35</v>
      </c>
      <c r="I200" s="157"/>
      <c r="J200" s="157"/>
    </row>
    <row r="201" spans="2:11" ht="15.75" x14ac:dyDescent="0.25">
      <c r="B201" s="319"/>
      <c r="C201" s="115" t="s">
        <v>554</v>
      </c>
      <c r="D201" s="116">
        <f>D193*H201</f>
        <v>102299.8760699683</v>
      </c>
      <c r="E201" s="117"/>
      <c r="F201" s="117"/>
      <c r="G201" s="117"/>
      <c r="H201" s="150">
        <v>0.3</v>
      </c>
      <c r="I201" s="157"/>
      <c r="J201" s="157"/>
    </row>
    <row r="202" spans="2:11" ht="16.5" thickBot="1" x14ac:dyDescent="0.3">
      <c r="B202" s="319"/>
      <c r="C202" s="13" t="s">
        <v>552</v>
      </c>
      <c r="D202" s="96">
        <f>SUM(D199:D201)</f>
        <v>340999.58689989429</v>
      </c>
      <c r="E202" s="96">
        <f t="shared" ref="E202:F202" si="34">SUM(E199:E200)</f>
        <v>0</v>
      </c>
      <c r="F202" s="96">
        <f t="shared" si="34"/>
        <v>0</v>
      </c>
      <c r="G202" s="97"/>
      <c r="H202" s="98"/>
      <c r="I202" s="162"/>
      <c r="J202" s="162"/>
    </row>
    <row r="203" spans="2:11" ht="16.5" thickBot="1" x14ac:dyDescent="0.3">
      <c r="B203" s="319"/>
      <c r="C203" s="2"/>
      <c r="D203" s="11"/>
      <c r="E203" s="11"/>
      <c r="F203" s="11"/>
      <c r="G203" s="11"/>
      <c r="H203" s="11"/>
      <c r="I203" s="163"/>
      <c r="J203" s="163"/>
    </row>
    <row r="204" spans="2:11" ht="30" x14ac:dyDescent="0.25">
      <c r="B204" s="319"/>
      <c r="C204" s="99" t="s">
        <v>567</v>
      </c>
      <c r="D204" s="100">
        <f>SUM(H16,H26,H36,H46,H58,H68,H78,H88,H100,H110,H120,H130,H142,H152,H162,H172,H180)*1.07</f>
        <v>159381.26234433975</v>
      </c>
      <c r="E204" s="35"/>
      <c r="F204" s="35"/>
      <c r="G204" s="35"/>
      <c r="H204" s="166" t="s">
        <v>568</v>
      </c>
      <c r="I204" s="167">
        <f>SUM(I180,I172,I162,I152,I142,I130,I120,I110,I100,I88,I78,I68,I58,I46,I36,I26,I16)</f>
        <v>318691.20677418582</v>
      </c>
      <c r="J204" s="176"/>
    </row>
    <row r="205" spans="2:11" ht="16.5" thickBot="1" x14ac:dyDescent="0.3">
      <c r="B205" s="319"/>
      <c r="C205" s="101" t="s">
        <v>15</v>
      </c>
      <c r="D205" s="156">
        <f>D204/D193</f>
        <v>0.46739429743393957</v>
      </c>
      <c r="E205" s="41"/>
      <c r="F205" s="41"/>
      <c r="G205" s="41"/>
      <c r="H205" s="168" t="s">
        <v>569</v>
      </c>
      <c r="I205" s="169">
        <f>I204/D191</f>
        <v>1.0000000127521693</v>
      </c>
      <c r="J205" s="177"/>
    </row>
    <row r="206" spans="2:11" x14ac:dyDescent="0.25">
      <c r="B206" s="319"/>
      <c r="C206" s="317"/>
      <c r="D206" s="318"/>
      <c r="E206" s="42"/>
      <c r="F206" s="42"/>
      <c r="G206" s="42"/>
    </row>
    <row r="207" spans="2:11" ht="30" x14ac:dyDescent="0.25">
      <c r="B207" s="319"/>
      <c r="C207" s="101" t="s">
        <v>566</v>
      </c>
      <c r="D207" s="102">
        <f>SUM(D177:D178)*1.07</f>
        <v>18254.2</v>
      </c>
      <c r="E207" s="43"/>
      <c r="F207" s="43"/>
      <c r="G207" s="43"/>
    </row>
    <row r="208" spans="2:11" ht="15.75" x14ac:dyDescent="0.25">
      <c r="B208" s="319"/>
      <c r="C208" s="101" t="s">
        <v>16</v>
      </c>
      <c r="D208" s="156">
        <f>D207/D193</f>
        <v>5.3531443149105046E-2</v>
      </c>
      <c r="E208" s="43"/>
      <c r="F208" s="43"/>
      <c r="G208" s="43"/>
    </row>
    <row r="209" spans="2:10" ht="15.75" thickBot="1" x14ac:dyDescent="0.3">
      <c r="B209" s="319"/>
      <c r="C209" s="324" t="s">
        <v>563</v>
      </c>
      <c r="D209" s="325"/>
      <c r="E209" s="36"/>
      <c r="F209" s="36"/>
      <c r="G209" s="36"/>
      <c r="I209" s="164"/>
      <c r="J209" s="164"/>
    </row>
    <row r="210" spans="2:10" x14ac:dyDescent="0.25">
      <c r="B210" s="319"/>
    </row>
    <row r="211" spans="2:10" x14ac:dyDescent="0.25">
      <c r="B211" s="319"/>
    </row>
    <row r="212" spans="2:10" x14ac:dyDescent="0.25">
      <c r="B212" s="319"/>
    </row>
    <row r="213" spans="2:10" x14ac:dyDescent="0.25">
      <c r="B213" s="319"/>
    </row>
    <row r="214" spans="2:10" x14ac:dyDescent="0.25">
      <c r="B214" s="319"/>
    </row>
  </sheetData>
  <sheetProtection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B1:E1"/>
    <mergeCell ref="C27:K27"/>
    <mergeCell ref="B3:E3"/>
    <mergeCell ref="C6:K6"/>
    <mergeCell ref="C7:K7"/>
    <mergeCell ref="C17:K17"/>
    <mergeCell ref="C101:K101"/>
    <mergeCell ref="C111:K111"/>
    <mergeCell ref="C121:K121"/>
    <mergeCell ref="C90:K90"/>
    <mergeCell ref="C91:K91"/>
    <mergeCell ref="C69:K69"/>
    <mergeCell ref="C79:K79"/>
    <mergeCell ref="C48:K48"/>
    <mergeCell ref="C49:K49"/>
    <mergeCell ref="C59:K59"/>
    <mergeCell ref="C206:D206"/>
    <mergeCell ref="B200:B214"/>
    <mergeCell ref="C196:H196"/>
    <mergeCell ref="C209:D209"/>
    <mergeCell ref="D197:D198"/>
    <mergeCell ref="G197:G198"/>
    <mergeCell ref="H197:H198"/>
  </mergeCells>
  <phoneticPr fontId="24" type="noConversion"/>
  <conditionalFormatting sqref="D205">
    <cfRule type="cellIs" dxfId="35" priority="47" operator="lessThan">
      <formula>0.15</formula>
    </cfRule>
  </conditionalFormatting>
  <conditionalFormatting sqref="D208">
    <cfRule type="cellIs" dxfId="34"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132:K132 C6 C48 C90"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250"/>
  <sheetViews>
    <sheetView showGridLines="0" showZeros="0" topLeftCell="A201" zoomScale="80" zoomScaleNormal="80" workbookViewId="0">
      <selection activeCell="J209" sqref="J209"/>
    </sheetView>
  </sheetViews>
  <sheetFormatPr defaultColWidth="9.140625" defaultRowHeight="15.75" x14ac:dyDescent="0.25"/>
  <cols>
    <col min="1" max="1" width="4.42578125" style="49" customWidth="1"/>
    <col min="2" max="2" width="2.140625" style="49" hidden="1" customWidth="1"/>
    <col min="3" max="3" width="51.42578125" style="49" customWidth="1"/>
    <col min="4" max="4" width="34.42578125" style="51" customWidth="1"/>
    <col min="5" max="5" width="35" style="51" hidden="1" customWidth="1"/>
    <col min="6" max="6" width="34" style="51" hidden="1" customWidth="1"/>
    <col min="7" max="7" width="25.5703125" style="49" hidden="1" customWidth="1"/>
    <col min="8" max="8" width="17.5703125" style="247" customWidth="1"/>
    <col min="9" max="9" width="21.140625" style="49" customWidth="1"/>
    <col min="10" max="10" width="24.42578125" style="261" customWidth="1"/>
    <col min="11" max="11" width="26.42578125" style="49" customWidth="1"/>
    <col min="12" max="12" width="30.140625" style="49" customWidth="1"/>
    <col min="13" max="13" width="33" style="49" customWidth="1"/>
    <col min="14" max="15" width="22.5703125" style="49" customWidth="1"/>
    <col min="16" max="16" width="23.42578125" style="49" customWidth="1"/>
    <col min="17" max="17" width="32.140625" style="49" customWidth="1"/>
    <col min="18" max="18" width="9.140625" style="49"/>
    <col min="19" max="19" width="17.5703125" style="49" customWidth="1"/>
    <col min="20" max="20" width="26.42578125" style="49" customWidth="1"/>
    <col min="21" max="21" width="22.42578125" style="49" customWidth="1"/>
    <col min="22" max="22" width="29.5703125" style="49" customWidth="1"/>
    <col min="23" max="23" width="23.42578125" style="49" customWidth="1"/>
    <col min="24" max="24" width="18.42578125" style="49" customWidth="1"/>
    <col min="25" max="25" width="17.42578125" style="49" customWidth="1"/>
    <col min="26" max="26" width="25.140625" style="49" customWidth="1"/>
    <col min="27" max="16384" width="9.140625" style="49"/>
  </cols>
  <sheetData>
    <row r="1" spans="2:9" ht="24" customHeight="1" x14ac:dyDescent="0.25">
      <c r="H1" s="241"/>
      <c r="I1" s="5"/>
    </row>
    <row r="2" spans="2:9" ht="26.25" customHeight="1" x14ac:dyDescent="0.7">
      <c r="C2" s="316" t="s">
        <v>544</v>
      </c>
      <c r="D2" s="316"/>
      <c r="E2" s="316"/>
      <c r="F2" s="316"/>
      <c r="G2" s="37"/>
      <c r="H2" s="241"/>
      <c r="I2" s="5"/>
    </row>
    <row r="3" spans="2:9" ht="15" customHeight="1" x14ac:dyDescent="0.25">
      <c r="C3" s="148" t="s">
        <v>560</v>
      </c>
      <c r="D3" s="39"/>
      <c r="E3" s="39"/>
      <c r="F3" s="39"/>
      <c r="G3" s="39"/>
      <c r="H3" s="241"/>
      <c r="I3" s="5"/>
    </row>
    <row r="4" spans="2:9" ht="17.25" customHeight="1" x14ac:dyDescent="0.3">
      <c r="C4" s="340" t="s">
        <v>177</v>
      </c>
      <c r="D4" s="340"/>
      <c r="E4" s="340"/>
      <c r="F4" s="39"/>
      <c r="G4" s="39"/>
      <c r="H4" s="241"/>
      <c r="I4" s="5"/>
    </row>
    <row r="5" spans="2:9" ht="13.5" customHeight="1" x14ac:dyDescent="0.25">
      <c r="C5" s="46"/>
      <c r="D5" s="46"/>
      <c r="E5" s="46"/>
      <c r="F5" s="46"/>
      <c r="H5" s="241"/>
      <c r="I5" s="5"/>
    </row>
    <row r="6" spans="2:9" ht="32.450000000000003" customHeight="1" x14ac:dyDescent="0.25">
      <c r="C6" s="46"/>
      <c r="D6" s="25" t="str">
        <f>'1) Budget Tables'!D5</f>
        <v>Recipient Organization - Interpeace</v>
      </c>
      <c r="E6" s="25" t="s">
        <v>178</v>
      </c>
      <c r="F6" s="25" t="s">
        <v>179</v>
      </c>
      <c r="G6" s="196" t="s">
        <v>62</v>
      </c>
      <c r="H6" s="242" t="s">
        <v>2150</v>
      </c>
      <c r="I6" s="205" t="s">
        <v>2152</v>
      </c>
    </row>
    <row r="7" spans="2:9" ht="24" customHeight="1" x14ac:dyDescent="0.25">
      <c r="B7" s="360" t="s">
        <v>187</v>
      </c>
      <c r="C7" s="360"/>
      <c r="D7" s="360"/>
      <c r="E7" s="360"/>
      <c r="F7" s="360"/>
      <c r="G7" s="360"/>
      <c r="H7" s="360"/>
      <c r="I7" s="360"/>
    </row>
    <row r="8" spans="2:9" ht="22.5" customHeight="1" x14ac:dyDescent="0.25">
      <c r="B8" s="198"/>
      <c r="C8" s="360" t="s">
        <v>184</v>
      </c>
      <c r="D8" s="360"/>
      <c r="E8" s="360"/>
      <c r="F8" s="360"/>
      <c r="G8" s="360"/>
      <c r="H8" s="360"/>
      <c r="I8" s="360"/>
    </row>
    <row r="9" spans="2:9" ht="24.75" customHeight="1" thickBot="1" x14ac:dyDescent="0.3">
      <c r="C9" s="200" t="s">
        <v>183</v>
      </c>
      <c r="D9" s="201">
        <f>'1) Budget Tables'!D16</f>
        <v>59255.793664554047</v>
      </c>
      <c r="E9" s="201">
        <f>'1) Budget Tables'!E16</f>
        <v>0</v>
      </c>
      <c r="F9" s="201">
        <f>'1) Budget Tables'!F16</f>
        <v>0</v>
      </c>
      <c r="G9" s="202">
        <f>SUM(D9:F9)</f>
        <v>59255.793664554047</v>
      </c>
      <c r="H9" s="243"/>
      <c r="I9" s="203"/>
    </row>
    <row r="10" spans="2:9" ht="21.75" customHeight="1" x14ac:dyDescent="0.25">
      <c r="C10" s="56" t="s">
        <v>10</v>
      </c>
      <c r="D10" s="89">
        <v>13663.636363636364</v>
      </c>
      <c r="E10" s="90"/>
      <c r="F10" s="90"/>
      <c r="G10" s="197">
        <f t="shared" ref="G10:G16" si="0">SUM(D10:F10)</f>
        <v>13663.636363636364</v>
      </c>
      <c r="H10" s="244">
        <v>18194.52</v>
      </c>
      <c r="I10" s="204">
        <f t="shared" ref="I10:I16" si="1">D10-H10</f>
        <v>-4530.8836363636365</v>
      </c>
    </row>
    <row r="11" spans="2:9" x14ac:dyDescent="0.25">
      <c r="C11" s="47" t="s">
        <v>11</v>
      </c>
      <c r="D11" s="91"/>
      <c r="E11" s="22"/>
      <c r="F11" s="22"/>
      <c r="G11" s="125">
        <f t="shared" si="0"/>
        <v>0</v>
      </c>
      <c r="H11" s="244"/>
      <c r="I11" s="204">
        <f t="shared" si="1"/>
        <v>0</v>
      </c>
    </row>
    <row r="12" spans="2:9" ht="15.75" customHeight="1" x14ac:dyDescent="0.25">
      <c r="C12" s="47" t="s">
        <v>12</v>
      </c>
      <c r="D12" s="91"/>
      <c r="E12" s="91"/>
      <c r="F12" s="91"/>
      <c r="G12" s="125">
        <f t="shared" si="0"/>
        <v>0</v>
      </c>
      <c r="H12" s="244"/>
      <c r="I12" s="204">
        <f t="shared" si="1"/>
        <v>0</v>
      </c>
    </row>
    <row r="13" spans="2:9" x14ac:dyDescent="0.25">
      <c r="C13" s="48" t="s">
        <v>13</v>
      </c>
      <c r="D13" s="91"/>
      <c r="E13" s="91"/>
      <c r="F13" s="91"/>
      <c r="G13" s="125">
        <f t="shared" si="0"/>
        <v>0</v>
      </c>
      <c r="H13" s="244"/>
      <c r="I13" s="204">
        <f t="shared" si="1"/>
        <v>0</v>
      </c>
    </row>
    <row r="14" spans="2:9" x14ac:dyDescent="0.25">
      <c r="C14" s="47" t="s">
        <v>17</v>
      </c>
      <c r="D14" s="91"/>
      <c r="E14" s="91"/>
      <c r="F14" s="91"/>
      <c r="G14" s="125">
        <f t="shared" si="0"/>
        <v>0</v>
      </c>
      <c r="H14" s="244"/>
      <c r="I14" s="204">
        <f t="shared" si="1"/>
        <v>0</v>
      </c>
    </row>
    <row r="15" spans="2:9" ht="21.75" customHeight="1" x14ac:dyDescent="0.25">
      <c r="C15" s="47" t="s">
        <v>14</v>
      </c>
      <c r="D15" s="91">
        <v>45592.157300917672</v>
      </c>
      <c r="E15" s="91"/>
      <c r="F15" s="91"/>
      <c r="G15" s="125">
        <f t="shared" si="0"/>
        <v>45592.157300917672</v>
      </c>
      <c r="H15" s="244">
        <v>40407.440000000024</v>
      </c>
      <c r="I15" s="204">
        <f t="shared" si="1"/>
        <v>5184.7173009176477</v>
      </c>
    </row>
    <row r="16" spans="2:9" ht="21.75" customHeight="1" x14ac:dyDescent="0.25">
      <c r="C16" s="47" t="s">
        <v>182</v>
      </c>
      <c r="D16" s="91"/>
      <c r="E16" s="91"/>
      <c r="F16" s="91"/>
      <c r="G16" s="125">
        <f t="shared" si="0"/>
        <v>0</v>
      </c>
      <c r="H16" s="244"/>
      <c r="I16" s="204">
        <f t="shared" si="1"/>
        <v>0</v>
      </c>
    </row>
    <row r="17" spans="3:10" ht="15.75" customHeight="1" x14ac:dyDescent="0.25">
      <c r="C17" s="52" t="s">
        <v>185</v>
      </c>
      <c r="D17" s="61">
        <f>SUM(D10:D16)</f>
        <v>59255.793664554032</v>
      </c>
      <c r="E17" s="61">
        <f t="shared" ref="E17:G17" si="2">SUM(E10:E16)</f>
        <v>0</v>
      </c>
      <c r="F17" s="61">
        <f t="shared" si="2"/>
        <v>0</v>
      </c>
      <c r="G17" s="61">
        <f t="shared" si="2"/>
        <v>59255.793664554032</v>
      </c>
      <c r="H17" s="245">
        <f>SUM(H10:H16)</f>
        <v>58601.960000000021</v>
      </c>
      <c r="I17" s="61">
        <f>SUM(I10:I16)</f>
        <v>653.83366455401119</v>
      </c>
      <c r="J17" s="261">
        <f>+H17/D17</f>
        <v>0.98896591161608005</v>
      </c>
    </row>
    <row r="18" spans="3:10" s="51" customFormat="1" x14ac:dyDescent="0.25">
      <c r="C18" s="62"/>
      <c r="D18" s="63"/>
      <c r="E18" s="63"/>
      <c r="F18" s="63"/>
      <c r="G18" s="126"/>
      <c r="H18" s="246"/>
      <c r="J18" s="261"/>
    </row>
    <row r="19" spans="3:10" x14ac:dyDescent="0.25">
      <c r="C19" s="359" t="s">
        <v>188</v>
      </c>
      <c r="D19" s="358"/>
      <c r="E19" s="358"/>
      <c r="F19" s="358"/>
      <c r="G19" s="358"/>
      <c r="H19" s="358"/>
      <c r="I19" s="358"/>
    </row>
    <row r="20" spans="3:10" ht="27" customHeight="1" thickBot="1" x14ac:dyDescent="0.3">
      <c r="C20" s="58" t="s">
        <v>183</v>
      </c>
      <c r="D20" s="59">
        <f>'1) Budget Tables'!D26</f>
        <v>46794.997833806221</v>
      </c>
      <c r="E20" s="59">
        <f>'1) Budget Tables'!E26</f>
        <v>0</v>
      </c>
      <c r="F20" s="59">
        <f>'1) Budget Tables'!F26</f>
        <v>0</v>
      </c>
      <c r="G20" s="60">
        <f t="shared" ref="G20:G27" si="3">SUM(D20:F20)</f>
        <v>46794.997833806221</v>
      </c>
      <c r="H20" s="244"/>
      <c r="I20" s="198"/>
    </row>
    <row r="21" spans="3:10" x14ac:dyDescent="0.25">
      <c r="C21" s="56" t="s">
        <v>10</v>
      </c>
      <c r="D21" s="89">
        <v>13663.636363636364</v>
      </c>
      <c r="E21" s="90"/>
      <c r="F21" s="90"/>
      <c r="G21" s="57">
        <f t="shared" si="3"/>
        <v>13663.636363636364</v>
      </c>
      <c r="H21" s="244">
        <v>18922.07</v>
      </c>
      <c r="I21" s="204">
        <f t="shared" ref="I21:I27" si="4">D21-H21</f>
        <v>-5258.4336363636357</v>
      </c>
    </row>
    <row r="22" spans="3:10" x14ac:dyDescent="0.25">
      <c r="C22" s="47" t="s">
        <v>11</v>
      </c>
      <c r="D22" s="91"/>
      <c r="E22" s="22"/>
      <c r="F22" s="22"/>
      <c r="G22" s="55">
        <f t="shared" si="3"/>
        <v>0</v>
      </c>
      <c r="H22" s="244"/>
      <c r="I22" s="204">
        <f t="shared" si="4"/>
        <v>0</v>
      </c>
    </row>
    <row r="23" spans="3:10" ht="31.5" x14ac:dyDescent="0.25">
      <c r="C23" s="47" t="s">
        <v>12</v>
      </c>
      <c r="D23" s="91"/>
      <c r="E23" s="91"/>
      <c r="F23" s="91"/>
      <c r="G23" s="55">
        <f t="shared" si="3"/>
        <v>0</v>
      </c>
      <c r="H23" s="244"/>
      <c r="I23" s="204">
        <f t="shared" si="4"/>
        <v>0</v>
      </c>
    </row>
    <row r="24" spans="3:10" x14ac:dyDescent="0.25">
      <c r="C24" s="48" t="s">
        <v>13</v>
      </c>
      <c r="D24" s="91"/>
      <c r="E24" s="91"/>
      <c r="F24" s="91"/>
      <c r="G24" s="55">
        <f t="shared" si="3"/>
        <v>0</v>
      </c>
      <c r="H24" s="244"/>
      <c r="I24" s="204">
        <f t="shared" si="4"/>
        <v>0</v>
      </c>
    </row>
    <row r="25" spans="3:10" x14ac:dyDescent="0.25">
      <c r="C25" s="47" t="s">
        <v>17</v>
      </c>
      <c r="D25" s="91"/>
      <c r="E25" s="91"/>
      <c r="F25" s="91"/>
      <c r="G25" s="55">
        <f t="shared" si="3"/>
        <v>0</v>
      </c>
      <c r="H25" s="244"/>
      <c r="I25" s="204">
        <f t="shared" si="4"/>
        <v>0</v>
      </c>
    </row>
    <row r="26" spans="3:10" x14ac:dyDescent="0.25">
      <c r="C26" s="47" t="s">
        <v>14</v>
      </c>
      <c r="D26" s="91">
        <v>33131.361470169853</v>
      </c>
      <c r="E26" s="91"/>
      <c r="F26" s="91"/>
      <c r="G26" s="55">
        <f t="shared" si="3"/>
        <v>33131.361470169853</v>
      </c>
      <c r="H26" s="244">
        <v>27287.87</v>
      </c>
      <c r="I26" s="204">
        <f t="shared" si="4"/>
        <v>5843.4914701698544</v>
      </c>
    </row>
    <row r="27" spans="3:10" x14ac:dyDescent="0.25">
      <c r="C27" s="47" t="s">
        <v>182</v>
      </c>
      <c r="D27" s="91"/>
      <c r="E27" s="91"/>
      <c r="F27" s="91"/>
      <c r="G27" s="55">
        <f t="shared" si="3"/>
        <v>0</v>
      </c>
      <c r="H27" s="244"/>
      <c r="I27" s="204">
        <f t="shared" si="4"/>
        <v>0</v>
      </c>
    </row>
    <row r="28" spans="3:10" x14ac:dyDescent="0.25">
      <c r="C28" s="52" t="s">
        <v>185</v>
      </c>
      <c r="D28" s="61">
        <f t="shared" ref="D28:G28" si="5">SUM(D21:D27)</f>
        <v>46794.997833806221</v>
      </c>
      <c r="E28" s="61">
        <f t="shared" si="5"/>
        <v>0</v>
      </c>
      <c r="F28" s="61">
        <f t="shared" si="5"/>
        <v>0</v>
      </c>
      <c r="G28" s="61">
        <f t="shared" si="5"/>
        <v>46794.997833806221</v>
      </c>
      <c r="H28" s="245">
        <f>SUM(H21:H27)</f>
        <v>46209.94</v>
      </c>
      <c r="I28" s="61">
        <f>SUM(I21:I27)</f>
        <v>585.0578338062187</v>
      </c>
      <c r="J28" s="261">
        <f>+H28/D28</f>
        <v>0.9874974279113321</v>
      </c>
    </row>
    <row r="29" spans="3:10" s="51" customFormat="1" x14ac:dyDescent="0.25">
      <c r="C29" s="62"/>
      <c r="D29" s="63"/>
      <c r="E29" s="63"/>
      <c r="F29" s="63"/>
      <c r="G29" s="64"/>
      <c r="H29" s="246"/>
      <c r="J29" s="261"/>
    </row>
    <row r="30" spans="3:10" s="51" customFormat="1" x14ac:dyDescent="0.25">
      <c r="C30" s="62"/>
      <c r="D30" s="63"/>
      <c r="E30" s="63"/>
      <c r="F30" s="63"/>
      <c r="G30" s="64"/>
      <c r="H30" s="246"/>
      <c r="J30" s="261"/>
    </row>
    <row r="31" spans="3:10" hidden="1" x14ac:dyDescent="0.25">
      <c r="C31" s="361" t="s">
        <v>189</v>
      </c>
      <c r="D31" s="362"/>
      <c r="E31" s="362"/>
      <c r="F31" s="362"/>
      <c r="G31" s="363"/>
    </row>
    <row r="32" spans="3:10" ht="21.75" hidden="1" customHeight="1" x14ac:dyDescent="0.25">
      <c r="C32" s="58" t="s">
        <v>183</v>
      </c>
      <c r="D32" s="59">
        <f>'1) Budget Tables'!D36</f>
        <v>0</v>
      </c>
      <c r="E32" s="59">
        <f>'1) Budget Tables'!E36</f>
        <v>0</v>
      </c>
      <c r="F32" s="59">
        <f>'1) Budget Tables'!F36</f>
        <v>0</v>
      </c>
      <c r="G32" s="60">
        <f t="shared" ref="G32:G40" si="6">SUM(D32:F32)</f>
        <v>0</v>
      </c>
    </row>
    <row r="33" spans="3:10" hidden="1" x14ac:dyDescent="0.25">
      <c r="C33" s="56" t="s">
        <v>10</v>
      </c>
      <c r="D33" s="89"/>
      <c r="E33" s="90"/>
      <c r="F33" s="90"/>
      <c r="G33" s="57">
        <f t="shared" si="6"/>
        <v>0</v>
      </c>
    </row>
    <row r="34" spans="3:10" s="51" customFormat="1" ht="15.75" hidden="1" customHeight="1" x14ac:dyDescent="0.25">
      <c r="C34" s="47" t="s">
        <v>11</v>
      </c>
      <c r="D34" s="91"/>
      <c r="E34" s="22"/>
      <c r="F34" s="22"/>
      <c r="G34" s="55">
        <f t="shared" si="6"/>
        <v>0</v>
      </c>
      <c r="H34" s="246"/>
      <c r="J34" s="261"/>
    </row>
    <row r="35" spans="3:10" s="51" customFormat="1" ht="31.5" hidden="1" x14ac:dyDescent="0.25">
      <c r="C35" s="47" t="s">
        <v>12</v>
      </c>
      <c r="D35" s="91"/>
      <c r="E35" s="91"/>
      <c r="F35" s="91"/>
      <c r="G35" s="55">
        <f t="shared" si="6"/>
        <v>0</v>
      </c>
      <c r="H35" s="246"/>
      <c r="J35" s="261"/>
    </row>
    <row r="36" spans="3:10" s="51" customFormat="1" hidden="1" x14ac:dyDescent="0.25">
      <c r="C36" s="48" t="s">
        <v>13</v>
      </c>
      <c r="D36" s="91"/>
      <c r="E36" s="91"/>
      <c r="F36" s="91"/>
      <c r="G36" s="55">
        <f t="shared" si="6"/>
        <v>0</v>
      </c>
      <c r="H36" s="246"/>
      <c r="J36" s="261"/>
    </row>
    <row r="37" spans="3:10" hidden="1" x14ac:dyDescent="0.25">
      <c r="C37" s="47" t="s">
        <v>17</v>
      </c>
      <c r="D37" s="91"/>
      <c r="E37" s="91"/>
      <c r="F37" s="91"/>
      <c r="G37" s="55">
        <f t="shared" si="6"/>
        <v>0</v>
      </c>
    </row>
    <row r="38" spans="3:10" hidden="1" x14ac:dyDescent="0.25">
      <c r="C38" s="47" t="s">
        <v>14</v>
      </c>
      <c r="D38" s="91"/>
      <c r="E38" s="91"/>
      <c r="F38" s="91"/>
      <c r="G38" s="55">
        <f t="shared" si="6"/>
        <v>0</v>
      </c>
    </row>
    <row r="39" spans="3:10" hidden="1" x14ac:dyDescent="0.25">
      <c r="C39" s="47" t="s">
        <v>182</v>
      </c>
      <c r="D39" s="91"/>
      <c r="E39" s="91"/>
      <c r="F39" s="91"/>
      <c r="G39" s="55">
        <f t="shared" si="6"/>
        <v>0</v>
      </c>
    </row>
    <row r="40" spans="3:10" hidden="1" x14ac:dyDescent="0.25">
      <c r="C40" s="52" t="s">
        <v>185</v>
      </c>
      <c r="D40" s="61">
        <f t="shared" ref="D40:E40" si="7">SUM(D33:D39)</f>
        <v>0</v>
      </c>
      <c r="E40" s="61">
        <f t="shared" si="7"/>
        <v>0</v>
      </c>
      <c r="F40" s="61">
        <f t="shared" ref="F40" si="8">SUM(F33:F39)</f>
        <v>0</v>
      </c>
      <c r="G40" s="55">
        <f t="shared" si="6"/>
        <v>0</v>
      </c>
    </row>
    <row r="41" spans="3:10" s="51" customFormat="1" hidden="1" x14ac:dyDescent="0.25">
      <c r="C41" s="62"/>
      <c r="D41" s="63"/>
      <c r="E41" s="63"/>
      <c r="F41" s="63"/>
      <c r="G41" s="64"/>
      <c r="H41" s="246"/>
      <c r="J41" s="261"/>
    </row>
    <row r="42" spans="3:10" hidden="1" x14ac:dyDescent="0.25">
      <c r="C42" s="361" t="s">
        <v>190</v>
      </c>
      <c r="D42" s="362"/>
      <c r="E42" s="362"/>
      <c r="F42" s="362"/>
      <c r="G42" s="363"/>
    </row>
    <row r="43" spans="3:10" ht="20.25" hidden="1" customHeight="1" x14ac:dyDescent="0.25">
      <c r="C43" s="58" t="s">
        <v>183</v>
      </c>
      <c r="D43" s="59">
        <f>'1) Budget Tables'!D46</f>
        <v>0</v>
      </c>
      <c r="E43" s="59">
        <f>'1) Budget Tables'!E46</f>
        <v>0</v>
      </c>
      <c r="F43" s="59">
        <f>'1) Budget Tables'!F46</f>
        <v>0</v>
      </c>
      <c r="G43" s="60">
        <f t="shared" ref="G43:G51" si="9">SUM(D43:F43)</f>
        <v>0</v>
      </c>
    </row>
    <row r="44" spans="3:10" hidden="1" x14ac:dyDescent="0.25">
      <c r="C44" s="56" t="s">
        <v>10</v>
      </c>
      <c r="D44" s="89"/>
      <c r="E44" s="90"/>
      <c r="F44" s="90"/>
      <c r="G44" s="57">
        <f t="shared" si="9"/>
        <v>0</v>
      </c>
    </row>
    <row r="45" spans="3:10" ht="15.75" hidden="1" customHeight="1" x14ac:dyDescent="0.25">
      <c r="C45" s="47" t="s">
        <v>11</v>
      </c>
      <c r="D45" s="91"/>
      <c r="E45" s="22"/>
      <c r="F45" s="22"/>
      <c r="G45" s="55">
        <f t="shared" si="9"/>
        <v>0</v>
      </c>
    </row>
    <row r="46" spans="3:10" ht="32.25" hidden="1" customHeight="1" x14ac:dyDescent="0.25">
      <c r="C46" s="47" t="s">
        <v>12</v>
      </c>
      <c r="D46" s="91"/>
      <c r="E46" s="91"/>
      <c r="F46" s="91"/>
      <c r="G46" s="55">
        <f t="shared" si="9"/>
        <v>0</v>
      </c>
    </row>
    <row r="47" spans="3:10" s="51" customFormat="1" hidden="1" x14ac:dyDescent="0.25">
      <c r="C47" s="48" t="s">
        <v>13</v>
      </c>
      <c r="D47" s="91"/>
      <c r="E47" s="91"/>
      <c r="F47" s="91"/>
      <c r="G47" s="55">
        <f t="shared" si="9"/>
        <v>0</v>
      </c>
      <c r="H47" s="246"/>
      <c r="J47" s="261"/>
    </row>
    <row r="48" spans="3:10" hidden="1" x14ac:dyDescent="0.25">
      <c r="C48" s="47" t="s">
        <v>17</v>
      </c>
      <c r="D48" s="91"/>
      <c r="E48" s="91"/>
      <c r="F48" s="91"/>
      <c r="G48" s="55">
        <f t="shared" si="9"/>
        <v>0</v>
      </c>
    </row>
    <row r="49" spans="2:10" hidden="1" x14ac:dyDescent="0.25">
      <c r="C49" s="47" t="s">
        <v>14</v>
      </c>
      <c r="D49" s="91"/>
      <c r="E49" s="91"/>
      <c r="F49" s="91"/>
      <c r="G49" s="55">
        <f t="shared" si="9"/>
        <v>0</v>
      </c>
    </row>
    <row r="50" spans="2:10" hidden="1" x14ac:dyDescent="0.25">
      <c r="C50" s="47" t="s">
        <v>182</v>
      </c>
      <c r="D50" s="91"/>
      <c r="E50" s="91"/>
      <c r="F50" s="91"/>
      <c r="G50" s="55">
        <f t="shared" si="9"/>
        <v>0</v>
      </c>
    </row>
    <row r="51" spans="2:10" ht="21" hidden="1" customHeight="1" x14ac:dyDescent="0.25">
      <c r="C51" s="52" t="s">
        <v>185</v>
      </c>
      <c r="D51" s="61">
        <f t="shared" ref="D51:E51" si="10">SUM(D44:D50)</f>
        <v>0</v>
      </c>
      <c r="E51" s="61">
        <f t="shared" si="10"/>
        <v>0</v>
      </c>
      <c r="F51" s="61">
        <f t="shared" ref="F51" si="11">SUM(F44:F50)</f>
        <v>0</v>
      </c>
      <c r="G51" s="55">
        <f t="shared" si="9"/>
        <v>0</v>
      </c>
    </row>
    <row r="52" spans="2:10" s="51" customFormat="1" ht="22.5" hidden="1" customHeight="1" x14ac:dyDescent="0.25">
      <c r="C52" s="65"/>
      <c r="D52" s="63"/>
      <c r="E52" s="63"/>
      <c r="F52" s="63"/>
      <c r="G52" s="64"/>
      <c r="H52" s="246"/>
      <c r="J52" s="261"/>
    </row>
    <row r="53" spans="2:10" ht="15.6" customHeight="1" x14ac:dyDescent="0.25">
      <c r="B53" s="199" t="s">
        <v>191</v>
      </c>
      <c r="C53" s="358"/>
      <c r="D53" s="358"/>
      <c r="E53" s="358"/>
      <c r="F53" s="358"/>
      <c r="G53" s="358"/>
      <c r="H53" s="358"/>
      <c r="I53" s="358"/>
    </row>
    <row r="54" spans="2:10" x14ac:dyDescent="0.25">
      <c r="C54" s="359" t="s">
        <v>192</v>
      </c>
      <c r="D54" s="358"/>
      <c r="E54" s="358"/>
      <c r="F54" s="358"/>
      <c r="G54" s="358"/>
      <c r="H54" s="358"/>
      <c r="I54" s="358"/>
    </row>
    <row r="55" spans="2:10" ht="24" customHeight="1" thickBot="1" x14ac:dyDescent="0.3">
      <c r="C55" s="58" t="s">
        <v>183</v>
      </c>
      <c r="D55" s="59">
        <f>'1) Budget Tables'!D58</f>
        <v>29006.234323681922</v>
      </c>
      <c r="E55" s="59">
        <f>'1) Budget Tables'!E58</f>
        <v>0</v>
      </c>
      <c r="F55" s="59">
        <f>'1) Budget Tables'!F58</f>
        <v>0</v>
      </c>
      <c r="G55" s="60">
        <f>SUM(D55:F55)</f>
        <v>29006.234323681922</v>
      </c>
      <c r="H55" s="244"/>
      <c r="I55" s="198"/>
    </row>
    <row r="56" spans="2:10" ht="15.75" customHeight="1" x14ac:dyDescent="0.25">
      <c r="C56" s="56" t="s">
        <v>10</v>
      </c>
      <c r="D56" s="89">
        <v>6831.818181818182</v>
      </c>
      <c r="E56" s="90"/>
      <c r="F56" s="90"/>
      <c r="G56" s="57">
        <f t="shared" ref="G56:G62" si="12">SUM(D56:F56)</f>
        <v>6831.818181818182</v>
      </c>
      <c r="H56" s="244">
        <v>17084.010000000002</v>
      </c>
      <c r="I56" s="204">
        <f t="shared" ref="I56:I62" si="13">D56-H56</f>
        <v>-10252.19181818182</v>
      </c>
    </row>
    <row r="57" spans="2:10" ht="15.75" customHeight="1" x14ac:dyDescent="0.25">
      <c r="C57" s="47" t="s">
        <v>11</v>
      </c>
      <c r="D57" s="91"/>
      <c r="E57" s="22"/>
      <c r="F57" s="22"/>
      <c r="G57" s="55">
        <f t="shared" si="12"/>
        <v>0</v>
      </c>
      <c r="H57" s="244"/>
      <c r="I57" s="204">
        <f t="shared" si="13"/>
        <v>0</v>
      </c>
    </row>
    <row r="58" spans="2:10" ht="15.75" customHeight="1" x14ac:dyDescent="0.25">
      <c r="C58" s="47" t="s">
        <v>12</v>
      </c>
      <c r="D58" s="91"/>
      <c r="E58" s="91"/>
      <c r="F58" s="91"/>
      <c r="G58" s="55">
        <f t="shared" si="12"/>
        <v>0</v>
      </c>
      <c r="H58" s="244"/>
      <c r="I58" s="204">
        <f t="shared" si="13"/>
        <v>0</v>
      </c>
    </row>
    <row r="59" spans="2:10" ht="18.75" customHeight="1" x14ac:dyDescent="0.25">
      <c r="C59" s="48" t="s">
        <v>13</v>
      </c>
      <c r="D59" s="91"/>
      <c r="E59" s="91"/>
      <c r="F59" s="91"/>
      <c r="G59" s="55">
        <f t="shared" si="12"/>
        <v>0</v>
      </c>
      <c r="H59" s="244"/>
      <c r="I59" s="204">
        <f t="shared" si="13"/>
        <v>0</v>
      </c>
    </row>
    <row r="60" spans="2:10" x14ac:dyDescent="0.25">
      <c r="C60" s="47" t="s">
        <v>17</v>
      </c>
      <c r="D60" s="91"/>
      <c r="E60" s="91"/>
      <c r="F60" s="91"/>
      <c r="G60" s="55">
        <f t="shared" si="12"/>
        <v>0</v>
      </c>
      <c r="H60" s="244"/>
      <c r="I60" s="204">
        <f t="shared" si="13"/>
        <v>0</v>
      </c>
    </row>
    <row r="61" spans="2:10" s="51" customFormat="1" ht="21.75" customHeight="1" x14ac:dyDescent="0.25">
      <c r="B61" s="49"/>
      <c r="C61" s="47" t="s">
        <v>14</v>
      </c>
      <c r="D61" s="91">
        <v>22174.416141863738</v>
      </c>
      <c r="E61" s="91"/>
      <c r="F61" s="91"/>
      <c r="G61" s="55">
        <f t="shared" si="12"/>
        <v>22174.416141863738</v>
      </c>
      <c r="H61" s="248">
        <v>12130.610000000004</v>
      </c>
      <c r="I61" s="204">
        <f t="shared" si="13"/>
        <v>10043.806141863734</v>
      </c>
      <c r="J61" s="261"/>
    </row>
    <row r="62" spans="2:10" s="51" customFormat="1" x14ac:dyDescent="0.25">
      <c r="B62" s="49"/>
      <c r="C62" s="47" t="s">
        <v>182</v>
      </c>
      <c r="D62" s="91"/>
      <c r="E62" s="91"/>
      <c r="F62" s="91"/>
      <c r="G62" s="55">
        <f t="shared" si="12"/>
        <v>0</v>
      </c>
      <c r="H62" s="248"/>
      <c r="I62" s="204">
        <f t="shared" si="13"/>
        <v>0</v>
      </c>
      <c r="J62" s="261"/>
    </row>
    <row r="63" spans="2:10" x14ac:dyDescent="0.25">
      <c r="C63" s="52" t="s">
        <v>185</v>
      </c>
      <c r="D63" s="61">
        <f>SUM(D56:D62)</f>
        <v>29006.234323681922</v>
      </c>
      <c r="E63" s="61">
        <f t="shared" ref="E63:G63" si="14">SUM(E56:E62)</f>
        <v>0</v>
      </c>
      <c r="F63" s="61">
        <f t="shared" si="14"/>
        <v>0</v>
      </c>
      <c r="G63" s="61">
        <f t="shared" si="14"/>
        <v>29006.234323681922</v>
      </c>
      <c r="H63" s="245">
        <f>SUM(H56:H62)</f>
        <v>29214.620000000006</v>
      </c>
      <c r="I63" s="61">
        <f>SUM(I56:I62)</f>
        <v>-208.38567631808655</v>
      </c>
      <c r="J63" s="261">
        <f>+H63/D63</f>
        <v>1.0071841685477922</v>
      </c>
    </row>
    <row r="64" spans="2:10" s="51" customFormat="1" x14ac:dyDescent="0.25">
      <c r="C64" s="62"/>
      <c r="D64" s="63"/>
      <c r="E64" s="63"/>
      <c r="F64" s="63"/>
      <c r="G64" s="64"/>
      <c r="H64" s="246"/>
      <c r="J64" s="261"/>
    </row>
    <row r="65" spans="2:10" x14ac:dyDescent="0.25">
      <c r="B65" s="51"/>
      <c r="C65" s="359" t="s">
        <v>73</v>
      </c>
      <c r="D65" s="358"/>
      <c r="E65" s="358"/>
      <c r="F65" s="358"/>
      <c r="G65" s="358"/>
      <c r="H65" s="358"/>
      <c r="I65" s="358"/>
    </row>
    <row r="66" spans="2:10" ht="21.75" customHeight="1" thickBot="1" x14ac:dyDescent="0.3">
      <c r="C66" s="58" t="s">
        <v>183</v>
      </c>
      <c r="D66" s="59">
        <f>'1) Budget Tables'!D68</f>
        <v>65627.868848614948</v>
      </c>
      <c r="E66" s="59">
        <f>'1) Budget Tables'!E68</f>
        <v>0</v>
      </c>
      <c r="F66" s="59">
        <f>'1) Budget Tables'!F68</f>
        <v>0</v>
      </c>
      <c r="G66" s="60">
        <f t="shared" ref="G66:G73" si="15">SUM(D66:F66)</f>
        <v>65627.868848614948</v>
      </c>
      <c r="H66" s="244"/>
      <c r="I66" s="198"/>
    </row>
    <row r="67" spans="2:10" ht="15.75" customHeight="1" x14ac:dyDescent="0.25">
      <c r="C67" s="56" t="s">
        <v>10</v>
      </c>
      <c r="D67" s="89">
        <v>13663.636363636364</v>
      </c>
      <c r="E67" s="90"/>
      <c r="F67" s="90"/>
      <c r="G67" s="57">
        <f t="shared" si="15"/>
        <v>13663.636363636364</v>
      </c>
      <c r="H67" s="244">
        <v>17829.79</v>
      </c>
      <c r="I67" s="204">
        <f>D67-H67</f>
        <v>-4166.1536363636369</v>
      </c>
    </row>
    <row r="68" spans="2:10" ht="15.75" customHeight="1" x14ac:dyDescent="0.25">
      <c r="C68" s="47" t="s">
        <v>11</v>
      </c>
      <c r="D68" s="91"/>
      <c r="E68" s="22"/>
      <c r="F68" s="22"/>
      <c r="G68" s="55">
        <f t="shared" si="15"/>
        <v>0</v>
      </c>
      <c r="H68" s="244"/>
      <c r="I68" s="204">
        <f t="shared" ref="I68:I73" si="16">D68-H68</f>
        <v>0</v>
      </c>
    </row>
    <row r="69" spans="2:10" ht="15.75" customHeight="1" x14ac:dyDescent="0.25">
      <c r="C69" s="47" t="s">
        <v>12</v>
      </c>
      <c r="D69" s="91"/>
      <c r="E69" s="91"/>
      <c r="F69" s="91"/>
      <c r="G69" s="55">
        <f t="shared" si="15"/>
        <v>0</v>
      </c>
      <c r="H69" s="244"/>
      <c r="I69" s="204">
        <f t="shared" si="16"/>
        <v>0</v>
      </c>
    </row>
    <row r="70" spans="2:10" x14ac:dyDescent="0.25">
      <c r="C70" s="48" t="s">
        <v>13</v>
      </c>
      <c r="D70" s="91"/>
      <c r="E70" s="91"/>
      <c r="F70" s="91"/>
      <c r="G70" s="55">
        <f t="shared" si="15"/>
        <v>0</v>
      </c>
      <c r="H70" s="244"/>
      <c r="I70" s="204">
        <f t="shared" si="16"/>
        <v>0</v>
      </c>
    </row>
    <row r="71" spans="2:10" x14ac:dyDescent="0.25">
      <c r="C71" s="47" t="s">
        <v>17</v>
      </c>
      <c r="D71" s="91"/>
      <c r="E71" s="91"/>
      <c r="F71" s="91"/>
      <c r="G71" s="55">
        <f t="shared" si="15"/>
        <v>0</v>
      </c>
      <c r="H71" s="244">
        <v>308.35000000000002</v>
      </c>
      <c r="I71" s="204">
        <f>D71-H71</f>
        <v>-308.35000000000002</v>
      </c>
    </row>
    <row r="72" spans="2:10" x14ac:dyDescent="0.25">
      <c r="C72" s="47" t="s">
        <v>14</v>
      </c>
      <c r="D72" s="91">
        <v>51964.232484978587</v>
      </c>
      <c r="E72" s="91"/>
      <c r="F72" s="91"/>
      <c r="G72" s="55">
        <f t="shared" si="15"/>
        <v>51964.232484978587</v>
      </c>
      <c r="H72" s="244">
        <f>50449.51-3603.9-308.35</f>
        <v>46537.26</v>
      </c>
      <c r="I72" s="204">
        <f>D72-H72</f>
        <v>5426.9724849785853</v>
      </c>
    </row>
    <row r="73" spans="2:10" x14ac:dyDescent="0.25">
      <c r="C73" s="47" t="s">
        <v>182</v>
      </c>
      <c r="D73" s="91"/>
      <c r="E73" s="91"/>
      <c r="F73" s="91"/>
      <c r="G73" s="55">
        <f t="shared" si="15"/>
        <v>0</v>
      </c>
      <c r="H73" s="244"/>
      <c r="I73" s="204">
        <f t="shared" si="16"/>
        <v>0</v>
      </c>
    </row>
    <row r="74" spans="2:10" x14ac:dyDescent="0.25">
      <c r="C74" s="52" t="s">
        <v>185</v>
      </c>
      <c r="D74" s="61">
        <f t="shared" ref="D74:G74" si="17">SUM(D67:D73)</f>
        <v>65627.868848614948</v>
      </c>
      <c r="E74" s="61">
        <f t="shared" si="17"/>
        <v>0</v>
      </c>
      <c r="F74" s="61">
        <f t="shared" si="17"/>
        <v>0</v>
      </c>
      <c r="G74" s="61">
        <f t="shared" si="17"/>
        <v>65627.868848614948</v>
      </c>
      <c r="H74" s="245">
        <f>SUM(H67:H73)</f>
        <v>64675.4</v>
      </c>
      <c r="I74" s="61">
        <f>SUM(I67:I73)</f>
        <v>952.468848614948</v>
      </c>
      <c r="J74" s="261">
        <f>+H74/D74</f>
        <v>0.98548682342844285</v>
      </c>
    </row>
    <row r="75" spans="2:10" s="51" customFormat="1" x14ac:dyDescent="0.25">
      <c r="C75" s="62"/>
      <c r="D75" s="63"/>
      <c r="E75" s="63"/>
      <c r="F75" s="63"/>
      <c r="G75" s="64"/>
      <c r="H75" s="246"/>
      <c r="J75" s="261"/>
    </row>
    <row r="76" spans="2:10" hidden="1" x14ac:dyDescent="0.25">
      <c r="C76" s="361" t="s">
        <v>82</v>
      </c>
      <c r="D76" s="362"/>
      <c r="E76" s="362"/>
      <c r="F76" s="362"/>
      <c r="G76" s="363"/>
    </row>
    <row r="77" spans="2:10" ht="21.75" hidden="1" customHeight="1" x14ac:dyDescent="0.25">
      <c r="B77" s="51"/>
      <c r="C77" s="58" t="s">
        <v>183</v>
      </c>
      <c r="D77" s="59">
        <f>'1) Budget Tables'!D78</f>
        <v>0</v>
      </c>
      <c r="E77" s="59">
        <f>'1) Budget Tables'!E78</f>
        <v>0</v>
      </c>
      <c r="F77" s="59">
        <f>'1) Budget Tables'!F78</f>
        <v>0</v>
      </c>
      <c r="G77" s="60">
        <f t="shared" ref="G77:G85" si="18">SUM(D77:F77)</f>
        <v>0</v>
      </c>
    </row>
    <row r="78" spans="2:10" ht="18" hidden="1" customHeight="1" x14ac:dyDescent="0.25">
      <c r="C78" s="56" t="s">
        <v>10</v>
      </c>
      <c r="D78" s="89"/>
      <c r="E78" s="90"/>
      <c r="F78" s="90"/>
      <c r="G78" s="57">
        <f t="shared" si="18"/>
        <v>0</v>
      </c>
    </row>
    <row r="79" spans="2:10" ht="15.75" hidden="1" customHeight="1" x14ac:dyDescent="0.25">
      <c r="C79" s="47" t="s">
        <v>11</v>
      </c>
      <c r="D79" s="91"/>
      <c r="E79" s="22"/>
      <c r="F79" s="22"/>
      <c r="G79" s="55">
        <f t="shared" si="18"/>
        <v>0</v>
      </c>
    </row>
    <row r="80" spans="2:10" s="51" customFormat="1" ht="15.75" hidden="1" customHeight="1" x14ac:dyDescent="0.25">
      <c r="B80" s="49"/>
      <c r="C80" s="47" t="s">
        <v>12</v>
      </c>
      <c r="D80" s="91"/>
      <c r="E80" s="91"/>
      <c r="F80" s="91"/>
      <c r="G80" s="55">
        <f t="shared" si="18"/>
        <v>0</v>
      </c>
      <c r="H80" s="246"/>
      <c r="J80" s="261"/>
    </row>
    <row r="81" spans="2:10" hidden="1" x14ac:dyDescent="0.25">
      <c r="B81" s="51"/>
      <c r="C81" s="48" t="s">
        <v>13</v>
      </c>
      <c r="D81" s="91"/>
      <c r="E81" s="91"/>
      <c r="F81" s="91"/>
      <c r="G81" s="55">
        <f t="shared" si="18"/>
        <v>0</v>
      </c>
    </row>
    <row r="82" spans="2:10" hidden="1" x14ac:dyDescent="0.25">
      <c r="B82" s="51"/>
      <c r="C82" s="47" t="s">
        <v>17</v>
      </c>
      <c r="D82" s="91"/>
      <c r="E82" s="91"/>
      <c r="F82" s="91"/>
      <c r="G82" s="55">
        <f t="shared" si="18"/>
        <v>0</v>
      </c>
    </row>
    <row r="83" spans="2:10" hidden="1" x14ac:dyDescent="0.25">
      <c r="B83" s="51"/>
      <c r="C83" s="47" t="s">
        <v>14</v>
      </c>
      <c r="D83" s="91"/>
      <c r="E83" s="91"/>
      <c r="F83" s="91"/>
      <c r="G83" s="55">
        <f t="shared" si="18"/>
        <v>0</v>
      </c>
    </row>
    <row r="84" spans="2:10" hidden="1" x14ac:dyDescent="0.25">
      <c r="C84" s="47" t="s">
        <v>182</v>
      </c>
      <c r="D84" s="91"/>
      <c r="E84" s="91"/>
      <c r="F84" s="91"/>
      <c r="G84" s="55">
        <f t="shared" si="18"/>
        <v>0</v>
      </c>
    </row>
    <row r="85" spans="2:10" hidden="1" x14ac:dyDescent="0.25">
      <c r="C85" s="52" t="s">
        <v>185</v>
      </c>
      <c r="D85" s="61">
        <f t="shared" ref="D85:E85" si="19">SUM(D78:D84)</f>
        <v>0</v>
      </c>
      <c r="E85" s="61">
        <f t="shared" si="19"/>
        <v>0</v>
      </c>
      <c r="F85" s="61">
        <f t="shared" ref="F85" si="20">SUM(F78:F84)</f>
        <v>0</v>
      </c>
      <c r="G85" s="55">
        <f t="shared" si="18"/>
        <v>0</v>
      </c>
    </row>
    <row r="86" spans="2:10" s="51" customFormat="1" hidden="1" x14ac:dyDescent="0.25">
      <c r="C86" s="62"/>
      <c r="D86" s="63"/>
      <c r="E86" s="63"/>
      <c r="F86" s="63"/>
      <c r="G86" s="64"/>
      <c r="H86" s="246"/>
      <c r="J86" s="261"/>
    </row>
    <row r="87" spans="2:10" hidden="1" x14ac:dyDescent="0.25">
      <c r="C87" s="361" t="s">
        <v>99</v>
      </c>
      <c r="D87" s="362"/>
      <c r="E87" s="362"/>
      <c r="F87" s="362"/>
      <c r="G87" s="363"/>
    </row>
    <row r="88" spans="2:10" ht="21.75" hidden="1" customHeight="1" x14ac:dyDescent="0.25">
      <c r="C88" s="58" t="s">
        <v>183</v>
      </c>
      <c r="D88" s="59">
        <f>'1) Budget Tables'!D88</f>
        <v>0</v>
      </c>
      <c r="E88" s="59">
        <f>'1) Budget Tables'!E88</f>
        <v>0</v>
      </c>
      <c r="F88" s="59">
        <f>'1) Budget Tables'!F88</f>
        <v>0</v>
      </c>
      <c r="G88" s="60">
        <f t="shared" ref="G88:G96" si="21">SUM(D88:F88)</f>
        <v>0</v>
      </c>
    </row>
    <row r="89" spans="2:10" ht="15.75" hidden="1" customHeight="1" x14ac:dyDescent="0.25">
      <c r="C89" s="56" t="s">
        <v>10</v>
      </c>
      <c r="D89" s="89"/>
      <c r="E89" s="90"/>
      <c r="F89" s="90"/>
      <c r="G89" s="57">
        <f t="shared" si="21"/>
        <v>0</v>
      </c>
    </row>
    <row r="90" spans="2:10" ht="15.75" hidden="1" customHeight="1" x14ac:dyDescent="0.25">
      <c r="B90" s="51"/>
      <c r="C90" s="47" t="s">
        <v>11</v>
      </c>
      <c r="D90" s="91"/>
      <c r="E90" s="22"/>
      <c r="F90" s="22"/>
      <c r="G90" s="55">
        <f t="shared" si="21"/>
        <v>0</v>
      </c>
    </row>
    <row r="91" spans="2:10" ht="15.75" hidden="1" customHeight="1" x14ac:dyDescent="0.25">
      <c r="C91" s="47" t="s">
        <v>12</v>
      </c>
      <c r="D91" s="91"/>
      <c r="E91" s="91"/>
      <c r="F91" s="91"/>
      <c r="G91" s="55">
        <f t="shared" si="21"/>
        <v>0</v>
      </c>
    </row>
    <row r="92" spans="2:10" hidden="1" x14ac:dyDescent="0.25">
      <c r="C92" s="48" t="s">
        <v>13</v>
      </c>
      <c r="D92" s="91"/>
      <c r="E92" s="91"/>
      <c r="F92" s="91"/>
      <c r="G92" s="55">
        <f t="shared" si="21"/>
        <v>0</v>
      </c>
    </row>
    <row r="93" spans="2:10" hidden="1" x14ac:dyDescent="0.25">
      <c r="C93" s="47" t="s">
        <v>17</v>
      </c>
      <c r="D93" s="91"/>
      <c r="E93" s="91"/>
      <c r="F93" s="91"/>
      <c r="G93" s="55">
        <f t="shared" si="21"/>
        <v>0</v>
      </c>
    </row>
    <row r="94" spans="2:10" ht="25.5" hidden="1" customHeight="1" x14ac:dyDescent="0.25">
      <c r="C94" s="47" t="s">
        <v>14</v>
      </c>
      <c r="D94" s="91"/>
      <c r="E94" s="91"/>
      <c r="F94" s="91"/>
      <c r="G94" s="55">
        <f t="shared" si="21"/>
        <v>0</v>
      </c>
    </row>
    <row r="95" spans="2:10" hidden="1" x14ac:dyDescent="0.25">
      <c r="B95" s="51"/>
      <c r="C95" s="47" t="s">
        <v>182</v>
      </c>
      <c r="D95" s="91"/>
      <c r="E95" s="91"/>
      <c r="F95" s="91"/>
      <c r="G95" s="55">
        <f t="shared" si="21"/>
        <v>0</v>
      </c>
    </row>
    <row r="96" spans="2:10" ht="15.75" hidden="1" customHeight="1" x14ac:dyDescent="0.25">
      <c r="C96" s="52" t="s">
        <v>185</v>
      </c>
      <c r="D96" s="61">
        <f t="shared" ref="D96:E96" si="22">SUM(D89:D95)</f>
        <v>0</v>
      </c>
      <c r="E96" s="61">
        <f t="shared" si="22"/>
        <v>0</v>
      </c>
      <c r="F96" s="61">
        <f t="shared" ref="F96" si="23">SUM(F89:F95)</f>
        <v>0</v>
      </c>
      <c r="G96" s="55">
        <f t="shared" si="21"/>
        <v>0</v>
      </c>
    </row>
    <row r="97" spans="2:10" ht="25.5" hidden="1" customHeight="1" x14ac:dyDescent="0.25">
      <c r="D97" s="49"/>
      <c r="E97" s="49"/>
      <c r="F97" s="49"/>
    </row>
    <row r="98" spans="2:10" ht="15.6" customHeight="1" x14ac:dyDescent="0.25">
      <c r="B98" s="360" t="s">
        <v>193</v>
      </c>
      <c r="C98" s="360"/>
      <c r="D98" s="360"/>
      <c r="E98" s="360"/>
      <c r="F98" s="360"/>
      <c r="G98" s="360"/>
      <c r="H98" s="360"/>
      <c r="I98" s="360"/>
    </row>
    <row r="99" spans="2:10" x14ac:dyDescent="0.25">
      <c r="B99" s="198"/>
      <c r="C99" s="360" t="s">
        <v>101</v>
      </c>
      <c r="D99" s="360"/>
      <c r="E99" s="360"/>
      <c r="F99" s="360"/>
      <c r="G99" s="360"/>
      <c r="H99" s="360"/>
      <c r="I99" s="360"/>
    </row>
    <row r="100" spans="2:10" ht="22.5" customHeight="1" x14ac:dyDescent="0.25">
      <c r="B100" s="198"/>
      <c r="C100" s="185" t="s">
        <v>183</v>
      </c>
      <c r="D100" s="50">
        <f>'1) Budget Tables'!D100</f>
        <v>89473.308039524505</v>
      </c>
      <c r="E100" s="50">
        <f>'1) Budget Tables'!E100</f>
        <v>0</v>
      </c>
      <c r="F100" s="50">
        <f>'1) Budget Tables'!F100</f>
        <v>0</v>
      </c>
      <c r="G100" s="55">
        <f>SUM(D100:F100)</f>
        <v>89473.308039524505</v>
      </c>
      <c r="H100" s="244"/>
      <c r="I100" s="198"/>
    </row>
    <row r="101" spans="2:10" x14ac:dyDescent="0.25">
      <c r="B101" s="198"/>
      <c r="C101" s="47" t="s">
        <v>10</v>
      </c>
      <c r="D101" s="91">
        <v>27327.272727272728</v>
      </c>
      <c r="E101" s="22"/>
      <c r="F101" s="22"/>
      <c r="G101" s="55">
        <f t="shared" ref="G101:G107" si="24">SUM(D101:F101)</f>
        <v>27327.272727272728</v>
      </c>
      <c r="H101" s="244">
        <v>8743.1699999999983</v>
      </c>
      <c r="I101" s="204">
        <f>D101-H101</f>
        <v>18584.10272727273</v>
      </c>
    </row>
    <row r="102" spans="2:10" x14ac:dyDescent="0.25">
      <c r="B102" s="198"/>
      <c r="C102" s="47" t="s">
        <v>11</v>
      </c>
      <c r="D102" s="91"/>
      <c r="E102" s="22"/>
      <c r="F102" s="22"/>
      <c r="G102" s="55">
        <f t="shared" si="24"/>
        <v>0</v>
      </c>
      <c r="H102" s="244"/>
      <c r="I102" s="204">
        <f t="shared" ref="I102:I107" si="25">D102-H102</f>
        <v>0</v>
      </c>
    </row>
    <row r="103" spans="2:10" ht="15.75" customHeight="1" x14ac:dyDescent="0.25">
      <c r="B103" s="198"/>
      <c r="C103" s="47" t="s">
        <v>12</v>
      </c>
      <c r="D103" s="91"/>
      <c r="E103" s="91"/>
      <c r="F103" s="91"/>
      <c r="G103" s="55">
        <f t="shared" si="24"/>
        <v>0</v>
      </c>
      <c r="H103" s="244"/>
      <c r="I103" s="204">
        <f t="shared" si="25"/>
        <v>0</v>
      </c>
    </row>
    <row r="104" spans="2:10" x14ac:dyDescent="0.25">
      <c r="B104" s="198"/>
      <c r="C104" s="48" t="s">
        <v>13</v>
      </c>
      <c r="D104" s="91"/>
      <c r="E104" s="91"/>
      <c r="F104" s="91"/>
      <c r="G104" s="55">
        <f t="shared" si="24"/>
        <v>0</v>
      </c>
      <c r="H104" s="244"/>
      <c r="I104" s="204">
        <f t="shared" si="25"/>
        <v>0</v>
      </c>
    </row>
    <row r="105" spans="2:10" x14ac:dyDescent="0.25">
      <c r="B105" s="198"/>
      <c r="C105" s="47" t="s">
        <v>17</v>
      </c>
      <c r="D105" s="91"/>
      <c r="E105" s="91"/>
      <c r="F105" s="91"/>
      <c r="G105" s="55">
        <f t="shared" si="24"/>
        <v>0</v>
      </c>
      <c r="H105" s="244">
        <v>760.1</v>
      </c>
      <c r="I105" s="204">
        <f>D105-H105</f>
        <v>-760.1</v>
      </c>
    </row>
    <row r="106" spans="2:10" x14ac:dyDescent="0.25">
      <c r="B106" s="198"/>
      <c r="C106" s="47" t="s">
        <v>14</v>
      </c>
      <c r="D106" s="91">
        <v>62146.035312251763</v>
      </c>
      <c r="E106" s="91"/>
      <c r="F106" s="91"/>
      <c r="G106" s="55">
        <f t="shared" si="24"/>
        <v>62146.035312251763</v>
      </c>
      <c r="H106" s="244">
        <v>82808.906774185758</v>
      </c>
      <c r="I106" s="204">
        <f>D106-H106</f>
        <v>-20662.871461933995</v>
      </c>
    </row>
    <row r="107" spans="2:10" x14ac:dyDescent="0.25">
      <c r="B107" s="198"/>
      <c r="C107" s="47" t="s">
        <v>182</v>
      </c>
      <c r="D107" s="91"/>
      <c r="E107" s="91"/>
      <c r="F107" s="91"/>
      <c r="G107" s="55">
        <f t="shared" si="24"/>
        <v>0</v>
      </c>
      <c r="H107" s="244"/>
      <c r="I107" s="204">
        <f t="shared" si="25"/>
        <v>0</v>
      </c>
    </row>
    <row r="108" spans="2:10" x14ac:dyDescent="0.25">
      <c r="B108" s="198"/>
      <c r="C108" s="52" t="s">
        <v>185</v>
      </c>
      <c r="D108" s="61">
        <f>SUM(D101:D107)</f>
        <v>89473.308039524491</v>
      </c>
      <c r="E108" s="61">
        <f t="shared" ref="E108:G108" si="26">SUM(E101:E107)</f>
        <v>0</v>
      </c>
      <c r="F108" s="61">
        <f t="shared" si="26"/>
        <v>0</v>
      </c>
      <c r="G108" s="61">
        <f t="shared" si="26"/>
        <v>89473.308039524491</v>
      </c>
      <c r="H108" s="245">
        <f>SUM(H101:H107)</f>
        <v>92312.176774185762</v>
      </c>
      <c r="I108" s="61">
        <f>SUM(I101:I107)</f>
        <v>-2838.8687346612642</v>
      </c>
      <c r="J108" s="261">
        <f>+H108/D108</f>
        <v>1.0317286663124963</v>
      </c>
    </row>
    <row r="109" spans="2:10" s="51" customFormat="1" x14ac:dyDescent="0.25">
      <c r="C109" s="206"/>
      <c r="D109" s="207"/>
      <c r="E109" s="207"/>
      <c r="F109" s="207"/>
      <c r="G109" s="208"/>
      <c r="H109" s="246"/>
      <c r="J109" s="261"/>
    </row>
    <row r="110" spans="2:10" ht="15.75" hidden="1" customHeight="1" x14ac:dyDescent="0.25">
      <c r="C110" s="359" t="s">
        <v>194</v>
      </c>
      <c r="D110" s="358"/>
      <c r="E110" s="358"/>
      <c r="F110" s="358"/>
      <c r="G110" s="358"/>
      <c r="H110" s="358"/>
      <c r="I110" s="358"/>
    </row>
    <row r="111" spans="2:10" ht="21.75" hidden="1" customHeight="1" x14ac:dyDescent="0.25">
      <c r="C111" s="58" t="s">
        <v>183</v>
      </c>
      <c r="D111" s="59">
        <f>'1) Budget Tables'!D110</f>
        <v>0</v>
      </c>
      <c r="E111" s="59">
        <f>'1) Budget Tables'!E110</f>
        <v>0</v>
      </c>
      <c r="F111" s="59">
        <f>'1) Budget Tables'!F110</f>
        <v>0</v>
      </c>
      <c r="G111" s="60">
        <f t="shared" ref="G111:G119" si="27">SUM(D111:F111)</f>
        <v>0</v>
      </c>
      <c r="H111" s="244"/>
      <c r="I111" s="198"/>
    </row>
    <row r="112" spans="2:10" hidden="1" x14ac:dyDescent="0.25">
      <c r="C112" s="56" t="s">
        <v>10</v>
      </c>
      <c r="D112" s="89"/>
      <c r="E112" s="90"/>
      <c r="F112" s="90"/>
      <c r="G112" s="57">
        <f t="shared" si="27"/>
        <v>0</v>
      </c>
      <c r="H112" s="244"/>
      <c r="I112" s="198"/>
    </row>
    <row r="113" spans="3:10" hidden="1" x14ac:dyDescent="0.25">
      <c r="C113" s="47" t="s">
        <v>11</v>
      </c>
      <c r="D113" s="91"/>
      <c r="E113" s="22"/>
      <c r="F113" s="22"/>
      <c r="G113" s="55">
        <f t="shared" si="27"/>
        <v>0</v>
      </c>
      <c r="H113" s="244"/>
      <c r="I113" s="198"/>
    </row>
    <row r="114" spans="3:10" ht="31.5" hidden="1" x14ac:dyDescent="0.25">
      <c r="C114" s="47" t="s">
        <v>12</v>
      </c>
      <c r="D114" s="91"/>
      <c r="E114" s="91"/>
      <c r="F114" s="91"/>
      <c r="G114" s="55">
        <f t="shared" si="27"/>
        <v>0</v>
      </c>
      <c r="H114" s="244"/>
      <c r="I114" s="198"/>
    </row>
    <row r="115" spans="3:10" hidden="1" x14ac:dyDescent="0.25">
      <c r="C115" s="48" t="s">
        <v>13</v>
      </c>
      <c r="D115" s="91"/>
      <c r="E115" s="91"/>
      <c r="F115" s="91"/>
      <c r="G115" s="55">
        <f t="shared" si="27"/>
        <v>0</v>
      </c>
      <c r="H115" s="244"/>
      <c r="I115" s="198"/>
    </row>
    <row r="116" spans="3:10" hidden="1" x14ac:dyDescent="0.25">
      <c r="C116" s="47" t="s">
        <v>17</v>
      </c>
      <c r="D116" s="91"/>
      <c r="E116" s="91"/>
      <c r="F116" s="91"/>
      <c r="G116" s="55">
        <f t="shared" si="27"/>
        <v>0</v>
      </c>
      <c r="H116" s="244"/>
      <c r="I116" s="198"/>
    </row>
    <row r="117" spans="3:10" hidden="1" x14ac:dyDescent="0.25">
      <c r="C117" s="47" t="s">
        <v>14</v>
      </c>
      <c r="D117" s="91"/>
      <c r="E117" s="91"/>
      <c r="F117" s="91"/>
      <c r="G117" s="55">
        <f t="shared" si="27"/>
        <v>0</v>
      </c>
      <c r="H117" s="244"/>
      <c r="I117" s="198"/>
    </row>
    <row r="118" spans="3:10" hidden="1" x14ac:dyDescent="0.25">
      <c r="C118" s="47" t="s">
        <v>182</v>
      </c>
      <c r="D118" s="91"/>
      <c r="E118" s="91"/>
      <c r="F118" s="91"/>
      <c r="G118" s="55">
        <f t="shared" si="27"/>
        <v>0</v>
      </c>
      <c r="H118" s="244"/>
      <c r="I118" s="198"/>
    </row>
    <row r="119" spans="3:10" hidden="1" x14ac:dyDescent="0.25">
      <c r="C119" s="52" t="s">
        <v>185</v>
      </c>
      <c r="D119" s="61">
        <f t="shared" ref="D119:E119" si="28">SUM(D112:D118)</f>
        <v>0</v>
      </c>
      <c r="E119" s="61">
        <f t="shared" si="28"/>
        <v>0</v>
      </c>
      <c r="F119" s="61">
        <f t="shared" ref="F119" si="29">SUM(F112:F118)</f>
        <v>0</v>
      </c>
      <c r="G119" s="55">
        <f t="shared" si="27"/>
        <v>0</v>
      </c>
      <c r="H119" s="244"/>
      <c r="I119" s="198"/>
    </row>
    <row r="120" spans="3:10" s="51" customFormat="1" hidden="1" x14ac:dyDescent="0.25">
      <c r="C120" s="62"/>
      <c r="D120" s="63"/>
      <c r="E120" s="63"/>
      <c r="F120" s="63"/>
      <c r="G120" s="64"/>
      <c r="H120" s="246"/>
      <c r="J120" s="261"/>
    </row>
    <row r="121" spans="3:10" hidden="1" x14ac:dyDescent="0.25">
      <c r="C121" s="361" t="s">
        <v>118</v>
      </c>
      <c r="D121" s="362"/>
      <c r="E121" s="362"/>
      <c r="F121" s="362"/>
      <c r="G121" s="363"/>
    </row>
    <row r="122" spans="3:10" ht="21" hidden="1" customHeight="1" x14ac:dyDescent="0.25">
      <c r="C122" s="58" t="s">
        <v>183</v>
      </c>
      <c r="D122" s="59">
        <f>'1) Budget Tables'!D120</f>
        <v>0</v>
      </c>
      <c r="E122" s="59">
        <f>'1) Budget Tables'!E120</f>
        <v>0</v>
      </c>
      <c r="F122" s="59">
        <f>'1) Budget Tables'!F120</f>
        <v>0</v>
      </c>
      <c r="G122" s="60">
        <f t="shared" ref="G122:G130" si="30">SUM(D122:F122)</f>
        <v>0</v>
      </c>
    </row>
    <row r="123" spans="3:10" hidden="1" x14ac:dyDescent="0.25">
      <c r="C123" s="56" t="s">
        <v>10</v>
      </c>
      <c r="D123" s="89"/>
      <c r="E123" s="90"/>
      <c r="F123" s="90"/>
      <c r="G123" s="57">
        <f t="shared" si="30"/>
        <v>0</v>
      </c>
    </row>
    <row r="124" spans="3:10" hidden="1" x14ac:dyDescent="0.25">
      <c r="C124" s="47" t="s">
        <v>11</v>
      </c>
      <c r="D124" s="91"/>
      <c r="E124" s="22"/>
      <c r="F124" s="22"/>
      <c r="G124" s="55">
        <f t="shared" si="30"/>
        <v>0</v>
      </c>
    </row>
    <row r="125" spans="3:10" ht="31.5" hidden="1" x14ac:dyDescent="0.25">
      <c r="C125" s="47" t="s">
        <v>12</v>
      </c>
      <c r="D125" s="91"/>
      <c r="E125" s="91"/>
      <c r="F125" s="91"/>
      <c r="G125" s="55">
        <f t="shared" si="30"/>
        <v>0</v>
      </c>
    </row>
    <row r="126" spans="3:10" hidden="1" x14ac:dyDescent="0.25">
      <c r="C126" s="48" t="s">
        <v>13</v>
      </c>
      <c r="D126" s="91"/>
      <c r="E126" s="91"/>
      <c r="F126" s="91"/>
      <c r="G126" s="55">
        <f t="shared" si="30"/>
        <v>0</v>
      </c>
    </row>
    <row r="127" spans="3:10" hidden="1" x14ac:dyDescent="0.25">
      <c r="C127" s="47" t="s">
        <v>17</v>
      </c>
      <c r="D127" s="91"/>
      <c r="E127" s="91"/>
      <c r="F127" s="91"/>
      <c r="G127" s="55">
        <f t="shared" si="30"/>
        <v>0</v>
      </c>
    </row>
    <row r="128" spans="3:10" hidden="1" x14ac:dyDescent="0.25">
      <c r="C128" s="47" t="s">
        <v>14</v>
      </c>
      <c r="D128" s="91"/>
      <c r="E128" s="91"/>
      <c r="F128" s="91"/>
      <c r="G128" s="55">
        <f t="shared" si="30"/>
        <v>0</v>
      </c>
    </row>
    <row r="129" spans="2:10" hidden="1" x14ac:dyDescent="0.25">
      <c r="C129" s="47" t="s">
        <v>182</v>
      </c>
      <c r="D129" s="91"/>
      <c r="E129" s="91"/>
      <c r="F129" s="91"/>
      <c r="G129" s="55">
        <f t="shared" si="30"/>
        <v>0</v>
      </c>
    </row>
    <row r="130" spans="2:10" hidden="1" x14ac:dyDescent="0.25">
      <c r="C130" s="52" t="s">
        <v>185</v>
      </c>
      <c r="D130" s="61">
        <f t="shared" ref="D130:E130" si="31">SUM(D123:D129)</f>
        <v>0</v>
      </c>
      <c r="E130" s="61">
        <f t="shared" si="31"/>
        <v>0</v>
      </c>
      <c r="F130" s="61">
        <f t="shared" ref="F130" si="32">SUM(F123:F129)</f>
        <v>0</v>
      </c>
      <c r="G130" s="55">
        <f t="shared" si="30"/>
        <v>0</v>
      </c>
    </row>
    <row r="131" spans="2:10" s="51" customFormat="1" hidden="1" x14ac:dyDescent="0.25">
      <c r="C131" s="62"/>
      <c r="D131" s="63"/>
      <c r="E131" s="63"/>
      <c r="F131" s="63"/>
      <c r="G131" s="64"/>
      <c r="H131" s="246"/>
      <c r="J131" s="261"/>
    </row>
    <row r="132" spans="2:10" hidden="1" x14ac:dyDescent="0.25">
      <c r="C132" s="361" t="s">
        <v>127</v>
      </c>
      <c r="D132" s="362"/>
      <c r="E132" s="362"/>
      <c r="F132" s="362"/>
      <c r="G132" s="363"/>
    </row>
    <row r="133" spans="2:10" ht="24" hidden="1" customHeight="1" x14ac:dyDescent="0.25">
      <c r="C133" s="58" t="s">
        <v>183</v>
      </c>
      <c r="D133" s="59">
        <f>'1) Budget Tables'!D130</f>
        <v>0</v>
      </c>
      <c r="E133" s="59">
        <f>'1) Budget Tables'!E130</f>
        <v>0</v>
      </c>
      <c r="F133" s="59">
        <f>'1) Budget Tables'!F130</f>
        <v>0</v>
      </c>
      <c r="G133" s="60">
        <f t="shared" ref="G133:G141" si="33">SUM(D133:F133)</f>
        <v>0</v>
      </c>
    </row>
    <row r="134" spans="2:10" ht="15.75" hidden="1" customHeight="1" x14ac:dyDescent="0.25">
      <c r="C134" s="56" t="s">
        <v>10</v>
      </c>
      <c r="D134" s="89"/>
      <c r="E134" s="90"/>
      <c r="F134" s="90"/>
      <c r="G134" s="57">
        <f t="shared" si="33"/>
        <v>0</v>
      </c>
    </row>
    <row r="135" spans="2:10" hidden="1" x14ac:dyDescent="0.25">
      <c r="C135" s="47" t="s">
        <v>11</v>
      </c>
      <c r="D135" s="91"/>
      <c r="E135" s="22"/>
      <c r="F135" s="22"/>
      <c r="G135" s="55">
        <f t="shared" si="33"/>
        <v>0</v>
      </c>
      <c r="H135" s="249"/>
    </row>
    <row r="136" spans="2:10" ht="15.75" hidden="1" customHeight="1" x14ac:dyDescent="0.25">
      <c r="C136" s="47" t="s">
        <v>12</v>
      </c>
      <c r="D136" s="91"/>
      <c r="E136" s="91"/>
      <c r="F136" s="91"/>
      <c r="G136" s="55">
        <f t="shared" si="33"/>
        <v>0</v>
      </c>
      <c r="H136" s="249"/>
    </row>
    <row r="137" spans="2:10" hidden="1" x14ac:dyDescent="0.25">
      <c r="C137" s="48" t="s">
        <v>13</v>
      </c>
      <c r="D137" s="91"/>
      <c r="E137" s="91"/>
      <c r="F137" s="91"/>
      <c r="G137" s="55">
        <f t="shared" si="33"/>
        <v>0</v>
      </c>
      <c r="H137" s="249"/>
    </row>
    <row r="138" spans="2:10" hidden="1" x14ac:dyDescent="0.25">
      <c r="C138" s="47" t="s">
        <v>17</v>
      </c>
      <c r="D138" s="91"/>
      <c r="E138" s="91"/>
      <c r="F138" s="91"/>
      <c r="G138" s="55">
        <f t="shared" si="33"/>
        <v>0</v>
      </c>
      <c r="H138" s="249"/>
    </row>
    <row r="139" spans="2:10" ht="15.75" hidden="1" customHeight="1" x14ac:dyDescent="0.25">
      <c r="C139" s="47" t="s">
        <v>14</v>
      </c>
      <c r="D139" s="91"/>
      <c r="E139" s="91"/>
      <c r="F139" s="91"/>
      <c r="G139" s="55">
        <f t="shared" si="33"/>
        <v>0</v>
      </c>
      <c r="H139" s="249"/>
    </row>
    <row r="140" spans="2:10" hidden="1" x14ac:dyDescent="0.25">
      <c r="C140" s="47" t="s">
        <v>182</v>
      </c>
      <c r="D140" s="91"/>
      <c r="E140" s="91"/>
      <c r="F140" s="91"/>
      <c r="G140" s="55">
        <f t="shared" si="33"/>
        <v>0</v>
      </c>
      <c r="H140" s="249"/>
    </row>
    <row r="141" spans="2:10" hidden="1" x14ac:dyDescent="0.25">
      <c r="C141" s="52" t="s">
        <v>185</v>
      </c>
      <c r="D141" s="61">
        <f t="shared" ref="D141:E141" si="34">SUM(D134:D140)</f>
        <v>0</v>
      </c>
      <c r="E141" s="61">
        <f t="shared" si="34"/>
        <v>0</v>
      </c>
      <c r="F141" s="61">
        <f t="shared" ref="F141" si="35">SUM(F134:F140)</f>
        <v>0</v>
      </c>
      <c r="G141" s="55">
        <f t="shared" si="33"/>
        <v>0</v>
      </c>
      <c r="H141" s="249"/>
    </row>
    <row r="142" spans="2:10" hidden="1" x14ac:dyDescent="0.25">
      <c r="H142" s="249"/>
    </row>
    <row r="143" spans="2:10" hidden="1" x14ac:dyDescent="0.25">
      <c r="B143" s="361" t="s">
        <v>195</v>
      </c>
      <c r="C143" s="362"/>
      <c r="D143" s="362"/>
      <c r="E143" s="362"/>
      <c r="F143" s="362"/>
      <c r="G143" s="363"/>
      <c r="H143" s="249"/>
    </row>
    <row r="144" spans="2:10" hidden="1" x14ac:dyDescent="0.25">
      <c r="C144" s="361" t="s">
        <v>137</v>
      </c>
      <c r="D144" s="362"/>
      <c r="E144" s="362"/>
      <c r="F144" s="362"/>
      <c r="G144" s="363"/>
      <c r="H144" s="249"/>
    </row>
    <row r="145" spans="3:10" ht="24" hidden="1" customHeight="1" x14ac:dyDescent="0.25">
      <c r="C145" s="58" t="s">
        <v>183</v>
      </c>
      <c r="D145" s="59">
        <f>'1) Budget Tables'!D142</f>
        <v>0</v>
      </c>
      <c r="E145" s="59">
        <f>'1) Budget Tables'!E142</f>
        <v>0</v>
      </c>
      <c r="F145" s="59">
        <f>'1) Budget Tables'!F142</f>
        <v>0</v>
      </c>
      <c r="G145" s="60">
        <f>SUM(D145:F145)</f>
        <v>0</v>
      </c>
      <c r="H145" s="249"/>
    </row>
    <row r="146" spans="3:10" ht="24.75" hidden="1" customHeight="1" x14ac:dyDescent="0.25">
      <c r="C146" s="56" t="s">
        <v>10</v>
      </c>
      <c r="D146" s="89"/>
      <c r="E146" s="90"/>
      <c r="F146" s="90"/>
      <c r="G146" s="57">
        <f t="shared" ref="G146:G153" si="36">SUM(D146:F146)</f>
        <v>0</v>
      </c>
      <c r="H146" s="249"/>
    </row>
    <row r="147" spans="3:10" ht="15.75" hidden="1" customHeight="1" x14ac:dyDescent="0.25">
      <c r="C147" s="47" t="s">
        <v>11</v>
      </c>
      <c r="D147" s="91"/>
      <c r="E147" s="22"/>
      <c r="F147" s="22"/>
      <c r="G147" s="55">
        <f t="shared" si="36"/>
        <v>0</v>
      </c>
      <c r="H147" s="249"/>
    </row>
    <row r="148" spans="3:10" ht="15.75" hidden="1" customHeight="1" x14ac:dyDescent="0.25">
      <c r="C148" s="47" t="s">
        <v>12</v>
      </c>
      <c r="D148" s="91"/>
      <c r="E148" s="91"/>
      <c r="F148" s="91"/>
      <c r="G148" s="55">
        <f t="shared" si="36"/>
        <v>0</v>
      </c>
      <c r="H148" s="249"/>
    </row>
    <row r="149" spans="3:10" ht="15.75" hidden="1" customHeight="1" x14ac:dyDescent="0.25">
      <c r="C149" s="48" t="s">
        <v>13</v>
      </c>
      <c r="D149" s="91"/>
      <c r="E149" s="91"/>
      <c r="F149" s="91"/>
      <c r="G149" s="55">
        <f t="shared" si="36"/>
        <v>0</v>
      </c>
      <c r="H149" s="249"/>
    </row>
    <row r="150" spans="3:10" ht="15.75" hidden="1" customHeight="1" x14ac:dyDescent="0.25">
      <c r="C150" s="47" t="s">
        <v>17</v>
      </c>
      <c r="D150" s="91"/>
      <c r="E150" s="91"/>
      <c r="F150" s="91"/>
      <c r="G150" s="55">
        <f t="shared" si="36"/>
        <v>0</v>
      </c>
      <c r="H150" s="249"/>
    </row>
    <row r="151" spans="3:10" ht="15.75" hidden="1" customHeight="1" x14ac:dyDescent="0.25">
      <c r="C151" s="47" t="s">
        <v>14</v>
      </c>
      <c r="D151" s="91"/>
      <c r="E151" s="91"/>
      <c r="F151" s="91"/>
      <c r="G151" s="55">
        <f t="shared" si="36"/>
        <v>0</v>
      </c>
      <c r="H151" s="249"/>
    </row>
    <row r="152" spans="3:10" ht="15.75" hidden="1" customHeight="1" x14ac:dyDescent="0.25">
      <c r="C152" s="47" t="s">
        <v>182</v>
      </c>
      <c r="D152" s="91"/>
      <c r="E152" s="91"/>
      <c r="F152" s="91"/>
      <c r="G152" s="55">
        <f t="shared" si="36"/>
        <v>0</v>
      </c>
      <c r="H152" s="249"/>
    </row>
    <row r="153" spans="3:10" ht="15.75" hidden="1" customHeight="1" x14ac:dyDescent="0.25">
      <c r="C153" s="52" t="s">
        <v>185</v>
      </c>
      <c r="D153" s="61">
        <f>SUM(D146:D152)</f>
        <v>0</v>
      </c>
      <c r="E153" s="61">
        <f>SUM(E146:E152)</f>
        <v>0</v>
      </c>
      <c r="F153" s="61">
        <f t="shared" ref="F153" si="37">SUM(F146:F152)</f>
        <v>0</v>
      </c>
      <c r="G153" s="55">
        <f t="shared" si="36"/>
        <v>0</v>
      </c>
      <c r="H153" s="249"/>
    </row>
    <row r="154" spans="3:10" s="51" customFormat="1" ht="15.75" hidden="1" customHeight="1" x14ac:dyDescent="0.25">
      <c r="C154" s="62"/>
      <c r="D154" s="63"/>
      <c r="E154" s="63"/>
      <c r="F154" s="63"/>
      <c r="G154" s="64"/>
      <c r="H154" s="246"/>
      <c r="J154" s="261"/>
    </row>
    <row r="155" spans="3:10" ht="15.75" hidden="1" customHeight="1" x14ac:dyDescent="0.25">
      <c r="C155" s="361" t="s">
        <v>146</v>
      </c>
      <c r="D155" s="362"/>
      <c r="E155" s="362"/>
      <c r="F155" s="362"/>
      <c r="G155" s="363"/>
      <c r="H155" s="249"/>
    </row>
    <row r="156" spans="3:10" ht="21" hidden="1" customHeight="1" x14ac:dyDescent="0.25">
      <c r="C156" s="58" t="s">
        <v>183</v>
      </c>
      <c r="D156" s="59">
        <f>'1) Budget Tables'!D152</f>
        <v>0</v>
      </c>
      <c r="E156" s="59">
        <f>'1) Budget Tables'!E152</f>
        <v>0</v>
      </c>
      <c r="F156" s="59">
        <f>'1) Budget Tables'!F152</f>
        <v>0</v>
      </c>
      <c r="G156" s="60">
        <f t="shared" ref="G156:G164" si="38">SUM(D156:F156)</f>
        <v>0</v>
      </c>
      <c r="H156" s="249"/>
    </row>
    <row r="157" spans="3:10" ht="15.75" hidden="1" customHeight="1" x14ac:dyDescent="0.25">
      <c r="C157" s="56" t="s">
        <v>10</v>
      </c>
      <c r="D157" s="89"/>
      <c r="E157" s="90"/>
      <c r="F157" s="90"/>
      <c r="G157" s="57">
        <f t="shared" si="38"/>
        <v>0</v>
      </c>
      <c r="H157" s="249"/>
    </row>
    <row r="158" spans="3:10" ht="15.75" hidden="1" customHeight="1" x14ac:dyDescent="0.25">
      <c r="C158" s="47" t="s">
        <v>11</v>
      </c>
      <c r="D158" s="91"/>
      <c r="E158" s="22"/>
      <c r="F158" s="22"/>
      <c r="G158" s="55">
        <f t="shared" si="38"/>
        <v>0</v>
      </c>
      <c r="H158" s="249"/>
    </row>
    <row r="159" spans="3:10" ht="15.75" hidden="1" customHeight="1" x14ac:dyDescent="0.25">
      <c r="C159" s="47" t="s">
        <v>12</v>
      </c>
      <c r="D159" s="91"/>
      <c r="E159" s="91"/>
      <c r="F159" s="91"/>
      <c r="G159" s="55">
        <f t="shared" si="38"/>
        <v>0</v>
      </c>
      <c r="H159" s="249"/>
    </row>
    <row r="160" spans="3:10" ht="15.75" hidden="1" customHeight="1" x14ac:dyDescent="0.25">
      <c r="C160" s="48" t="s">
        <v>13</v>
      </c>
      <c r="D160" s="91"/>
      <c r="E160" s="91"/>
      <c r="F160" s="91"/>
      <c r="G160" s="55">
        <f t="shared" si="38"/>
        <v>0</v>
      </c>
      <c r="H160" s="249"/>
    </row>
    <row r="161" spans="3:10" ht="15.75" hidden="1" customHeight="1" x14ac:dyDescent="0.25">
      <c r="C161" s="47" t="s">
        <v>17</v>
      </c>
      <c r="D161" s="91"/>
      <c r="E161" s="91"/>
      <c r="F161" s="91"/>
      <c r="G161" s="55">
        <f t="shared" si="38"/>
        <v>0</v>
      </c>
      <c r="H161" s="249"/>
    </row>
    <row r="162" spans="3:10" ht="15.75" hidden="1" customHeight="1" x14ac:dyDescent="0.25">
      <c r="C162" s="47" t="s">
        <v>14</v>
      </c>
      <c r="D162" s="91"/>
      <c r="E162" s="91"/>
      <c r="F162" s="91"/>
      <c r="G162" s="55">
        <f t="shared" si="38"/>
        <v>0</v>
      </c>
      <c r="H162" s="249"/>
    </row>
    <row r="163" spans="3:10" ht="15.75" hidden="1" customHeight="1" x14ac:dyDescent="0.25">
      <c r="C163" s="47" t="s">
        <v>182</v>
      </c>
      <c r="D163" s="91"/>
      <c r="E163" s="91"/>
      <c r="F163" s="91"/>
      <c r="G163" s="55">
        <f t="shared" si="38"/>
        <v>0</v>
      </c>
      <c r="H163" s="249"/>
    </row>
    <row r="164" spans="3:10" ht="15.75" hidden="1" customHeight="1" x14ac:dyDescent="0.25">
      <c r="C164" s="52" t="s">
        <v>185</v>
      </c>
      <c r="D164" s="61">
        <f t="shared" ref="D164:E164" si="39">SUM(D157:D163)</f>
        <v>0</v>
      </c>
      <c r="E164" s="61">
        <f t="shared" si="39"/>
        <v>0</v>
      </c>
      <c r="F164" s="61">
        <f t="shared" ref="F164" si="40">SUM(F157:F163)</f>
        <v>0</v>
      </c>
      <c r="G164" s="55">
        <f t="shared" si="38"/>
        <v>0</v>
      </c>
      <c r="H164" s="249"/>
    </row>
    <row r="165" spans="3:10" s="51" customFormat="1" ht="15.75" hidden="1" customHeight="1" x14ac:dyDescent="0.25">
      <c r="C165" s="62"/>
      <c r="D165" s="63"/>
      <c r="E165" s="63"/>
      <c r="F165" s="63"/>
      <c r="G165" s="64"/>
      <c r="H165" s="246"/>
      <c r="J165" s="261"/>
    </row>
    <row r="166" spans="3:10" ht="15.75" hidden="1" customHeight="1" x14ac:dyDescent="0.25">
      <c r="C166" s="361" t="s">
        <v>155</v>
      </c>
      <c r="D166" s="362"/>
      <c r="E166" s="362"/>
      <c r="F166" s="362"/>
      <c r="G166" s="363"/>
      <c r="H166" s="249"/>
    </row>
    <row r="167" spans="3:10" ht="19.5" hidden="1" customHeight="1" x14ac:dyDescent="0.25">
      <c r="C167" s="58" t="s">
        <v>183</v>
      </c>
      <c r="D167" s="59">
        <f>'1) Budget Tables'!D162</f>
        <v>0</v>
      </c>
      <c r="E167" s="59">
        <f>'1) Budget Tables'!E162</f>
        <v>0</v>
      </c>
      <c r="F167" s="59">
        <f>'1) Budget Tables'!F162</f>
        <v>0</v>
      </c>
      <c r="G167" s="60">
        <f t="shared" ref="G167:G175" si="41">SUM(D167:F167)</f>
        <v>0</v>
      </c>
      <c r="H167" s="249"/>
    </row>
    <row r="168" spans="3:10" ht="15.75" hidden="1" customHeight="1" x14ac:dyDescent="0.25">
      <c r="C168" s="56" t="s">
        <v>10</v>
      </c>
      <c r="D168" s="89"/>
      <c r="E168" s="90"/>
      <c r="F168" s="90"/>
      <c r="G168" s="57">
        <f t="shared" si="41"/>
        <v>0</v>
      </c>
      <c r="H168" s="249"/>
    </row>
    <row r="169" spans="3:10" ht="15.75" hidden="1" customHeight="1" x14ac:dyDescent="0.25">
      <c r="C169" s="47" t="s">
        <v>11</v>
      </c>
      <c r="D169" s="91"/>
      <c r="E169" s="22"/>
      <c r="F169" s="22"/>
      <c r="G169" s="55">
        <f t="shared" si="41"/>
        <v>0</v>
      </c>
      <c r="H169" s="249"/>
    </row>
    <row r="170" spans="3:10" ht="15.75" hidden="1" customHeight="1" x14ac:dyDescent="0.25">
      <c r="C170" s="47" t="s">
        <v>12</v>
      </c>
      <c r="D170" s="91"/>
      <c r="E170" s="91"/>
      <c r="F170" s="91"/>
      <c r="G170" s="55">
        <f t="shared" si="41"/>
        <v>0</v>
      </c>
      <c r="H170" s="249"/>
    </row>
    <row r="171" spans="3:10" ht="15.75" hidden="1" customHeight="1" x14ac:dyDescent="0.25">
      <c r="C171" s="48" t="s">
        <v>13</v>
      </c>
      <c r="D171" s="91"/>
      <c r="E171" s="91"/>
      <c r="F171" s="91"/>
      <c r="G171" s="55">
        <f t="shared" si="41"/>
        <v>0</v>
      </c>
      <c r="H171" s="249"/>
    </row>
    <row r="172" spans="3:10" ht="15.75" hidden="1" customHeight="1" x14ac:dyDescent="0.25">
      <c r="C172" s="47" t="s">
        <v>17</v>
      </c>
      <c r="D172" s="91"/>
      <c r="E172" s="91"/>
      <c r="F172" s="91"/>
      <c r="G172" s="55">
        <f t="shared" si="41"/>
        <v>0</v>
      </c>
      <c r="H172" s="249"/>
    </row>
    <row r="173" spans="3:10" ht="15.75" hidden="1" customHeight="1" x14ac:dyDescent="0.25">
      <c r="C173" s="47" t="s">
        <v>14</v>
      </c>
      <c r="D173" s="91"/>
      <c r="E173" s="91"/>
      <c r="F173" s="91"/>
      <c r="G173" s="55">
        <f t="shared" si="41"/>
        <v>0</v>
      </c>
      <c r="H173" s="249"/>
    </row>
    <row r="174" spans="3:10" ht="15.75" hidden="1" customHeight="1" x14ac:dyDescent="0.25">
      <c r="C174" s="47" t="s">
        <v>182</v>
      </c>
      <c r="D174" s="91"/>
      <c r="E174" s="91"/>
      <c r="F174" s="91"/>
      <c r="G174" s="55">
        <f t="shared" si="41"/>
        <v>0</v>
      </c>
      <c r="H174" s="249"/>
    </row>
    <row r="175" spans="3:10" ht="15.75" hidden="1" customHeight="1" x14ac:dyDescent="0.25">
      <c r="C175" s="52" t="s">
        <v>185</v>
      </c>
      <c r="D175" s="61">
        <f t="shared" ref="D175:E175" si="42">SUM(D168:D174)</f>
        <v>0</v>
      </c>
      <c r="E175" s="61">
        <f t="shared" si="42"/>
        <v>0</v>
      </c>
      <c r="F175" s="61">
        <f t="shared" ref="F175" si="43">SUM(F168:F174)</f>
        <v>0</v>
      </c>
      <c r="G175" s="55">
        <f t="shared" si="41"/>
        <v>0</v>
      </c>
      <c r="H175" s="249"/>
    </row>
    <row r="176" spans="3:10" s="51" customFormat="1" ht="15.75" hidden="1" customHeight="1" x14ac:dyDescent="0.25">
      <c r="C176" s="62"/>
      <c r="D176" s="63"/>
      <c r="E176" s="63"/>
      <c r="F176" s="63"/>
      <c r="G176" s="64"/>
      <c r="H176" s="246"/>
      <c r="J176" s="261"/>
    </row>
    <row r="177" spans="3:9" ht="15.75" hidden="1" customHeight="1" x14ac:dyDescent="0.25">
      <c r="C177" s="361" t="s">
        <v>164</v>
      </c>
      <c r="D177" s="362"/>
      <c r="E177" s="362"/>
      <c r="F177" s="362"/>
      <c r="G177" s="363"/>
      <c r="H177" s="249"/>
    </row>
    <row r="178" spans="3:9" ht="22.5" hidden="1" customHeight="1" x14ac:dyDescent="0.25">
      <c r="C178" s="58" t="s">
        <v>183</v>
      </c>
      <c r="D178" s="59">
        <f>'1) Budget Tables'!D172</f>
        <v>0</v>
      </c>
      <c r="E178" s="59">
        <f>'1) Budget Tables'!E172</f>
        <v>0</v>
      </c>
      <c r="F178" s="59">
        <f>'1) Budget Tables'!F172</f>
        <v>0</v>
      </c>
      <c r="G178" s="60">
        <f t="shared" ref="G178:G186" si="44">SUM(D178:F178)</f>
        <v>0</v>
      </c>
      <c r="H178" s="249"/>
    </row>
    <row r="179" spans="3:9" ht="15.75" hidden="1" customHeight="1" x14ac:dyDescent="0.25">
      <c r="C179" s="56" t="s">
        <v>10</v>
      </c>
      <c r="D179" s="89"/>
      <c r="E179" s="90"/>
      <c r="F179" s="90"/>
      <c r="G179" s="57">
        <f t="shared" si="44"/>
        <v>0</v>
      </c>
      <c r="H179" s="249"/>
    </row>
    <row r="180" spans="3:9" ht="15.75" hidden="1" customHeight="1" x14ac:dyDescent="0.25">
      <c r="C180" s="47" t="s">
        <v>11</v>
      </c>
      <c r="D180" s="91"/>
      <c r="E180" s="22"/>
      <c r="F180" s="22"/>
      <c r="G180" s="55">
        <f t="shared" si="44"/>
        <v>0</v>
      </c>
      <c r="H180" s="249"/>
    </row>
    <row r="181" spans="3:9" ht="15.75" hidden="1" customHeight="1" x14ac:dyDescent="0.25">
      <c r="C181" s="47" t="s">
        <v>12</v>
      </c>
      <c r="D181" s="91"/>
      <c r="E181" s="91"/>
      <c r="F181" s="91"/>
      <c r="G181" s="55">
        <f t="shared" si="44"/>
        <v>0</v>
      </c>
      <c r="H181" s="249"/>
    </row>
    <row r="182" spans="3:9" ht="15.75" hidden="1" customHeight="1" x14ac:dyDescent="0.25">
      <c r="C182" s="48" t="s">
        <v>13</v>
      </c>
      <c r="D182" s="91"/>
      <c r="E182" s="91"/>
      <c r="F182" s="91"/>
      <c r="G182" s="55">
        <f t="shared" si="44"/>
        <v>0</v>
      </c>
      <c r="H182" s="249"/>
    </row>
    <row r="183" spans="3:9" ht="15.75" hidden="1" customHeight="1" x14ac:dyDescent="0.25">
      <c r="C183" s="47" t="s">
        <v>17</v>
      </c>
      <c r="D183" s="91"/>
      <c r="E183" s="91"/>
      <c r="F183" s="91"/>
      <c r="G183" s="55">
        <f t="shared" si="44"/>
        <v>0</v>
      </c>
      <c r="H183" s="249"/>
    </row>
    <row r="184" spans="3:9" ht="15.75" hidden="1" customHeight="1" x14ac:dyDescent="0.25">
      <c r="C184" s="47" t="s">
        <v>14</v>
      </c>
      <c r="D184" s="91"/>
      <c r="E184" s="91"/>
      <c r="F184" s="91"/>
      <c r="G184" s="55">
        <f t="shared" si="44"/>
        <v>0</v>
      </c>
      <c r="H184" s="249"/>
    </row>
    <row r="185" spans="3:9" ht="15.75" hidden="1" customHeight="1" x14ac:dyDescent="0.25">
      <c r="C185" s="47" t="s">
        <v>182</v>
      </c>
      <c r="D185" s="91"/>
      <c r="E185" s="91"/>
      <c r="F185" s="91"/>
      <c r="G185" s="55">
        <f t="shared" si="44"/>
        <v>0</v>
      </c>
      <c r="H185" s="249"/>
    </row>
    <row r="186" spans="3:9" ht="15.75" hidden="1" customHeight="1" x14ac:dyDescent="0.25">
      <c r="C186" s="52" t="s">
        <v>185</v>
      </c>
      <c r="D186" s="61">
        <f t="shared" ref="D186:E186" si="45">SUM(D179:D185)</f>
        <v>0</v>
      </c>
      <c r="E186" s="61">
        <f t="shared" si="45"/>
        <v>0</v>
      </c>
      <c r="F186" s="61">
        <f t="shared" ref="F186" si="46">SUM(F179:F185)</f>
        <v>0</v>
      </c>
      <c r="G186" s="55">
        <f t="shared" si="44"/>
        <v>0</v>
      </c>
      <c r="H186" s="249"/>
    </row>
    <row r="187" spans="3:9" ht="15.75" customHeight="1" x14ac:dyDescent="0.25">
      <c r="H187" s="249"/>
    </row>
    <row r="188" spans="3:9" ht="15.75" customHeight="1" x14ac:dyDescent="0.25">
      <c r="C188" s="359" t="s">
        <v>550</v>
      </c>
      <c r="D188" s="358"/>
      <c r="E188" s="358"/>
      <c r="F188" s="358"/>
      <c r="G188" s="358"/>
      <c r="H188" s="358"/>
      <c r="I188" s="358"/>
    </row>
    <row r="189" spans="3:9" ht="19.5" customHeight="1" thickBot="1" x14ac:dyDescent="0.3">
      <c r="C189" s="58" t="s">
        <v>551</v>
      </c>
      <c r="D189" s="59">
        <f>'1) Budget Tables'!D180</f>
        <v>28533</v>
      </c>
      <c r="E189" s="59">
        <f>'1) Budget Tables'!E180</f>
        <v>0</v>
      </c>
      <c r="F189" s="59">
        <f>'1) Budget Tables'!F180</f>
        <v>0</v>
      </c>
      <c r="G189" s="60">
        <f t="shared" ref="G189:G196" si="47">SUM(D189:F189)</f>
        <v>28533</v>
      </c>
      <c r="H189" s="250"/>
      <c r="I189" s="198"/>
    </row>
    <row r="190" spans="3:9" ht="15.75" customHeight="1" x14ac:dyDescent="0.25">
      <c r="C190" s="56" t="s">
        <v>10</v>
      </c>
      <c r="D190" s="89"/>
      <c r="E190" s="90"/>
      <c r="F190" s="90"/>
      <c r="G190" s="57">
        <f t="shared" si="47"/>
        <v>0</v>
      </c>
      <c r="H190" s="250"/>
      <c r="I190" s="204">
        <f t="shared" ref="I190:I196" si="48">D190-H190</f>
        <v>0</v>
      </c>
    </row>
    <row r="191" spans="3:9" ht="15.75" customHeight="1" x14ac:dyDescent="0.25">
      <c r="C191" s="47" t="s">
        <v>11</v>
      </c>
      <c r="D191" s="91"/>
      <c r="E191" s="22"/>
      <c r="F191" s="22"/>
      <c r="G191" s="55">
        <f t="shared" si="47"/>
        <v>0</v>
      </c>
      <c r="H191" s="250"/>
      <c r="I191" s="204">
        <f t="shared" si="48"/>
        <v>0</v>
      </c>
    </row>
    <row r="192" spans="3:9" ht="15.75" customHeight="1" x14ac:dyDescent="0.25">
      <c r="C192" s="47" t="s">
        <v>12</v>
      </c>
      <c r="D192" s="91"/>
      <c r="E192" s="91"/>
      <c r="F192" s="91"/>
      <c r="G192" s="55">
        <f t="shared" si="47"/>
        <v>0</v>
      </c>
      <c r="H192" s="250"/>
      <c r="I192" s="204">
        <f t="shared" si="48"/>
        <v>0</v>
      </c>
    </row>
    <row r="193" spans="3:12" ht="15.75" customHeight="1" x14ac:dyDescent="0.25">
      <c r="C193" s="48" t="s">
        <v>13</v>
      </c>
      <c r="D193" s="91">
        <v>24060</v>
      </c>
      <c r="E193" s="91"/>
      <c r="F193" s="91"/>
      <c r="G193" s="55">
        <f t="shared" si="47"/>
        <v>24060</v>
      </c>
      <c r="H193" s="262">
        <v>24702.940000000002</v>
      </c>
      <c r="I193" s="204">
        <f>D193-H193</f>
        <v>-642.94000000000233</v>
      </c>
    </row>
    <row r="194" spans="3:12" ht="15.75" customHeight="1" x14ac:dyDescent="0.25">
      <c r="C194" s="47" t="s">
        <v>17</v>
      </c>
      <c r="D194" s="91">
        <v>4473</v>
      </c>
      <c r="E194" s="91"/>
      <c r="F194" s="91"/>
      <c r="G194" s="55">
        <f t="shared" si="47"/>
        <v>4473</v>
      </c>
      <c r="H194" s="250">
        <v>2954.22</v>
      </c>
      <c r="I194" s="204">
        <f t="shared" si="48"/>
        <v>1518.7800000000002</v>
      </c>
    </row>
    <row r="195" spans="3:12" ht="15.75" customHeight="1" x14ac:dyDescent="0.25">
      <c r="C195" s="47" t="s">
        <v>14</v>
      </c>
      <c r="D195" s="91"/>
      <c r="E195" s="91"/>
      <c r="F195" s="91"/>
      <c r="G195" s="55">
        <f t="shared" si="47"/>
        <v>0</v>
      </c>
      <c r="H195" s="250"/>
      <c r="I195" s="204">
        <f t="shared" si="48"/>
        <v>0</v>
      </c>
    </row>
    <row r="196" spans="3:12" ht="15.75" customHeight="1" x14ac:dyDescent="0.25">
      <c r="C196" s="47" t="s">
        <v>182</v>
      </c>
      <c r="D196" s="91"/>
      <c r="E196" s="91"/>
      <c r="F196" s="91"/>
      <c r="G196" s="55">
        <f t="shared" si="47"/>
        <v>0</v>
      </c>
      <c r="H196" s="250">
        <v>19.95</v>
      </c>
      <c r="I196" s="204">
        <f t="shared" si="48"/>
        <v>-19.95</v>
      </c>
    </row>
    <row r="197" spans="3:12" ht="15.75" customHeight="1" x14ac:dyDescent="0.25">
      <c r="C197" s="52" t="s">
        <v>185</v>
      </c>
      <c r="D197" s="61">
        <f>SUM(D190:D196)</f>
        <v>28533</v>
      </c>
      <c r="E197" s="61">
        <f t="shared" ref="E197:G197" si="49">SUM(E190:E196)</f>
        <v>0</v>
      </c>
      <c r="F197" s="61">
        <f t="shared" si="49"/>
        <v>0</v>
      </c>
      <c r="G197" s="61">
        <f t="shared" si="49"/>
        <v>28533</v>
      </c>
      <c r="H197" s="245">
        <f>SUM(H190:H196)</f>
        <v>27677.110000000004</v>
      </c>
      <c r="I197" s="61">
        <f>SUM(I190:I196)</f>
        <v>855.88999999999783</v>
      </c>
      <c r="J197" s="261">
        <f>+H197/D197</f>
        <v>0.97000350471384023</v>
      </c>
    </row>
    <row r="198" spans="3:12" ht="15.75" customHeight="1" thickBot="1" x14ac:dyDescent="0.3">
      <c r="H198" s="249"/>
    </row>
    <row r="199" spans="3:12" ht="19.5" customHeight="1" thickBot="1" x14ac:dyDescent="0.3">
      <c r="C199" s="364" t="s">
        <v>18</v>
      </c>
      <c r="D199" s="365"/>
      <c r="E199" s="365"/>
      <c r="F199" s="365"/>
      <c r="G199" s="365"/>
      <c r="H199" s="354"/>
      <c r="I199" s="354"/>
    </row>
    <row r="200" spans="3:12" ht="19.5" customHeight="1" x14ac:dyDescent="0.25">
      <c r="C200" s="67"/>
      <c r="D200" s="355" t="str">
        <f>'1) Budget Tables'!D5</f>
        <v>Recipient Organization - Interpeace</v>
      </c>
      <c r="E200" s="356"/>
      <c r="F200" s="356"/>
      <c r="G200" s="356"/>
      <c r="H200" s="356"/>
      <c r="I200" s="357"/>
    </row>
    <row r="201" spans="3:12" ht="19.5" customHeight="1" x14ac:dyDescent="0.25">
      <c r="C201" s="67"/>
      <c r="D201" s="92"/>
      <c r="E201" s="92"/>
      <c r="F201" s="92"/>
      <c r="G201" s="92"/>
      <c r="H201" s="251" t="s">
        <v>2150</v>
      </c>
      <c r="I201" s="92" t="s">
        <v>2151</v>
      </c>
    </row>
    <row r="202" spans="3:12" ht="19.5" customHeight="1" x14ac:dyDescent="0.25">
      <c r="C202" s="24" t="s">
        <v>10</v>
      </c>
      <c r="D202" s="68">
        <f t="shared" ref="D202:D208" si="50">SUM(D179,D168,D157,D146,D134,D123,D112,D101,D89,D78,D67,D56,D44,D33,D21,D10,D190)</f>
        <v>75150</v>
      </c>
      <c r="E202" s="68">
        <f t="shared" ref="E202:G202" si="51">SUM(E179,E168,E157,E146,E134,E123,E112,E101,E89,E78,E67,E56,E44,E33,E21,E10,E190)</f>
        <v>0</v>
      </c>
      <c r="F202" s="68">
        <f t="shared" si="51"/>
        <v>0</v>
      </c>
      <c r="G202" s="68">
        <f t="shared" si="51"/>
        <v>75150</v>
      </c>
      <c r="H202" s="252">
        <f>H190+H101+H67+H56+H21+H10</f>
        <v>80773.56</v>
      </c>
      <c r="I202" s="68">
        <f>I190+I101+I67+I56+I21+I10</f>
        <v>-5623.5599999999995</v>
      </c>
    </row>
    <row r="203" spans="3:12" ht="34.5" customHeight="1" x14ac:dyDescent="0.25">
      <c r="C203" s="24" t="s">
        <v>11</v>
      </c>
      <c r="D203" s="68">
        <f t="shared" si="50"/>
        <v>0</v>
      </c>
      <c r="E203" s="68">
        <f t="shared" ref="E203:G207" si="52">SUM(E180,E169,E158,E147,E135,E124,E113,E102,E90,E79,E68,E57,E45,E34,E22,E11,E191)</f>
        <v>0</v>
      </c>
      <c r="F203" s="68">
        <f t="shared" si="52"/>
        <v>0</v>
      </c>
      <c r="G203" s="68">
        <f t="shared" si="52"/>
        <v>0</v>
      </c>
      <c r="H203" s="252">
        <f t="shared" ref="H203:H204" si="53">SUM(H180,H169,H158,H147,H135,H124,H113,H102,H90,H79,H68,H57,H45,H34,H22,H11,H191)</f>
        <v>0</v>
      </c>
      <c r="I203" s="68">
        <f>I191+I102+I68+I57+I22+I11</f>
        <v>0</v>
      </c>
    </row>
    <row r="204" spans="3:12" ht="48" customHeight="1" x14ac:dyDescent="0.25">
      <c r="C204" s="24" t="s">
        <v>12</v>
      </c>
      <c r="D204" s="68">
        <f t="shared" si="50"/>
        <v>0</v>
      </c>
      <c r="E204" s="68">
        <f t="shared" si="52"/>
        <v>0</v>
      </c>
      <c r="F204" s="68">
        <f t="shared" si="52"/>
        <v>0</v>
      </c>
      <c r="G204" s="68">
        <f t="shared" si="52"/>
        <v>0</v>
      </c>
      <c r="H204" s="252">
        <f t="shared" si="53"/>
        <v>0</v>
      </c>
      <c r="I204" s="68">
        <f>SUM(I181,I170,I159,I148,I136,I125,I114,I103,I91,I80,I69,I58,I46,I35,I23,I12,I192)</f>
        <v>0</v>
      </c>
    </row>
    <row r="205" spans="3:12" ht="33" customHeight="1" x14ac:dyDescent="0.25">
      <c r="C205" s="34" t="s">
        <v>13</v>
      </c>
      <c r="D205" s="68">
        <f t="shared" si="50"/>
        <v>24060</v>
      </c>
      <c r="E205" s="68">
        <f t="shared" si="52"/>
        <v>0</v>
      </c>
      <c r="F205" s="68">
        <f t="shared" si="52"/>
        <v>0</v>
      </c>
      <c r="G205" s="68">
        <f t="shared" si="52"/>
        <v>24060</v>
      </c>
      <c r="H205" s="252">
        <f>SUM(H182,H171,H160,H149,H137,H126,H115,H104,H92,H81,H70,H59,H47,H36,H24,H13,H193)</f>
        <v>24702.940000000002</v>
      </c>
      <c r="I205" s="68">
        <f>SUM(I182,I171,I160,I149,I137,I126,I115,I104,I92,I81,I70,I59,I47,I36,I24,I13,I193)</f>
        <v>-642.94000000000233</v>
      </c>
    </row>
    <row r="206" spans="3:12" ht="21" customHeight="1" x14ac:dyDescent="0.25">
      <c r="C206" s="137" t="s">
        <v>17</v>
      </c>
      <c r="D206" s="132">
        <f t="shared" si="50"/>
        <v>4473</v>
      </c>
      <c r="E206" s="132">
        <f t="shared" si="52"/>
        <v>0</v>
      </c>
      <c r="F206" s="132">
        <f t="shared" si="52"/>
        <v>0</v>
      </c>
      <c r="G206" s="132">
        <f t="shared" si="52"/>
        <v>4473</v>
      </c>
      <c r="H206" s="253">
        <f>SUM(H183,H172,H161,H150,H138,H127,H116,H105,H93,H82,H71,H60,H48,H37,H25,H14,H194)</f>
        <v>4022.67</v>
      </c>
      <c r="I206" s="132">
        <f>SUM(I183,I172,I161,I150,I138,I127,I116,I105,I93,I82,I71,I60,I48,I37,I25,I14,I194)</f>
        <v>450.33000000000015</v>
      </c>
    </row>
    <row r="207" spans="3:12" ht="39.75" customHeight="1" x14ac:dyDescent="0.25">
      <c r="C207" s="24" t="s">
        <v>14</v>
      </c>
      <c r="D207" s="138">
        <f t="shared" si="50"/>
        <v>215008.20271018159</v>
      </c>
      <c r="E207" s="138">
        <f t="shared" si="52"/>
        <v>0</v>
      </c>
      <c r="F207" s="138">
        <f t="shared" si="52"/>
        <v>0</v>
      </c>
      <c r="G207" s="138">
        <f t="shared" si="52"/>
        <v>215008.20271018159</v>
      </c>
      <c r="H207" s="254">
        <f>SUM(H184,H173,H162,H151,H139,H128,H117,H106,H94,H83,H72,H61,H49,H38,H26,H15,H195)</f>
        <v>209172.08677418579</v>
      </c>
      <c r="I207" s="138">
        <f>SUM(I184,I173,I162,I151,I139,I128,I117,I106,I94,I83,I72,I61,I49,I38,I26,I15,I195)</f>
        <v>5836.1159359958256</v>
      </c>
    </row>
    <row r="208" spans="3:12" ht="23.25" customHeight="1" x14ac:dyDescent="0.25">
      <c r="C208" s="24" t="s">
        <v>182</v>
      </c>
      <c r="D208" s="138">
        <f t="shared" si="50"/>
        <v>0</v>
      </c>
      <c r="E208" s="138">
        <f t="shared" ref="E208:G208" si="54">SUM(E185,E174,E163,E152,E140,E129,E118,E107,E95,E84,E73,E62,E50,E39,E27,E16,E196)</f>
        <v>0</v>
      </c>
      <c r="F208" s="138">
        <f t="shared" si="54"/>
        <v>0</v>
      </c>
      <c r="G208" s="138">
        <f t="shared" si="54"/>
        <v>0</v>
      </c>
      <c r="H208" s="254">
        <f>SUM(H185,H174,H163,H152,H140,H129,H118,H107,H95,H84,H73,H62,H50,H39,H27,H16,H196)</f>
        <v>19.95</v>
      </c>
      <c r="I208" s="138">
        <f>SUM(I185,I174,I163,I152,I140,I129,I118,I107,I95,I84,I73,I62,I50,I39,I27,I16,I196)</f>
        <v>-19.95</v>
      </c>
      <c r="K208" s="264"/>
      <c r="L208" s="265"/>
    </row>
    <row r="209" spans="3:10" ht="22.5" customHeight="1" x14ac:dyDescent="0.25">
      <c r="C209" s="141" t="s">
        <v>556</v>
      </c>
      <c r="D209" s="142">
        <f>SUM(D202:D208)</f>
        <v>318691.20271018159</v>
      </c>
      <c r="E209" s="142">
        <f t="shared" ref="E209:G209" si="55">SUM(E202:E208)</f>
        <v>0</v>
      </c>
      <c r="F209" s="142">
        <f t="shared" si="55"/>
        <v>0</v>
      </c>
      <c r="G209" s="142">
        <f t="shared" si="55"/>
        <v>318691.20271018159</v>
      </c>
      <c r="H209" s="254">
        <f>SUM(H202:H208)</f>
        <v>318691.20677418582</v>
      </c>
      <c r="I209" s="142">
        <f>SUM(I202:I208)</f>
        <v>-4.064004176324687E-3</v>
      </c>
      <c r="J209" s="261">
        <f>H209/D209</f>
        <v>1.0000000127521695</v>
      </c>
    </row>
    <row r="210" spans="3:10" ht="22.5" customHeight="1" x14ac:dyDescent="0.25">
      <c r="C210" s="141" t="s">
        <v>557</v>
      </c>
      <c r="D210" s="142">
        <f>D209*0.07</f>
        <v>22308.384189712713</v>
      </c>
      <c r="E210" s="133"/>
      <c r="F210" s="133"/>
      <c r="G210" s="209"/>
      <c r="H210" s="255">
        <f>H209*0.07</f>
        <v>22308.384474193008</v>
      </c>
      <c r="I210" s="287">
        <f>I209*0.07</f>
        <v>-2.8448029234272814E-4</v>
      </c>
    </row>
    <row r="211" spans="3:10" ht="22.5" customHeight="1" thickBot="1" x14ac:dyDescent="0.3">
      <c r="C211" s="139" t="s">
        <v>558</v>
      </c>
      <c r="D211" s="140">
        <f>SUM(D209:D210)</f>
        <v>340999.58689989429</v>
      </c>
      <c r="E211" s="140">
        <f t="shared" ref="E211:G211" si="56">SUM(E209:E210)</f>
        <v>0</v>
      </c>
      <c r="F211" s="140">
        <f t="shared" si="56"/>
        <v>0</v>
      </c>
      <c r="G211" s="140">
        <f t="shared" si="56"/>
        <v>318691.20271018159</v>
      </c>
      <c r="H211" s="256">
        <f>SUM(H209:H210)</f>
        <v>340999.59124837886</v>
      </c>
      <c r="I211" s="288">
        <f>SUM(I209:I210)</f>
        <v>-4.3484844686674153E-3</v>
      </c>
    </row>
    <row r="212" spans="3:10" ht="15.75" customHeight="1" x14ac:dyDescent="0.25">
      <c r="H212" s="257"/>
      <c r="I212" s="51"/>
    </row>
    <row r="213" spans="3:10" ht="15.75" customHeight="1" x14ac:dyDescent="0.25">
      <c r="H213" s="257"/>
      <c r="I213" s="51"/>
    </row>
    <row r="214" spans="3:10" ht="15.75" customHeight="1" x14ac:dyDescent="0.25">
      <c r="H214" s="258"/>
    </row>
    <row r="215" spans="3:10" ht="15.75" customHeight="1" x14ac:dyDescent="0.25">
      <c r="H215" s="258"/>
    </row>
    <row r="216" spans="3:10" ht="15.75" customHeight="1" x14ac:dyDescent="0.25">
      <c r="H216" s="249"/>
    </row>
    <row r="217" spans="3:10" ht="40.5" customHeight="1" x14ac:dyDescent="0.25">
      <c r="H217" s="259"/>
    </row>
    <row r="218" spans="3:10" ht="24.75" customHeight="1" x14ac:dyDescent="0.25">
      <c r="H218" s="259"/>
    </row>
    <row r="219" spans="3:10" ht="41.25" customHeight="1" x14ac:dyDescent="0.25">
      <c r="H219" s="259"/>
    </row>
    <row r="220" spans="3:10" ht="51.75" customHeight="1" x14ac:dyDescent="0.25">
      <c r="H220" s="259"/>
    </row>
    <row r="221" spans="3:10" ht="42" customHeight="1" x14ac:dyDescent="0.25">
      <c r="H221" s="259"/>
    </row>
    <row r="222" spans="3:10" s="51" customFormat="1" ht="42" customHeight="1" x14ac:dyDescent="0.25">
      <c r="C222" s="49"/>
      <c r="G222" s="49"/>
      <c r="H222" s="259"/>
      <c r="I222" s="49"/>
      <c r="J222" s="261"/>
    </row>
    <row r="223" spans="3:10" s="51" customFormat="1" ht="42" customHeight="1" x14ac:dyDescent="0.25">
      <c r="C223" s="49"/>
      <c r="G223" s="49"/>
      <c r="H223" s="247"/>
      <c r="I223" s="49"/>
      <c r="J223" s="261"/>
    </row>
    <row r="224" spans="3:10" s="51" customFormat="1" ht="63.75" customHeight="1" x14ac:dyDescent="0.25">
      <c r="C224" s="49"/>
      <c r="G224" s="49"/>
      <c r="H224" s="247"/>
      <c r="I224" s="49"/>
      <c r="J224" s="261"/>
    </row>
    <row r="225" spans="3:10" s="51" customFormat="1" ht="42" customHeight="1" x14ac:dyDescent="0.25">
      <c r="C225" s="49"/>
      <c r="G225" s="49"/>
      <c r="H225" s="247"/>
      <c r="I225" s="53"/>
      <c r="J225" s="261"/>
    </row>
    <row r="226" spans="3:10" ht="23.25" customHeight="1" x14ac:dyDescent="0.25"/>
    <row r="227" spans="3:10" ht="27.75" customHeight="1" x14ac:dyDescent="0.25">
      <c r="H227" s="249"/>
    </row>
    <row r="228" spans="3:10" ht="55.5" customHeight="1" x14ac:dyDescent="0.25"/>
    <row r="229" spans="3:10" ht="57.75" customHeight="1" x14ac:dyDescent="0.25"/>
    <row r="230" spans="3:10" ht="21.75" customHeight="1" x14ac:dyDescent="0.25"/>
    <row r="231" spans="3:10" ht="49.5" customHeight="1" x14ac:dyDescent="0.25"/>
    <row r="232" spans="3:10" ht="28.5" customHeight="1" x14ac:dyDescent="0.25"/>
    <row r="233" spans="3:10" ht="28.5" customHeight="1" x14ac:dyDescent="0.25"/>
    <row r="234" spans="3:10" ht="28.5" customHeight="1" x14ac:dyDescent="0.25"/>
    <row r="235" spans="3:10" ht="23.25" customHeight="1" x14ac:dyDescent="0.25"/>
    <row r="236" spans="3:10" ht="43.5" customHeight="1" x14ac:dyDescent="0.25"/>
    <row r="237" spans="3:10" ht="55.5" customHeight="1" x14ac:dyDescent="0.25"/>
    <row r="238" spans="3:10" ht="42.75" customHeight="1" x14ac:dyDescent="0.25"/>
    <row r="239" spans="3:10" ht="21.75" customHeight="1" x14ac:dyDescent="0.25"/>
    <row r="240" spans="3:10" ht="21.75" customHeight="1" x14ac:dyDescent="0.25"/>
    <row r="241" ht="23.25" customHeight="1" x14ac:dyDescent="0.25"/>
    <row r="242" ht="23.25" customHeight="1" x14ac:dyDescent="0.25"/>
    <row r="243" ht="21.75" customHeight="1" x14ac:dyDescent="0.25"/>
    <row r="244" ht="16.5" customHeight="1" x14ac:dyDescent="0.25"/>
    <row r="245" ht="29.25" customHeight="1" x14ac:dyDescent="0.25"/>
    <row r="246" ht="24.75" customHeight="1" x14ac:dyDescent="0.25"/>
    <row r="247" ht="33" customHeight="1" x14ac:dyDescent="0.25"/>
    <row r="249" ht="15" customHeight="1" x14ac:dyDescent="0.25"/>
    <row r="250" ht="25.5" customHeight="1" x14ac:dyDescent="0.25"/>
  </sheetData>
  <sheetProtection formatCells="0" formatColumns="0" formatRows="0"/>
  <mergeCells count="26">
    <mergeCell ref="C144:G144"/>
    <mergeCell ref="C4:E4"/>
    <mergeCell ref="C87:G87"/>
    <mergeCell ref="C2:F2"/>
    <mergeCell ref="C31:G31"/>
    <mergeCell ref="C42:G42"/>
    <mergeCell ref="B7:I7"/>
    <mergeCell ref="C8:I8"/>
    <mergeCell ref="C19:I19"/>
    <mergeCell ref="C76:G76"/>
    <mergeCell ref="H199:I199"/>
    <mergeCell ref="D200:I200"/>
    <mergeCell ref="C53:I53"/>
    <mergeCell ref="C54:I54"/>
    <mergeCell ref="C65:I65"/>
    <mergeCell ref="B98:I98"/>
    <mergeCell ref="C99:I99"/>
    <mergeCell ref="C110:I110"/>
    <mergeCell ref="C188:I188"/>
    <mergeCell ref="C166:G166"/>
    <mergeCell ref="C177:G177"/>
    <mergeCell ref="C155:G155"/>
    <mergeCell ref="C121:G121"/>
    <mergeCell ref="C199:G199"/>
    <mergeCell ref="C132:G132"/>
    <mergeCell ref="B143:G143"/>
  </mergeCells>
  <conditionalFormatting sqref="G40:G41">
    <cfRule type="cellIs" dxfId="33" priority="32" operator="notEqual">
      <formula>$G$32</formula>
    </cfRule>
  </conditionalFormatting>
  <conditionalFormatting sqref="G51">
    <cfRule type="cellIs" dxfId="32" priority="31" operator="notEqual">
      <formula>$G$43</formula>
    </cfRule>
  </conditionalFormatting>
  <conditionalFormatting sqref="G85">
    <cfRule type="cellIs" dxfId="31" priority="28" operator="notEqual">
      <formula>$G$77</formula>
    </cfRule>
  </conditionalFormatting>
  <conditionalFormatting sqref="G96">
    <cfRule type="cellIs" dxfId="30" priority="27" operator="notEqual">
      <formula>$G$88</formula>
    </cfRule>
  </conditionalFormatting>
  <conditionalFormatting sqref="G119">
    <cfRule type="cellIs" dxfId="29" priority="25" operator="notEqual">
      <formula>$G$111</formula>
    </cfRule>
  </conditionalFormatting>
  <conditionalFormatting sqref="G130">
    <cfRule type="cellIs" dxfId="28" priority="24" operator="notEqual">
      <formula>$G$122</formula>
    </cfRule>
  </conditionalFormatting>
  <conditionalFormatting sqref="G141">
    <cfRule type="cellIs" dxfId="27" priority="23" operator="notEqual">
      <formula>$G$133</formula>
    </cfRule>
  </conditionalFormatting>
  <conditionalFormatting sqref="G153">
    <cfRule type="cellIs" dxfId="26" priority="22" operator="notEqual">
      <formula>$G$145</formula>
    </cfRule>
  </conditionalFormatting>
  <conditionalFormatting sqref="G164">
    <cfRule type="cellIs" dxfId="25" priority="21" operator="notEqual">
      <formula>$G$156</formula>
    </cfRule>
  </conditionalFormatting>
  <conditionalFormatting sqref="G175">
    <cfRule type="cellIs" dxfId="24" priority="20" operator="notEqual">
      <formula>$G$156</formula>
    </cfRule>
  </conditionalFormatting>
  <conditionalFormatting sqref="G186">
    <cfRule type="cellIs" dxfId="23" priority="19" operator="notEqual">
      <formula>$G$178</formula>
    </cfRule>
  </conditionalFormatting>
  <conditionalFormatting sqref="D17:I17">
    <cfRule type="cellIs" dxfId="22" priority="17" operator="notEqual">
      <formula>$D$9</formula>
    </cfRule>
  </conditionalFormatting>
  <conditionalFormatting sqref="D28:I28">
    <cfRule type="cellIs" dxfId="21" priority="16" operator="notEqual">
      <formula>$D$20</formula>
    </cfRule>
  </conditionalFormatting>
  <conditionalFormatting sqref="D40">
    <cfRule type="cellIs" dxfId="20" priority="15" operator="notEqual">
      <formula>$D$32</formula>
    </cfRule>
  </conditionalFormatting>
  <conditionalFormatting sqref="D51">
    <cfRule type="cellIs" dxfId="19" priority="14" operator="notEqual">
      <formula>$D$43</formula>
    </cfRule>
  </conditionalFormatting>
  <conditionalFormatting sqref="D63:I63">
    <cfRule type="cellIs" dxfId="18" priority="13" operator="notEqual">
      <formula>$D$55</formula>
    </cfRule>
  </conditionalFormatting>
  <conditionalFormatting sqref="D74:I74">
    <cfRule type="cellIs" dxfId="17" priority="12" operator="notEqual">
      <formula>$D$66</formula>
    </cfRule>
  </conditionalFormatting>
  <conditionalFormatting sqref="D85">
    <cfRule type="cellIs" dxfId="16" priority="11" operator="notEqual">
      <formula>$D$77</formula>
    </cfRule>
  </conditionalFormatting>
  <conditionalFormatting sqref="D96">
    <cfRule type="cellIs" dxfId="15" priority="10" operator="notEqual">
      <formula>$D$88</formula>
    </cfRule>
  </conditionalFormatting>
  <conditionalFormatting sqref="D108:I108">
    <cfRule type="cellIs" dxfId="14" priority="9" operator="notEqual">
      <formula>$D$100</formula>
    </cfRule>
  </conditionalFormatting>
  <conditionalFormatting sqref="D119">
    <cfRule type="cellIs" dxfId="13" priority="8" operator="notEqual">
      <formula>$D$111</formula>
    </cfRule>
  </conditionalFormatting>
  <conditionalFormatting sqref="D130">
    <cfRule type="cellIs" dxfId="12" priority="7" operator="notEqual">
      <formula>$D$122</formula>
    </cfRule>
  </conditionalFormatting>
  <conditionalFormatting sqref="D141">
    <cfRule type="cellIs" dxfId="11" priority="6" operator="notEqual">
      <formula>$D$133</formula>
    </cfRule>
  </conditionalFormatting>
  <conditionalFormatting sqref="D153">
    <cfRule type="cellIs" dxfId="10" priority="5" operator="notEqual">
      <formula>$D$145</formula>
    </cfRule>
  </conditionalFormatting>
  <conditionalFormatting sqref="D164">
    <cfRule type="cellIs" dxfId="9" priority="4" operator="notEqual">
      <formula>$D$156</formula>
    </cfRule>
  </conditionalFormatting>
  <conditionalFormatting sqref="D175">
    <cfRule type="cellIs" dxfId="8" priority="3" operator="notEqual">
      <formula>$D$167</formula>
    </cfRule>
  </conditionalFormatting>
  <conditionalFormatting sqref="D186">
    <cfRule type="cellIs" dxfId="7" priority="2" operator="notEqual">
      <formula>$D$178</formula>
    </cfRule>
  </conditionalFormatting>
  <conditionalFormatting sqref="D197:I197">
    <cfRule type="cellIs" dxfId="6" priority="1" operator="notEqual">
      <formula>$D$189</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6 C27 C39 C50 C62 C73 C84 C95 C107 C118 C129 C140 C152 C163 C174 C185 C208 C196"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8 C49 C61 C72 C83 C94 C106 C117 C128 C139 C151 C162 C173 C184 C207 C195" xr:uid="{9DD30DAD-252C-43C8-B2D2-D70E24558917}"/>
    <dataValidation allowBlank="1" showInputMessage="1" showErrorMessage="1" prompt="Services contracted by an organization which follow the normal procurement processes." sqref="C13 C24 C36 C47 C59 C70 C81 C92 C104 C115 C126 C137 C149 C160 C171 C182 C205 C193" xr:uid="{D2D4883A-DF6E-4599-89E1-C25704DD6B71}"/>
    <dataValidation allowBlank="1" showInputMessage="1" showErrorMessage="1" prompt="Includes staff and non-staff travel paid for by the organization directly related to a project." sqref="C14 C25 C37 C48 C60 C71 C82 C93 C105 C116 C127 C138 C150 C161 C172 C183 C206 C194"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5 C46 C58 C69 C80 C91 C103 C114 C125 C136 C148 C159 C170 C181 C204 C192"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4 C45 C57 C68 C79 C90 C102 C113 C124 C135 C147 C158 C169 C180 C203 C191" xr:uid="{F098AF50-6738-49DD-B927-47F3EEE74261}"/>
    <dataValidation allowBlank="1" showInputMessage="1" showErrorMessage="1" prompt="Includes all related staff and temporary staff costs including base salary, post adjustment and all staff entitlements." sqref="C10 C21 C33 C44 C56 C67 C78 C89 C101 C112 C123 C134 C146 C157 C168 C179 C202 C190" xr:uid="{340B5EBB-3C3E-458C-BC5F-57C720FFB61A}"/>
  </dataValidations>
  <pageMargins left="0.7" right="0.7" top="0.75" bottom="0.75" header="0.3" footer="0.3"/>
  <pageSetup scale="74" orientation="landscape"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F128-7935-4A41-A5CB-BE9F49EB644C}">
  <sheetPr filterMode="1"/>
  <dimension ref="A1:XFD1246"/>
  <sheetViews>
    <sheetView topLeftCell="B1" zoomScale="70" zoomScaleNormal="70" workbookViewId="0">
      <selection activeCell="G19" sqref="G19"/>
    </sheetView>
  </sheetViews>
  <sheetFormatPr defaultColWidth="8.85546875" defaultRowHeight="12.75" x14ac:dyDescent="0.2"/>
  <cols>
    <col min="1" max="1" width="0" style="223" hidden="1" customWidth="1"/>
    <col min="2" max="2" width="8.85546875" style="224"/>
    <col min="3" max="3" width="15.5703125" style="224" customWidth="1"/>
    <col min="4" max="4" width="17.42578125" style="223" customWidth="1"/>
    <col min="5" max="5" width="26" style="223" customWidth="1"/>
    <col min="6" max="6" width="15.5703125" style="223" customWidth="1"/>
    <col min="7" max="7" width="21.85546875" style="224" customWidth="1"/>
    <col min="8" max="8" width="45.140625" style="223" customWidth="1"/>
    <col min="9" max="9" width="11" style="223" customWidth="1"/>
    <col min="10" max="10" width="17" style="223" customWidth="1"/>
    <col min="11" max="11" width="13.140625" style="303" hidden="1" customWidth="1"/>
    <col min="12" max="12" width="17" style="223" customWidth="1"/>
    <col min="13" max="13" width="12.7109375" style="224" customWidth="1"/>
    <col min="14" max="14" width="9.140625" style="223" bestFit="1" customWidth="1"/>
    <col min="15" max="15" width="27.42578125" style="223" customWidth="1"/>
    <col min="16" max="16" width="8.85546875" style="223"/>
    <col min="17" max="17" width="16" style="223" bestFit="1" customWidth="1"/>
    <col min="18" max="19" width="8.85546875" style="223" customWidth="1"/>
    <col min="20" max="20" width="9.140625" style="223" bestFit="1" customWidth="1"/>
    <col min="21" max="22" width="8.85546875" style="223"/>
    <col min="23" max="23" width="13.42578125" style="223" customWidth="1"/>
    <col min="24" max="24" width="17.42578125" style="223" customWidth="1"/>
    <col min="25" max="25" width="25.5703125" style="223" customWidth="1"/>
    <col min="26" max="16384" width="8.85546875" style="223"/>
  </cols>
  <sheetData>
    <row r="1" spans="1:3" x14ac:dyDescent="0.2">
      <c r="A1" s="223" t="s">
        <v>608</v>
      </c>
    </row>
    <row r="2" spans="1:3" x14ac:dyDescent="0.2">
      <c r="B2" s="224" t="s">
        <v>609</v>
      </c>
      <c r="C2" s="224">
        <v>60064</v>
      </c>
    </row>
    <row r="3" spans="1:3" x14ac:dyDescent="0.2">
      <c r="B3" s="224" t="s">
        <v>610</v>
      </c>
      <c r="C3" s="224">
        <v>60064</v>
      </c>
    </row>
    <row r="4" spans="1:3" x14ac:dyDescent="0.2">
      <c r="A4" s="223" t="s">
        <v>611</v>
      </c>
    </row>
    <row r="5" spans="1:3" x14ac:dyDescent="0.2">
      <c r="B5" s="224" t="s">
        <v>609</v>
      </c>
      <c r="C5" s="224" t="s">
        <v>612</v>
      </c>
    </row>
    <row r="6" spans="1:3" x14ac:dyDescent="0.2">
      <c r="B6" s="224" t="s">
        <v>610</v>
      </c>
      <c r="C6" s="224" t="s">
        <v>613</v>
      </c>
    </row>
    <row r="7" spans="1:3" x14ac:dyDescent="0.2">
      <c r="A7" s="223" t="s">
        <v>614</v>
      </c>
    </row>
    <row r="8" spans="1:3" x14ac:dyDescent="0.2">
      <c r="B8" s="224" t="s">
        <v>609</v>
      </c>
      <c r="C8" s="225">
        <v>4</v>
      </c>
    </row>
    <row r="9" spans="1:3" x14ac:dyDescent="0.2">
      <c r="B9" s="224" t="s">
        <v>610</v>
      </c>
      <c r="C9" s="225">
        <v>8</v>
      </c>
    </row>
    <row r="10" spans="1:3" x14ac:dyDescent="0.2">
      <c r="A10" s="223" t="s">
        <v>615</v>
      </c>
    </row>
    <row r="11" spans="1:3" x14ac:dyDescent="0.2">
      <c r="B11" s="224" t="s">
        <v>609</v>
      </c>
      <c r="C11" s="226"/>
    </row>
    <row r="12" spans="1:3" x14ac:dyDescent="0.2">
      <c r="B12" s="224" t="s">
        <v>610</v>
      </c>
      <c r="C12" s="226"/>
    </row>
    <row r="13" spans="1:3" x14ac:dyDescent="0.2">
      <c r="A13" s="223" t="s">
        <v>616</v>
      </c>
    </row>
    <row r="14" spans="1:3" x14ac:dyDescent="0.2">
      <c r="B14" s="224" t="s">
        <v>609</v>
      </c>
      <c r="C14" s="224" t="s">
        <v>617</v>
      </c>
    </row>
    <row r="15" spans="1:3" x14ac:dyDescent="0.2">
      <c r="B15" s="224" t="s">
        <v>610</v>
      </c>
    </row>
    <row r="16" spans="1:3" x14ac:dyDescent="0.2">
      <c r="A16" s="223" t="s">
        <v>618</v>
      </c>
    </row>
    <row r="17" spans="1:25" x14ac:dyDescent="0.2">
      <c r="A17" s="223" t="s">
        <v>619</v>
      </c>
    </row>
    <row r="19" spans="1:25" s="231" customFormat="1" ht="18.600000000000001" customHeight="1" x14ac:dyDescent="0.2">
      <c r="A19" s="227"/>
      <c r="B19" s="228" t="s">
        <v>620</v>
      </c>
      <c r="C19" s="228" t="s">
        <v>621</v>
      </c>
      <c r="D19" s="229" t="s">
        <v>622</v>
      </c>
      <c r="E19" s="229" t="s">
        <v>623</v>
      </c>
      <c r="F19" s="229" t="s">
        <v>624</v>
      </c>
      <c r="G19" s="228" t="s">
        <v>625</v>
      </c>
      <c r="H19" s="229" t="s">
        <v>626</v>
      </c>
      <c r="I19" s="229" t="s">
        <v>627</v>
      </c>
      <c r="J19" s="229" t="s">
        <v>628</v>
      </c>
      <c r="K19" s="304" t="s">
        <v>629</v>
      </c>
      <c r="L19" s="229" t="s">
        <v>630</v>
      </c>
      <c r="M19" s="228" t="s">
        <v>631</v>
      </c>
      <c r="N19" s="229" t="s">
        <v>632</v>
      </c>
      <c r="O19" s="229" t="s">
        <v>626</v>
      </c>
      <c r="P19" s="229" t="s">
        <v>633</v>
      </c>
      <c r="Q19" s="229" t="s">
        <v>623</v>
      </c>
      <c r="R19" s="229" t="s">
        <v>634</v>
      </c>
      <c r="S19" s="229" t="s">
        <v>623</v>
      </c>
      <c r="T19" s="229" t="s">
        <v>635</v>
      </c>
      <c r="U19" s="229" t="s">
        <v>623</v>
      </c>
      <c r="V19" s="229" t="s">
        <v>623</v>
      </c>
      <c r="W19" s="229" t="s">
        <v>636</v>
      </c>
      <c r="X19" s="230" t="s">
        <v>1631</v>
      </c>
      <c r="Y19" s="230" t="s">
        <v>1642</v>
      </c>
    </row>
    <row r="20" spans="1:25" hidden="1" x14ac:dyDescent="0.2">
      <c r="A20" s="232"/>
      <c r="B20" s="266" t="s">
        <v>659</v>
      </c>
      <c r="C20" s="267">
        <v>44356</v>
      </c>
      <c r="D20" s="268">
        <v>60064</v>
      </c>
      <c r="E20" s="268" t="s">
        <v>639</v>
      </c>
      <c r="F20" s="268">
        <v>4777</v>
      </c>
      <c r="G20" s="266" t="s">
        <v>1577</v>
      </c>
      <c r="H20" s="268" t="s">
        <v>1578</v>
      </c>
      <c r="I20" s="268" t="s">
        <v>679</v>
      </c>
      <c r="J20" s="269">
        <v>5000</v>
      </c>
      <c r="K20" s="315" t="s">
        <v>680</v>
      </c>
      <c r="L20" s="234">
        <v>9.0500000000000007</v>
      </c>
      <c r="M20" s="233" t="s">
        <v>643</v>
      </c>
      <c r="N20" s="232">
        <v>42210</v>
      </c>
      <c r="O20" s="232" t="s">
        <v>1579</v>
      </c>
      <c r="P20" s="232" t="s">
        <v>1580</v>
      </c>
      <c r="Q20" s="232" t="s">
        <v>1581</v>
      </c>
      <c r="R20" s="232"/>
      <c r="S20" s="232"/>
      <c r="T20" s="232" t="s">
        <v>649</v>
      </c>
      <c r="U20" s="232" t="s">
        <v>665</v>
      </c>
      <c r="V20" s="232" t="s">
        <v>648</v>
      </c>
      <c r="W20" s="232" t="s">
        <v>1582</v>
      </c>
      <c r="X20" s="232" t="s">
        <v>1639</v>
      </c>
      <c r="Y20" s="232" t="s">
        <v>17</v>
      </c>
    </row>
    <row r="21" spans="1:25" hidden="1" x14ac:dyDescent="0.2">
      <c r="A21" s="232"/>
      <c r="B21" s="266" t="s">
        <v>659</v>
      </c>
      <c r="C21" s="267">
        <v>44356</v>
      </c>
      <c r="D21" s="268">
        <v>60064</v>
      </c>
      <c r="E21" s="268" t="s">
        <v>639</v>
      </c>
      <c r="F21" s="268">
        <v>4777</v>
      </c>
      <c r="G21" s="266" t="s">
        <v>1577</v>
      </c>
      <c r="H21" s="268" t="s">
        <v>1583</v>
      </c>
      <c r="I21" s="268" t="s">
        <v>679</v>
      </c>
      <c r="J21" s="269">
        <v>10000</v>
      </c>
      <c r="K21" s="305" t="s">
        <v>680</v>
      </c>
      <c r="L21" s="234">
        <v>18.09</v>
      </c>
      <c r="M21" s="233" t="s">
        <v>643</v>
      </c>
      <c r="N21" s="232">
        <v>42210</v>
      </c>
      <c r="O21" s="232" t="s">
        <v>1579</v>
      </c>
      <c r="P21" s="232" t="s">
        <v>1580</v>
      </c>
      <c r="Q21" s="232" t="s">
        <v>1581</v>
      </c>
      <c r="R21" s="232"/>
      <c r="S21" s="232"/>
      <c r="T21" s="232" t="s">
        <v>649</v>
      </c>
      <c r="U21" s="232" t="s">
        <v>665</v>
      </c>
      <c r="V21" s="232" t="s">
        <v>648</v>
      </c>
      <c r="W21" s="232" t="s">
        <v>1582</v>
      </c>
      <c r="X21" s="232" t="s">
        <v>1639</v>
      </c>
      <c r="Y21" s="232" t="s">
        <v>17</v>
      </c>
    </row>
    <row r="22" spans="1:25" hidden="1" x14ac:dyDescent="0.2">
      <c r="A22" s="232"/>
      <c r="B22" s="266" t="s">
        <v>659</v>
      </c>
      <c r="C22" s="267">
        <v>44356</v>
      </c>
      <c r="D22" s="268">
        <v>60064</v>
      </c>
      <c r="E22" s="268" t="s">
        <v>639</v>
      </c>
      <c r="F22" s="268">
        <v>4777</v>
      </c>
      <c r="G22" s="266" t="s">
        <v>1577</v>
      </c>
      <c r="H22" s="268" t="s">
        <v>1584</v>
      </c>
      <c r="I22" s="268" t="s">
        <v>679</v>
      </c>
      <c r="J22" s="269">
        <v>4000</v>
      </c>
      <c r="K22" s="305" t="s">
        <v>680</v>
      </c>
      <c r="L22" s="234">
        <v>7.24</v>
      </c>
      <c r="M22" s="233" t="s">
        <v>643</v>
      </c>
      <c r="N22" s="232">
        <v>45140</v>
      </c>
      <c r="O22" s="232" t="s">
        <v>797</v>
      </c>
      <c r="P22" s="232" t="s">
        <v>1580</v>
      </c>
      <c r="Q22" s="232" t="s">
        <v>1581</v>
      </c>
      <c r="R22" s="232"/>
      <c r="S22" s="232"/>
      <c r="T22" s="232" t="s">
        <v>649</v>
      </c>
      <c r="U22" s="232" t="s">
        <v>665</v>
      </c>
      <c r="V22" s="232" t="s">
        <v>648</v>
      </c>
      <c r="W22" s="232" t="s">
        <v>1582</v>
      </c>
      <c r="X22" s="232" t="s">
        <v>1639</v>
      </c>
      <c r="Y22" s="232" t="s">
        <v>17</v>
      </c>
    </row>
    <row r="23" spans="1:25" hidden="1" x14ac:dyDescent="0.2">
      <c r="A23" s="232"/>
      <c r="B23" s="266" t="s">
        <v>659</v>
      </c>
      <c r="C23" s="267">
        <v>44356</v>
      </c>
      <c r="D23" s="268">
        <v>60064</v>
      </c>
      <c r="E23" s="268" t="s">
        <v>639</v>
      </c>
      <c r="F23" s="268">
        <v>4777</v>
      </c>
      <c r="G23" s="266" t="s">
        <v>1577</v>
      </c>
      <c r="H23" s="268" t="s">
        <v>1585</v>
      </c>
      <c r="I23" s="268" t="s">
        <v>679</v>
      </c>
      <c r="J23" s="269">
        <v>30000</v>
      </c>
      <c r="K23" s="305" t="s">
        <v>680</v>
      </c>
      <c r="L23" s="234">
        <v>54.28</v>
      </c>
      <c r="M23" s="233" t="s">
        <v>643</v>
      </c>
      <c r="N23" s="232">
        <v>42410</v>
      </c>
      <c r="O23" s="232" t="s">
        <v>753</v>
      </c>
      <c r="P23" s="232" t="s">
        <v>1580</v>
      </c>
      <c r="Q23" s="232" t="s">
        <v>1581</v>
      </c>
      <c r="R23" s="232"/>
      <c r="S23" s="232"/>
      <c r="T23" s="232" t="s">
        <v>649</v>
      </c>
      <c r="U23" s="232" t="s">
        <v>665</v>
      </c>
      <c r="V23" s="232" t="s">
        <v>648</v>
      </c>
      <c r="W23" s="232" t="s">
        <v>1582</v>
      </c>
      <c r="X23" s="232" t="s">
        <v>1639</v>
      </c>
      <c r="Y23" s="232" t="s">
        <v>17</v>
      </c>
    </row>
    <row r="24" spans="1:25" hidden="1" x14ac:dyDescent="0.2">
      <c r="A24" s="232"/>
      <c r="B24" s="266" t="s">
        <v>659</v>
      </c>
      <c r="C24" s="267">
        <v>44356</v>
      </c>
      <c r="D24" s="268">
        <v>60064</v>
      </c>
      <c r="E24" s="268" t="s">
        <v>639</v>
      </c>
      <c r="F24" s="268">
        <v>4777</v>
      </c>
      <c r="G24" s="266" t="s">
        <v>1577</v>
      </c>
      <c r="H24" s="268" t="s">
        <v>1586</v>
      </c>
      <c r="I24" s="268" t="s">
        <v>679</v>
      </c>
      <c r="J24" s="269">
        <v>3500</v>
      </c>
      <c r="K24" s="305" t="s">
        <v>680</v>
      </c>
      <c r="L24" s="234">
        <v>6.33</v>
      </c>
      <c r="M24" s="233" t="s">
        <v>643</v>
      </c>
      <c r="N24" s="232">
        <v>42410</v>
      </c>
      <c r="O24" s="232" t="s">
        <v>753</v>
      </c>
      <c r="P24" s="232" t="s">
        <v>1580</v>
      </c>
      <c r="Q24" s="232" t="s">
        <v>1581</v>
      </c>
      <c r="R24" s="232"/>
      <c r="S24" s="232"/>
      <c r="T24" s="232" t="s">
        <v>649</v>
      </c>
      <c r="U24" s="232" t="s">
        <v>665</v>
      </c>
      <c r="V24" s="232" t="s">
        <v>648</v>
      </c>
      <c r="W24" s="232" t="s">
        <v>1582</v>
      </c>
      <c r="X24" s="232" t="s">
        <v>1639</v>
      </c>
      <c r="Y24" s="232" t="s">
        <v>17</v>
      </c>
    </row>
    <row r="25" spans="1:25" hidden="1" x14ac:dyDescent="0.2">
      <c r="A25" s="232"/>
      <c r="B25" s="266" t="s">
        <v>659</v>
      </c>
      <c r="C25" s="267">
        <v>44356</v>
      </c>
      <c r="D25" s="268">
        <v>60064</v>
      </c>
      <c r="E25" s="268" t="s">
        <v>639</v>
      </c>
      <c r="F25" s="268">
        <v>4777</v>
      </c>
      <c r="G25" s="266" t="s">
        <v>1577</v>
      </c>
      <c r="H25" s="268" t="s">
        <v>1587</v>
      </c>
      <c r="I25" s="268" t="s">
        <v>679</v>
      </c>
      <c r="J25" s="269">
        <v>55000</v>
      </c>
      <c r="K25" s="305" t="s">
        <v>680</v>
      </c>
      <c r="L25" s="234">
        <v>99.52</v>
      </c>
      <c r="M25" s="233" t="s">
        <v>643</v>
      </c>
      <c r="N25" s="232">
        <v>42410</v>
      </c>
      <c r="O25" s="232" t="s">
        <v>753</v>
      </c>
      <c r="P25" s="232" t="s">
        <v>1580</v>
      </c>
      <c r="Q25" s="232" t="s">
        <v>1581</v>
      </c>
      <c r="R25" s="232"/>
      <c r="S25" s="232"/>
      <c r="T25" s="232" t="s">
        <v>649</v>
      </c>
      <c r="U25" s="232" t="s">
        <v>665</v>
      </c>
      <c r="V25" s="232" t="s">
        <v>648</v>
      </c>
      <c r="W25" s="232" t="s">
        <v>1582</v>
      </c>
      <c r="X25" s="232" t="s">
        <v>1639</v>
      </c>
      <c r="Y25" s="232" t="s">
        <v>17</v>
      </c>
    </row>
    <row r="26" spans="1:25" hidden="1" x14ac:dyDescent="0.2">
      <c r="A26" s="232"/>
      <c r="B26" s="266" t="s">
        <v>659</v>
      </c>
      <c r="C26" s="267">
        <v>44356</v>
      </c>
      <c r="D26" s="268">
        <v>60064</v>
      </c>
      <c r="E26" s="268" t="s">
        <v>639</v>
      </c>
      <c r="F26" s="268">
        <v>4777</v>
      </c>
      <c r="G26" s="266" t="s">
        <v>1577</v>
      </c>
      <c r="H26" s="268" t="s">
        <v>1588</v>
      </c>
      <c r="I26" s="268" t="s">
        <v>679</v>
      </c>
      <c r="J26" s="269">
        <v>102589</v>
      </c>
      <c r="K26" s="306" t="s">
        <v>680</v>
      </c>
      <c r="L26" s="234">
        <v>185.62</v>
      </c>
      <c r="M26" s="233" t="s">
        <v>643</v>
      </c>
      <c r="N26" s="232">
        <v>42310</v>
      </c>
      <c r="O26" s="232" t="s">
        <v>1564</v>
      </c>
      <c r="P26" s="232" t="s">
        <v>1580</v>
      </c>
      <c r="Q26" s="232" t="s">
        <v>1581</v>
      </c>
      <c r="R26" s="232"/>
      <c r="S26" s="232"/>
      <c r="T26" s="232" t="s">
        <v>649</v>
      </c>
      <c r="U26" s="232" t="s">
        <v>665</v>
      </c>
      <c r="V26" s="232" t="s">
        <v>648</v>
      </c>
      <c r="W26" s="232" t="s">
        <v>1582</v>
      </c>
      <c r="X26" s="232" t="s">
        <v>1639</v>
      </c>
      <c r="Y26" s="232" t="s">
        <v>17</v>
      </c>
    </row>
    <row r="27" spans="1:25" hidden="1" x14ac:dyDescent="0.2">
      <c r="A27" s="232"/>
      <c r="B27" s="266" t="s">
        <v>659</v>
      </c>
      <c r="C27" s="267">
        <v>44356</v>
      </c>
      <c r="D27" s="268">
        <v>60064</v>
      </c>
      <c r="E27" s="268" t="s">
        <v>639</v>
      </c>
      <c r="F27" s="268">
        <v>4777</v>
      </c>
      <c r="G27" s="266" t="s">
        <v>1577</v>
      </c>
      <c r="H27" s="268" t="s">
        <v>1589</v>
      </c>
      <c r="I27" s="268" t="s">
        <v>679</v>
      </c>
      <c r="J27" s="269">
        <v>210000</v>
      </c>
      <c r="K27" s="305" t="s">
        <v>680</v>
      </c>
      <c r="L27" s="234">
        <v>379.97</v>
      </c>
      <c r="M27" s="233" t="s">
        <v>643</v>
      </c>
      <c r="N27" s="232">
        <v>42310</v>
      </c>
      <c r="O27" s="232" t="s">
        <v>1564</v>
      </c>
      <c r="P27" s="232" t="s">
        <v>1580</v>
      </c>
      <c r="Q27" s="232" t="s">
        <v>1581</v>
      </c>
      <c r="R27" s="232"/>
      <c r="S27" s="232"/>
      <c r="T27" s="232" t="s">
        <v>649</v>
      </c>
      <c r="U27" s="232" t="s">
        <v>665</v>
      </c>
      <c r="V27" s="232" t="s">
        <v>648</v>
      </c>
      <c r="W27" s="232" t="s">
        <v>1582</v>
      </c>
      <c r="X27" s="232" t="s">
        <v>1639</v>
      </c>
      <c r="Y27" s="232" t="s">
        <v>17</v>
      </c>
    </row>
    <row r="28" spans="1:25" hidden="1" x14ac:dyDescent="0.2">
      <c r="A28" s="232"/>
      <c r="B28" s="266" t="s">
        <v>745</v>
      </c>
      <c r="C28" s="267">
        <v>44503</v>
      </c>
      <c r="D28" s="268">
        <v>60064</v>
      </c>
      <c r="E28" s="268" t="s">
        <v>639</v>
      </c>
      <c r="F28" s="268">
        <v>4528</v>
      </c>
      <c r="G28" s="266" t="s">
        <v>1622</v>
      </c>
      <c r="H28" s="268" t="s">
        <v>1623</v>
      </c>
      <c r="I28" s="268" t="s">
        <v>679</v>
      </c>
      <c r="J28" s="269">
        <v>50000</v>
      </c>
      <c r="K28" s="305" t="s">
        <v>680</v>
      </c>
      <c r="L28" s="234">
        <v>91.13</v>
      </c>
      <c r="M28" s="233" t="s">
        <v>643</v>
      </c>
      <c r="N28" s="232">
        <v>42410</v>
      </c>
      <c r="O28" s="232" t="s">
        <v>753</v>
      </c>
      <c r="P28" s="232" t="s">
        <v>1580</v>
      </c>
      <c r="Q28" s="232" t="s">
        <v>1581</v>
      </c>
      <c r="R28" s="232"/>
      <c r="S28" s="232"/>
      <c r="T28" s="232" t="s">
        <v>649</v>
      </c>
      <c r="U28" s="232" t="s">
        <v>665</v>
      </c>
      <c r="V28" s="232" t="s">
        <v>648</v>
      </c>
      <c r="W28" s="232" t="s">
        <v>1621</v>
      </c>
      <c r="X28" s="232" t="s">
        <v>571</v>
      </c>
      <c r="Y28" s="232" t="s">
        <v>17</v>
      </c>
    </row>
    <row r="29" spans="1:25" hidden="1" x14ac:dyDescent="0.2">
      <c r="A29" s="232"/>
      <c r="B29" s="266" t="s">
        <v>745</v>
      </c>
      <c r="C29" s="267">
        <v>44503</v>
      </c>
      <c r="D29" s="268">
        <v>60064</v>
      </c>
      <c r="E29" s="268" t="s">
        <v>639</v>
      </c>
      <c r="F29" s="268">
        <v>4528</v>
      </c>
      <c r="G29" s="266" t="s">
        <v>1624</v>
      </c>
      <c r="H29" s="268" t="s">
        <v>1625</v>
      </c>
      <c r="I29" s="268" t="s">
        <v>679</v>
      </c>
      <c r="J29" s="269">
        <v>200</v>
      </c>
      <c r="K29" s="305" t="s">
        <v>680</v>
      </c>
      <c r="L29" s="234">
        <v>0.36</v>
      </c>
      <c r="M29" s="233" t="s">
        <v>643</v>
      </c>
      <c r="N29" s="232">
        <v>42410</v>
      </c>
      <c r="O29" s="232" t="s">
        <v>753</v>
      </c>
      <c r="P29" s="232" t="s">
        <v>1580</v>
      </c>
      <c r="Q29" s="232" t="s">
        <v>1581</v>
      </c>
      <c r="R29" s="232"/>
      <c r="S29" s="232"/>
      <c r="T29" s="232" t="s">
        <v>649</v>
      </c>
      <c r="U29" s="232" t="s">
        <v>665</v>
      </c>
      <c r="V29" s="232" t="s">
        <v>648</v>
      </c>
      <c r="W29" s="232" t="s">
        <v>1621</v>
      </c>
      <c r="X29" s="232" t="s">
        <v>571</v>
      </c>
      <c r="Y29" s="232" t="s">
        <v>17</v>
      </c>
    </row>
    <row r="30" spans="1:25" hidden="1" x14ac:dyDescent="0.2">
      <c r="A30" s="232"/>
      <c r="B30" s="266" t="s">
        <v>745</v>
      </c>
      <c r="C30" s="267" t="s">
        <v>750</v>
      </c>
      <c r="D30" s="268">
        <v>60064</v>
      </c>
      <c r="E30" s="268" t="s">
        <v>639</v>
      </c>
      <c r="F30" s="268">
        <v>4528</v>
      </c>
      <c r="G30" s="266" t="s">
        <v>1626</v>
      </c>
      <c r="H30" s="268" t="s">
        <v>1627</v>
      </c>
      <c r="I30" s="268" t="s">
        <v>679</v>
      </c>
      <c r="J30" s="269">
        <v>2000</v>
      </c>
      <c r="K30" s="305" t="s">
        <v>680</v>
      </c>
      <c r="L30" s="234">
        <v>3.63</v>
      </c>
      <c r="M30" s="233" t="s">
        <v>643</v>
      </c>
      <c r="N30" s="232">
        <v>42410</v>
      </c>
      <c r="O30" s="232" t="s">
        <v>753</v>
      </c>
      <c r="P30" s="232" t="s">
        <v>1580</v>
      </c>
      <c r="Q30" s="232" t="s">
        <v>1581</v>
      </c>
      <c r="R30" s="232"/>
      <c r="S30" s="232"/>
      <c r="T30" s="232" t="s">
        <v>649</v>
      </c>
      <c r="U30" s="232" t="s">
        <v>665</v>
      </c>
      <c r="V30" s="232" t="s">
        <v>648</v>
      </c>
      <c r="W30" s="232" t="s">
        <v>1621</v>
      </c>
      <c r="X30" s="232" t="s">
        <v>571</v>
      </c>
      <c r="Y30" s="232" t="s">
        <v>17</v>
      </c>
    </row>
    <row r="31" spans="1:25" hidden="1" x14ac:dyDescent="0.2">
      <c r="A31" s="232"/>
      <c r="B31" s="266" t="s">
        <v>745</v>
      </c>
      <c r="C31" s="267" t="s">
        <v>865</v>
      </c>
      <c r="D31" s="268">
        <v>60064</v>
      </c>
      <c r="E31" s="268" t="s">
        <v>639</v>
      </c>
      <c r="F31" s="268">
        <v>4528</v>
      </c>
      <c r="G31" s="266">
        <v>845783</v>
      </c>
      <c r="H31" s="268" t="s">
        <v>1628</v>
      </c>
      <c r="I31" s="268" t="s">
        <v>679</v>
      </c>
      <c r="J31" s="269">
        <v>655000</v>
      </c>
      <c r="K31" s="305" t="s">
        <v>680</v>
      </c>
      <c r="L31" s="234">
        <v>1178.0999999999999</v>
      </c>
      <c r="M31" s="233" t="s">
        <v>643</v>
      </c>
      <c r="N31" s="232">
        <v>42110</v>
      </c>
      <c r="O31" s="232" t="s">
        <v>1629</v>
      </c>
      <c r="P31" s="232" t="s">
        <v>1580</v>
      </c>
      <c r="Q31" s="232" t="s">
        <v>1581</v>
      </c>
      <c r="R31" s="232"/>
      <c r="S31" s="232"/>
      <c r="T31" s="232" t="s">
        <v>649</v>
      </c>
      <c r="U31" s="232" t="s">
        <v>665</v>
      </c>
      <c r="V31" s="232" t="s">
        <v>648</v>
      </c>
      <c r="W31" s="232" t="s">
        <v>1621</v>
      </c>
      <c r="X31" s="232" t="s">
        <v>571</v>
      </c>
      <c r="Y31" s="232" t="s">
        <v>17</v>
      </c>
    </row>
    <row r="32" spans="1:25" hidden="1" x14ac:dyDescent="0.2">
      <c r="A32" s="232"/>
      <c r="B32" s="266" t="s">
        <v>637</v>
      </c>
      <c r="C32" s="267" t="s">
        <v>638</v>
      </c>
      <c r="D32" s="268">
        <v>60064</v>
      </c>
      <c r="E32" s="268" t="s">
        <v>639</v>
      </c>
      <c r="F32" s="268">
        <v>4372</v>
      </c>
      <c r="G32" s="266" t="s">
        <v>640</v>
      </c>
      <c r="H32" s="268" t="s">
        <v>641</v>
      </c>
      <c r="I32" s="268" t="s">
        <v>642</v>
      </c>
      <c r="J32" s="269">
        <v>130.37</v>
      </c>
      <c r="K32" s="305">
        <v>0.84283699999999995</v>
      </c>
      <c r="L32" s="234">
        <v>154.68</v>
      </c>
      <c r="M32" s="233" t="s">
        <v>643</v>
      </c>
      <c r="N32" s="232">
        <v>41110</v>
      </c>
      <c r="O32" s="232" t="s">
        <v>644</v>
      </c>
      <c r="P32" s="232" t="s">
        <v>645</v>
      </c>
      <c r="Q32" s="232" t="s">
        <v>646</v>
      </c>
      <c r="R32" s="232"/>
      <c r="S32" s="232"/>
      <c r="T32" s="232">
        <v>21</v>
      </c>
      <c r="U32" s="232" t="s">
        <v>647</v>
      </c>
      <c r="V32" s="232" t="s">
        <v>648</v>
      </c>
      <c r="W32" s="232" t="s">
        <v>676</v>
      </c>
      <c r="X32" s="232" t="s">
        <v>1632</v>
      </c>
      <c r="Y32" s="232" t="s">
        <v>10</v>
      </c>
    </row>
    <row r="33" spans="1:25" hidden="1" x14ac:dyDescent="0.2">
      <c r="A33" s="232"/>
      <c r="B33" s="266" t="s">
        <v>637</v>
      </c>
      <c r="C33" s="267" t="s">
        <v>650</v>
      </c>
      <c r="D33" s="268">
        <v>60064</v>
      </c>
      <c r="E33" s="268" t="s">
        <v>639</v>
      </c>
      <c r="F33" s="268">
        <v>4372</v>
      </c>
      <c r="G33" s="266" t="s">
        <v>651</v>
      </c>
      <c r="H33" s="268" t="s">
        <v>652</v>
      </c>
      <c r="I33" s="268"/>
      <c r="J33" s="269">
        <v>0</v>
      </c>
      <c r="K33" s="305">
        <v>0</v>
      </c>
      <c r="L33" s="234">
        <v>4175.34</v>
      </c>
      <c r="M33" s="233" t="s">
        <v>643</v>
      </c>
      <c r="N33" s="232">
        <v>41110</v>
      </c>
      <c r="O33" s="232" t="s">
        <v>644</v>
      </c>
      <c r="P33" s="232" t="s">
        <v>645</v>
      </c>
      <c r="Q33" s="232" t="s">
        <v>646</v>
      </c>
      <c r="R33" s="232"/>
      <c r="S33" s="232"/>
      <c r="T33" s="232">
        <v>21</v>
      </c>
      <c r="U33" s="232" t="s">
        <v>647</v>
      </c>
      <c r="V33" s="232" t="s">
        <v>648</v>
      </c>
      <c r="W33" s="232" t="s">
        <v>676</v>
      </c>
      <c r="X33" s="232" t="s">
        <v>1632</v>
      </c>
      <c r="Y33" s="232" t="s">
        <v>10</v>
      </c>
    </row>
    <row r="34" spans="1:25" hidden="1" x14ac:dyDescent="0.2">
      <c r="A34" s="232"/>
      <c r="B34" s="266" t="s">
        <v>653</v>
      </c>
      <c r="C34" s="267" t="s">
        <v>638</v>
      </c>
      <c r="D34" s="268">
        <v>60064</v>
      </c>
      <c r="E34" s="268" t="s">
        <v>639</v>
      </c>
      <c r="F34" s="268">
        <v>4221</v>
      </c>
      <c r="G34" s="266" t="s">
        <v>654</v>
      </c>
      <c r="H34" s="268" t="s">
        <v>655</v>
      </c>
      <c r="I34" s="268"/>
      <c r="J34" s="269">
        <v>0</v>
      </c>
      <c r="K34" s="305">
        <v>0</v>
      </c>
      <c r="L34" s="234">
        <v>37.909999999999997</v>
      </c>
      <c r="M34" s="233" t="s">
        <v>643</v>
      </c>
      <c r="N34" s="232">
        <v>41110</v>
      </c>
      <c r="O34" s="232" t="s">
        <v>644</v>
      </c>
      <c r="P34" s="232" t="s">
        <v>645</v>
      </c>
      <c r="Q34" s="232" t="s">
        <v>646</v>
      </c>
      <c r="R34" s="232"/>
      <c r="S34" s="232"/>
      <c r="T34" s="232">
        <v>21</v>
      </c>
      <c r="U34" s="232" t="s">
        <v>647</v>
      </c>
      <c r="V34" s="232" t="s">
        <v>648</v>
      </c>
      <c r="W34" s="232" t="s">
        <v>676</v>
      </c>
      <c r="X34" s="232" t="s">
        <v>1632</v>
      </c>
      <c r="Y34" s="232" t="s">
        <v>10</v>
      </c>
    </row>
    <row r="35" spans="1:25" hidden="1" x14ac:dyDescent="0.2">
      <c r="A35" s="232"/>
      <c r="B35" s="266" t="s">
        <v>653</v>
      </c>
      <c r="C35" s="267">
        <v>44323</v>
      </c>
      <c r="D35" s="268">
        <v>60064</v>
      </c>
      <c r="E35" s="268" t="s">
        <v>639</v>
      </c>
      <c r="F35" s="268">
        <v>4497</v>
      </c>
      <c r="G35" s="266" t="s">
        <v>640</v>
      </c>
      <c r="H35" s="268" t="s">
        <v>656</v>
      </c>
      <c r="I35" s="268" t="s">
        <v>642</v>
      </c>
      <c r="J35" s="269">
        <v>130.38</v>
      </c>
      <c r="K35" s="305">
        <v>0.84290100000000001</v>
      </c>
      <c r="L35" s="234">
        <v>154.68</v>
      </c>
      <c r="M35" s="233" t="s">
        <v>643</v>
      </c>
      <c r="N35" s="232">
        <v>41110</v>
      </c>
      <c r="O35" s="232" t="s">
        <v>644</v>
      </c>
      <c r="P35" s="232" t="s">
        <v>645</v>
      </c>
      <c r="Q35" s="232" t="s">
        <v>646</v>
      </c>
      <c r="R35" s="232"/>
      <c r="S35" s="232"/>
      <c r="T35" s="232">
        <v>21</v>
      </c>
      <c r="U35" s="232" t="s">
        <v>647</v>
      </c>
      <c r="V35" s="232" t="s">
        <v>648</v>
      </c>
      <c r="W35" s="232" t="s">
        <v>676</v>
      </c>
      <c r="X35" s="232" t="s">
        <v>1632</v>
      </c>
      <c r="Y35" s="232" t="s">
        <v>10</v>
      </c>
    </row>
    <row r="36" spans="1:25" hidden="1" x14ac:dyDescent="0.2">
      <c r="A36" s="232"/>
      <c r="B36" s="266" t="s">
        <v>653</v>
      </c>
      <c r="C36" s="267" t="s">
        <v>657</v>
      </c>
      <c r="D36" s="268">
        <v>60064</v>
      </c>
      <c r="E36" s="268" t="s">
        <v>639</v>
      </c>
      <c r="F36" s="268">
        <v>4497</v>
      </c>
      <c r="G36" s="266" t="s">
        <v>651</v>
      </c>
      <c r="H36" s="268" t="s">
        <v>658</v>
      </c>
      <c r="I36" s="268"/>
      <c r="J36" s="269">
        <v>0</v>
      </c>
      <c r="K36" s="305">
        <v>0</v>
      </c>
      <c r="L36" s="234">
        <v>4175.34</v>
      </c>
      <c r="M36" s="233" t="s">
        <v>643</v>
      </c>
      <c r="N36" s="232">
        <v>41110</v>
      </c>
      <c r="O36" s="232" t="s">
        <v>644</v>
      </c>
      <c r="P36" s="232" t="s">
        <v>645</v>
      </c>
      <c r="Q36" s="232" t="s">
        <v>646</v>
      </c>
      <c r="R36" s="232"/>
      <c r="S36" s="232"/>
      <c r="T36" s="232">
        <v>21</v>
      </c>
      <c r="U36" s="232" t="s">
        <v>647</v>
      </c>
      <c r="V36" s="232" t="s">
        <v>648</v>
      </c>
      <c r="W36" s="232" t="s">
        <v>1258</v>
      </c>
      <c r="X36" s="232" t="s">
        <v>1635</v>
      </c>
      <c r="Y36" s="232" t="s">
        <v>10</v>
      </c>
    </row>
    <row r="37" spans="1:25" hidden="1" x14ac:dyDescent="0.2">
      <c r="A37" s="232"/>
      <c r="B37" s="266" t="s">
        <v>659</v>
      </c>
      <c r="C37" s="267" t="s">
        <v>638</v>
      </c>
      <c r="D37" s="268">
        <v>60064</v>
      </c>
      <c r="E37" s="268" t="s">
        <v>639</v>
      </c>
      <c r="F37" s="268">
        <v>4221</v>
      </c>
      <c r="G37" s="266" t="s">
        <v>654</v>
      </c>
      <c r="H37" s="268" t="s">
        <v>660</v>
      </c>
      <c r="I37" s="268"/>
      <c r="J37" s="269">
        <v>0</v>
      </c>
      <c r="K37" s="305">
        <v>0</v>
      </c>
      <c r="L37" s="234">
        <v>37.909999999999997</v>
      </c>
      <c r="M37" s="233" t="s">
        <v>643</v>
      </c>
      <c r="N37" s="232">
        <v>41110</v>
      </c>
      <c r="O37" s="232" t="s">
        <v>644</v>
      </c>
      <c r="P37" s="232" t="s">
        <v>645</v>
      </c>
      <c r="Q37" s="232" t="s">
        <v>646</v>
      </c>
      <c r="R37" s="232"/>
      <c r="S37" s="232"/>
      <c r="T37" s="232">
        <v>21</v>
      </c>
      <c r="U37" s="232" t="s">
        <v>647</v>
      </c>
      <c r="V37" s="232" t="s">
        <v>648</v>
      </c>
      <c r="W37" s="232" t="s">
        <v>676</v>
      </c>
      <c r="X37" s="232" t="s">
        <v>1632</v>
      </c>
      <c r="Y37" s="232" t="s">
        <v>10</v>
      </c>
    </row>
    <row r="38" spans="1:25" hidden="1" x14ac:dyDescent="0.2">
      <c r="A38" s="232"/>
      <c r="B38" s="266" t="s">
        <v>659</v>
      </c>
      <c r="C38" s="267">
        <v>44323</v>
      </c>
      <c r="D38" s="268">
        <v>60064</v>
      </c>
      <c r="E38" s="268" t="s">
        <v>639</v>
      </c>
      <c r="F38" s="268">
        <v>4652</v>
      </c>
      <c r="G38" s="266" t="s">
        <v>640</v>
      </c>
      <c r="H38" s="268" t="s">
        <v>661</v>
      </c>
      <c r="I38" s="268" t="s">
        <v>642</v>
      </c>
      <c r="J38" s="269">
        <v>130.38</v>
      </c>
      <c r="K38" s="305">
        <v>0.84290100000000001</v>
      </c>
      <c r="L38" s="234">
        <v>154.68</v>
      </c>
      <c r="M38" s="233" t="s">
        <v>643</v>
      </c>
      <c r="N38" s="232">
        <v>41110</v>
      </c>
      <c r="O38" s="232" t="s">
        <v>644</v>
      </c>
      <c r="P38" s="232" t="s">
        <v>645</v>
      </c>
      <c r="Q38" s="232" t="s">
        <v>646</v>
      </c>
      <c r="R38" s="232"/>
      <c r="S38" s="232"/>
      <c r="T38" s="232">
        <v>21</v>
      </c>
      <c r="U38" s="232" t="s">
        <v>647</v>
      </c>
      <c r="V38" s="232" t="s">
        <v>648</v>
      </c>
      <c r="W38" s="232" t="s">
        <v>676</v>
      </c>
      <c r="X38" s="232" t="s">
        <v>1632</v>
      </c>
      <c r="Y38" s="232" t="s">
        <v>10</v>
      </c>
    </row>
    <row r="39" spans="1:25" hidden="1" x14ac:dyDescent="0.2">
      <c r="A39" s="232"/>
      <c r="B39" s="266" t="s">
        <v>659</v>
      </c>
      <c r="C39" s="267" t="s">
        <v>662</v>
      </c>
      <c r="D39" s="268">
        <v>60064</v>
      </c>
      <c r="E39" s="268" t="s">
        <v>639</v>
      </c>
      <c r="F39" s="268">
        <v>4631</v>
      </c>
      <c r="G39" s="266" t="s">
        <v>654</v>
      </c>
      <c r="H39" s="268" t="s">
        <v>663</v>
      </c>
      <c r="I39" s="268"/>
      <c r="J39" s="269">
        <v>0</v>
      </c>
      <c r="K39" s="305">
        <v>0</v>
      </c>
      <c r="L39" s="234">
        <v>6.62</v>
      </c>
      <c r="M39" s="233" t="s">
        <v>643</v>
      </c>
      <c r="N39" s="232">
        <v>44810</v>
      </c>
      <c r="O39" s="232" t="s">
        <v>664</v>
      </c>
      <c r="P39" s="232" t="s">
        <v>645</v>
      </c>
      <c r="Q39" s="232" t="s">
        <v>646</v>
      </c>
      <c r="R39" s="232"/>
      <c r="S39" s="232"/>
      <c r="T39" s="232" t="s">
        <v>649</v>
      </c>
      <c r="U39" s="232" t="s">
        <v>665</v>
      </c>
      <c r="V39" s="232" t="s">
        <v>648</v>
      </c>
      <c r="W39" s="232" t="s">
        <v>1621</v>
      </c>
      <c r="X39" s="232" t="s">
        <v>571</v>
      </c>
      <c r="Y39" s="232" t="s">
        <v>182</v>
      </c>
    </row>
    <row r="40" spans="1:25" hidden="1" x14ac:dyDescent="0.2">
      <c r="A40" s="232"/>
      <c r="B40" s="266" t="s">
        <v>659</v>
      </c>
      <c r="C40" s="267" t="s">
        <v>666</v>
      </c>
      <c r="D40" s="268">
        <v>60064</v>
      </c>
      <c r="E40" s="268" t="s">
        <v>639</v>
      </c>
      <c r="F40" s="268">
        <v>4652</v>
      </c>
      <c r="G40" s="266" t="s">
        <v>651</v>
      </c>
      <c r="H40" s="268" t="s">
        <v>667</v>
      </c>
      <c r="I40" s="268"/>
      <c r="J40" s="269">
        <v>0</v>
      </c>
      <c r="K40" s="305">
        <v>0</v>
      </c>
      <c r="L40" s="234">
        <v>4175.34</v>
      </c>
      <c r="M40" s="233" t="s">
        <v>643</v>
      </c>
      <c r="N40" s="232">
        <v>41110</v>
      </c>
      <c r="O40" s="232" t="s">
        <v>644</v>
      </c>
      <c r="P40" s="232" t="s">
        <v>645</v>
      </c>
      <c r="Q40" s="232" t="s">
        <v>646</v>
      </c>
      <c r="R40" s="232"/>
      <c r="S40" s="232"/>
      <c r="T40" s="232">
        <v>21</v>
      </c>
      <c r="U40" s="232" t="s">
        <v>647</v>
      </c>
      <c r="V40" s="232" t="s">
        <v>648</v>
      </c>
      <c r="W40" s="232" t="s">
        <v>1282</v>
      </c>
      <c r="X40" s="232" t="s">
        <v>1637</v>
      </c>
      <c r="Y40" s="232" t="s">
        <v>10</v>
      </c>
    </row>
    <row r="41" spans="1:25" hidden="1" x14ac:dyDescent="0.2">
      <c r="A41" s="232"/>
      <c r="B41" s="266" t="s">
        <v>613</v>
      </c>
      <c r="C41" s="267" t="s">
        <v>638</v>
      </c>
      <c r="D41" s="268">
        <v>60064</v>
      </c>
      <c r="E41" s="268" t="s">
        <v>639</v>
      </c>
      <c r="F41" s="268">
        <v>4221</v>
      </c>
      <c r="G41" s="266" t="s">
        <v>654</v>
      </c>
      <c r="H41" s="268" t="s">
        <v>668</v>
      </c>
      <c r="I41" s="268"/>
      <c r="J41" s="269">
        <v>0</v>
      </c>
      <c r="K41" s="305">
        <v>0</v>
      </c>
      <c r="L41" s="234">
        <v>37.9</v>
      </c>
      <c r="M41" s="233" t="s">
        <v>643</v>
      </c>
      <c r="N41" s="232">
        <v>41110</v>
      </c>
      <c r="O41" s="232" t="s">
        <v>644</v>
      </c>
      <c r="P41" s="232" t="s">
        <v>645</v>
      </c>
      <c r="Q41" s="232" t="s">
        <v>646</v>
      </c>
      <c r="R41" s="232"/>
      <c r="S41" s="232"/>
      <c r="T41" s="232">
        <v>21</v>
      </c>
      <c r="U41" s="232" t="s">
        <v>647</v>
      </c>
      <c r="V41" s="232" t="s">
        <v>648</v>
      </c>
      <c r="W41" s="232" t="s">
        <v>676</v>
      </c>
      <c r="X41" s="232" t="s">
        <v>1632</v>
      </c>
      <c r="Y41" s="232" t="s">
        <v>10</v>
      </c>
    </row>
    <row r="42" spans="1:25" hidden="1" x14ac:dyDescent="0.2">
      <c r="A42" s="232"/>
      <c r="B42" s="266" t="s">
        <v>613</v>
      </c>
      <c r="C42" s="267">
        <v>44418</v>
      </c>
      <c r="D42" s="268">
        <v>60064</v>
      </c>
      <c r="E42" s="268" t="s">
        <v>639</v>
      </c>
      <c r="F42" s="268">
        <v>4886</v>
      </c>
      <c r="G42" s="266" t="s">
        <v>640</v>
      </c>
      <c r="H42" s="268" t="s">
        <v>669</v>
      </c>
      <c r="I42" s="268" t="s">
        <v>642</v>
      </c>
      <c r="J42" s="269">
        <v>130.37</v>
      </c>
      <c r="K42" s="305">
        <v>0.86480900000000005</v>
      </c>
      <c r="L42" s="234">
        <v>150.75</v>
      </c>
      <c r="M42" s="233" t="s">
        <v>643</v>
      </c>
      <c r="N42" s="232">
        <v>41110</v>
      </c>
      <c r="O42" s="232" t="s">
        <v>644</v>
      </c>
      <c r="P42" s="232" t="s">
        <v>645</v>
      </c>
      <c r="Q42" s="232" t="s">
        <v>646</v>
      </c>
      <c r="R42" s="232"/>
      <c r="S42" s="232"/>
      <c r="T42" s="232">
        <v>21</v>
      </c>
      <c r="U42" s="232" t="s">
        <v>647</v>
      </c>
      <c r="V42" s="232" t="s">
        <v>648</v>
      </c>
      <c r="W42" s="232" t="s">
        <v>676</v>
      </c>
      <c r="X42" s="232" t="s">
        <v>1632</v>
      </c>
      <c r="Y42" s="232" t="s">
        <v>10</v>
      </c>
    </row>
    <row r="43" spans="1:25" hidden="1" x14ac:dyDescent="0.2">
      <c r="A43" s="232"/>
      <c r="B43" s="266" t="s">
        <v>613</v>
      </c>
      <c r="C43" s="267" t="s">
        <v>670</v>
      </c>
      <c r="D43" s="268">
        <v>60064</v>
      </c>
      <c r="E43" s="268" t="s">
        <v>639</v>
      </c>
      <c r="F43" s="268">
        <v>4886</v>
      </c>
      <c r="G43" s="266" t="s">
        <v>651</v>
      </c>
      <c r="H43" s="268" t="s">
        <v>671</v>
      </c>
      <c r="I43" s="268"/>
      <c r="J43" s="269">
        <v>0</v>
      </c>
      <c r="K43" s="305">
        <v>0</v>
      </c>
      <c r="L43" s="234">
        <v>4175.34</v>
      </c>
      <c r="M43" s="233" t="s">
        <v>643</v>
      </c>
      <c r="N43" s="232">
        <v>41110</v>
      </c>
      <c r="O43" s="232" t="s">
        <v>644</v>
      </c>
      <c r="P43" s="232" t="s">
        <v>645</v>
      </c>
      <c r="Q43" s="232" t="s">
        <v>646</v>
      </c>
      <c r="R43" s="232"/>
      <c r="S43" s="232"/>
      <c r="T43" s="232">
        <v>21</v>
      </c>
      <c r="U43" s="232" t="s">
        <v>647</v>
      </c>
      <c r="V43" s="232" t="s">
        <v>648</v>
      </c>
      <c r="W43" s="232" t="s">
        <v>1282</v>
      </c>
      <c r="X43" s="232" t="s">
        <v>1637</v>
      </c>
      <c r="Y43" s="232" t="s">
        <v>10</v>
      </c>
    </row>
    <row r="44" spans="1:25" hidden="1" x14ac:dyDescent="0.2">
      <c r="A44" s="232"/>
      <c r="B44" s="266" t="s">
        <v>672</v>
      </c>
      <c r="C44" s="267" t="s">
        <v>673</v>
      </c>
      <c r="D44" s="268">
        <v>60064</v>
      </c>
      <c r="E44" s="268" t="s">
        <v>639</v>
      </c>
      <c r="F44" s="268">
        <v>3680</v>
      </c>
      <c r="G44" s="266" t="s">
        <v>640</v>
      </c>
      <c r="H44" s="268" t="s">
        <v>674</v>
      </c>
      <c r="I44" s="268" t="s">
        <v>642</v>
      </c>
      <c r="J44" s="269">
        <v>126.58</v>
      </c>
      <c r="K44" s="305">
        <v>0.82168099999999999</v>
      </c>
      <c r="L44" s="234">
        <v>154.05000000000001</v>
      </c>
      <c r="M44" s="233" t="s">
        <v>643</v>
      </c>
      <c r="N44" s="232">
        <v>41110</v>
      </c>
      <c r="O44" s="232" t="s">
        <v>644</v>
      </c>
      <c r="P44" s="232" t="s">
        <v>645</v>
      </c>
      <c r="Q44" s="232" t="s">
        <v>646</v>
      </c>
      <c r="R44" s="232"/>
      <c r="S44" s="232"/>
      <c r="T44" s="232">
        <v>21</v>
      </c>
      <c r="U44" s="232" t="s">
        <v>647</v>
      </c>
      <c r="V44" s="232" t="s">
        <v>675</v>
      </c>
      <c r="W44" s="232" t="s">
        <v>676</v>
      </c>
      <c r="X44" s="232" t="s">
        <v>1632</v>
      </c>
      <c r="Y44" s="232" t="s">
        <v>10</v>
      </c>
    </row>
    <row r="45" spans="1:25" hidden="1" x14ac:dyDescent="0.2">
      <c r="A45" s="232"/>
      <c r="B45" s="266" t="s">
        <v>672</v>
      </c>
      <c r="C45" s="267" t="s">
        <v>690</v>
      </c>
      <c r="D45" s="268">
        <v>60064</v>
      </c>
      <c r="E45" s="268" t="s">
        <v>639</v>
      </c>
      <c r="F45" s="268">
        <v>3680</v>
      </c>
      <c r="G45" s="266" t="s">
        <v>651</v>
      </c>
      <c r="H45" s="268" t="s">
        <v>691</v>
      </c>
      <c r="I45" s="268"/>
      <c r="J45" s="269">
        <v>0</v>
      </c>
      <c r="K45" s="305">
        <v>0</v>
      </c>
      <c r="L45" s="234">
        <v>4175.34</v>
      </c>
      <c r="M45" s="233" t="s">
        <v>643</v>
      </c>
      <c r="N45" s="232">
        <v>41110</v>
      </c>
      <c r="O45" s="232" t="s">
        <v>644</v>
      </c>
      <c r="P45" s="232" t="s">
        <v>645</v>
      </c>
      <c r="Q45" s="232" t="s">
        <v>646</v>
      </c>
      <c r="R45" s="232"/>
      <c r="S45" s="232"/>
      <c r="T45" s="232">
        <v>21</v>
      </c>
      <c r="U45" s="232" t="s">
        <v>647</v>
      </c>
      <c r="V45" s="232" t="s">
        <v>648</v>
      </c>
      <c r="W45" s="232" t="s">
        <v>676</v>
      </c>
      <c r="X45" s="232" t="s">
        <v>1632</v>
      </c>
      <c r="Y45" s="232" t="s">
        <v>10</v>
      </c>
    </row>
    <row r="46" spans="1:25" hidden="1" x14ac:dyDescent="0.2">
      <c r="A46" s="232"/>
      <c r="B46" s="266" t="s">
        <v>789</v>
      </c>
      <c r="C46" s="267" t="s">
        <v>790</v>
      </c>
      <c r="D46" s="268">
        <v>60064</v>
      </c>
      <c r="E46" s="268" t="s">
        <v>639</v>
      </c>
      <c r="F46" s="268">
        <v>4221</v>
      </c>
      <c r="G46" s="266" t="s">
        <v>654</v>
      </c>
      <c r="H46" s="268" t="s">
        <v>791</v>
      </c>
      <c r="I46" s="268"/>
      <c r="J46" s="269">
        <v>0</v>
      </c>
      <c r="K46" s="305">
        <v>0</v>
      </c>
      <c r="L46" s="234">
        <v>37.78</v>
      </c>
      <c r="M46" s="233" t="s">
        <v>643</v>
      </c>
      <c r="N46" s="232">
        <v>41110</v>
      </c>
      <c r="O46" s="232" t="s">
        <v>644</v>
      </c>
      <c r="P46" s="232" t="s">
        <v>645</v>
      </c>
      <c r="Q46" s="232" t="s">
        <v>646</v>
      </c>
      <c r="R46" s="232"/>
      <c r="S46" s="232"/>
      <c r="T46" s="232">
        <v>21</v>
      </c>
      <c r="U46" s="232" t="s">
        <v>647</v>
      </c>
      <c r="V46" s="232" t="s">
        <v>648</v>
      </c>
      <c r="W46" s="232" t="s">
        <v>676</v>
      </c>
      <c r="X46" s="232" t="s">
        <v>1632</v>
      </c>
      <c r="Y46" s="232" t="s">
        <v>10</v>
      </c>
    </row>
    <row r="47" spans="1:25" hidden="1" x14ac:dyDescent="0.2">
      <c r="A47" s="232"/>
      <c r="B47" s="266" t="s">
        <v>703</v>
      </c>
      <c r="C47" s="267" t="s">
        <v>673</v>
      </c>
      <c r="D47" s="268">
        <v>60064</v>
      </c>
      <c r="E47" s="268" t="s">
        <v>639</v>
      </c>
      <c r="F47" s="268">
        <v>3680</v>
      </c>
      <c r="G47" s="266" t="s">
        <v>640</v>
      </c>
      <c r="H47" s="268" t="s">
        <v>792</v>
      </c>
      <c r="I47" s="268" t="s">
        <v>642</v>
      </c>
      <c r="J47" s="269">
        <v>126.58</v>
      </c>
      <c r="K47" s="305">
        <v>0.82168099999999999</v>
      </c>
      <c r="L47" s="234">
        <v>154.05000000000001</v>
      </c>
      <c r="M47" s="233" t="s">
        <v>643</v>
      </c>
      <c r="N47" s="232">
        <v>41110</v>
      </c>
      <c r="O47" s="232" t="s">
        <v>644</v>
      </c>
      <c r="P47" s="232" t="s">
        <v>645</v>
      </c>
      <c r="Q47" s="232" t="s">
        <v>646</v>
      </c>
      <c r="R47" s="232"/>
      <c r="S47" s="232"/>
      <c r="T47" s="232">
        <v>21</v>
      </c>
      <c r="U47" s="232" t="s">
        <v>647</v>
      </c>
      <c r="V47" s="232" t="s">
        <v>675</v>
      </c>
      <c r="W47" s="232" t="s">
        <v>793</v>
      </c>
      <c r="X47" s="232" t="s">
        <v>1633</v>
      </c>
      <c r="Y47" s="232" t="s">
        <v>10</v>
      </c>
    </row>
    <row r="48" spans="1:25" hidden="1" x14ac:dyDescent="0.2">
      <c r="A48" s="232"/>
      <c r="B48" s="266" t="s">
        <v>703</v>
      </c>
      <c r="C48" s="267" t="s">
        <v>734</v>
      </c>
      <c r="D48" s="268">
        <v>60064</v>
      </c>
      <c r="E48" s="268" t="s">
        <v>639</v>
      </c>
      <c r="F48" s="268">
        <v>3681</v>
      </c>
      <c r="G48" s="266" t="s">
        <v>651</v>
      </c>
      <c r="H48" s="268" t="s">
        <v>794</v>
      </c>
      <c r="I48" s="268"/>
      <c r="J48" s="269">
        <v>0</v>
      </c>
      <c r="K48" s="305">
        <v>0</v>
      </c>
      <c r="L48" s="234">
        <v>4175.34</v>
      </c>
      <c r="M48" s="233" t="s">
        <v>643</v>
      </c>
      <c r="N48" s="232">
        <v>41110</v>
      </c>
      <c r="O48" s="232" t="s">
        <v>644</v>
      </c>
      <c r="P48" s="232" t="s">
        <v>645</v>
      </c>
      <c r="Q48" s="232" t="s">
        <v>646</v>
      </c>
      <c r="R48" s="232"/>
      <c r="S48" s="232"/>
      <c r="T48" s="232">
        <v>21</v>
      </c>
      <c r="U48" s="232" t="s">
        <v>647</v>
      </c>
      <c r="V48" s="232" t="s">
        <v>648</v>
      </c>
      <c r="W48" s="232" t="s">
        <v>793</v>
      </c>
      <c r="X48" s="232" t="s">
        <v>1633</v>
      </c>
      <c r="Y48" s="232" t="s">
        <v>10</v>
      </c>
    </row>
    <row r="49" spans="1:25" hidden="1" x14ac:dyDescent="0.2">
      <c r="A49" s="232"/>
      <c r="B49" s="266" t="s">
        <v>1011</v>
      </c>
      <c r="C49" s="267" t="s">
        <v>790</v>
      </c>
      <c r="D49" s="268">
        <v>60064</v>
      </c>
      <c r="E49" s="268" t="s">
        <v>639</v>
      </c>
      <c r="F49" s="268">
        <v>4221</v>
      </c>
      <c r="G49" s="266" t="s">
        <v>654</v>
      </c>
      <c r="H49" s="268" t="s">
        <v>1012</v>
      </c>
      <c r="I49" s="268"/>
      <c r="J49" s="269">
        <v>0</v>
      </c>
      <c r="K49" s="305">
        <v>0</v>
      </c>
      <c r="L49" s="234">
        <v>37.79</v>
      </c>
      <c r="M49" s="233" t="s">
        <v>643</v>
      </c>
      <c r="N49" s="232">
        <v>41110</v>
      </c>
      <c r="O49" s="232" t="s">
        <v>644</v>
      </c>
      <c r="P49" s="232" t="s">
        <v>645</v>
      </c>
      <c r="Q49" s="232" t="s">
        <v>646</v>
      </c>
      <c r="R49" s="232"/>
      <c r="S49" s="232"/>
      <c r="T49" s="232">
        <v>21</v>
      </c>
      <c r="U49" s="232" t="s">
        <v>647</v>
      </c>
      <c r="V49" s="232" t="s">
        <v>648</v>
      </c>
      <c r="W49" s="232" t="s">
        <v>793</v>
      </c>
      <c r="X49" s="232" t="s">
        <v>1633</v>
      </c>
      <c r="Y49" s="232" t="s">
        <v>10</v>
      </c>
    </row>
    <row r="50" spans="1:25" hidden="1" x14ac:dyDescent="0.2">
      <c r="A50" s="232"/>
      <c r="B50" s="266" t="s">
        <v>745</v>
      </c>
      <c r="C50" s="267" t="s">
        <v>673</v>
      </c>
      <c r="D50" s="268">
        <v>60064</v>
      </c>
      <c r="E50" s="268" t="s">
        <v>639</v>
      </c>
      <c r="F50" s="268">
        <v>3680</v>
      </c>
      <c r="G50" s="266" t="s">
        <v>640</v>
      </c>
      <c r="H50" s="268" t="s">
        <v>1096</v>
      </c>
      <c r="I50" s="268" t="s">
        <v>642</v>
      </c>
      <c r="J50" s="269">
        <v>126.59</v>
      </c>
      <c r="K50" s="305">
        <v>0.82164000000000004</v>
      </c>
      <c r="L50" s="234">
        <v>154.07</v>
      </c>
      <c r="M50" s="233" t="s">
        <v>643</v>
      </c>
      <c r="N50" s="232">
        <v>41110</v>
      </c>
      <c r="O50" s="232" t="s">
        <v>644</v>
      </c>
      <c r="P50" s="232" t="s">
        <v>645</v>
      </c>
      <c r="Q50" s="232" t="s">
        <v>646</v>
      </c>
      <c r="R50" s="232"/>
      <c r="S50" s="232"/>
      <c r="T50" s="232">
        <v>21</v>
      </c>
      <c r="U50" s="232" t="s">
        <v>647</v>
      </c>
      <c r="V50" s="232" t="s">
        <v>675</v>
      </c>
      <c r="W50" s="232" t="s">
        <v>1097</v>
      </c>
      <c r="X50" s="232" t="s">
        <v>1634</v>
      </c>
      <c r="Y50" s="232" t="s">
        <v>10</v>
      </c>
    </row>
    <row r="51" spans="1:25" hidden="1" x14ac:dyDescent="0.2">
      <c r="A51" s="232"/>
      <c r="B51" s="266" t="s">
        <v>745</v>
      </c>
      <c r="C51" s="267" t="s">
        <v>1138</v>
      </c>
      <c r="D51" s="268">
        <v>60064</v>
      </c>
      <c r="E51" s="268" t="s">
        <v>639</v>
      </c>
      <c r="F51" s="268">
        <v>3682</v>
      </c>
      <c r="G51" s="266" t="s">
        <v>651</v>
      </c>
      <c r="H51" s="268" t="s">
        <v>1153</v>
      </c>
      <c r="I51" s="268"/>
      <c r="J51" s="269">
        <v>0</v>
      </c>
      <c r="K51" s="305">
        <v>0</v>
      </c>
      <c r="L51" s="234">
        <v>4175.34</v>
      </c>
      <c r="M51" s="233" t="s">
        <v>643</v>
      </c>
      <c r="N51" s="232">
        <v>41110</v>
      </c>
      <c r="O51" s="232" t="s">
        <v>644</v>
      </c>
      <c r="P51" s="232" t="s">
        <v>645</v>
      </c>
      <c r="Q51" s="232" t="s">
        <v>646</v>
      </c>
      <c r="R51" s="232"/>
      <c r="S51" s="232"/>
      <c r="T51" s="232">
        <v>21</v>
      </c>
      <c r="U51" s="232" t="s">
        <v>647</v>
      </c>
      <c r="V51" s="232" t="s">
        <v>648</v>
      </c>
      <c r="W51" s="232" t="s">
        <v>1097</v>
      </c>
      <c r="X51" s="232" t="s">
        <v>1634</v>
      </c>
      <c r="Y51" s="232" t="s">
        <v>10</v>
      </c>
    </row>
    <row r="52" spans="1:25" hidden="1" x14ac:dyDescent="0.2">
      <c r="A52" s="232"/>
      <c r="B52" s="266" t="s">
        <v>1076</v>
      </c>
      <c r="C52" s="267" t="s">
        <v>790</v>
      </c>
      <c r="D52" s="268">
        <v>60064</v>
      </c>
      <c r="E52" s="268" t="s">
        <v>639</v>
      </c>
      <c r="F52" s="268">
        <v>4221</v>
      </c>
      <c r="G52" s="266" t="s">
        <v>654</v>
      </c>
      <c r="H52" s="268" t="s">
        <v>1234</v>
      </c>
      <c r="I52" s="268"/>
      <c r="J52" s="269">
        <v>0</v>
      </c>
      <c r="K52" s="305">
        <v>0</v>
      </c>
      <c r="L52" s="234">
        <v>37.79</v>
      </c>
      <c r="M52" s="233" t="s">
        <v>643</v>
      </c>
      <c r="N52" s="232">
        <v>41110</v>
      </c>
      <c r="O52" s="232" t="s">
        <v>644</v>
      </c>
      <c r="P52" s="232" t="s">
        <v>645</v>
      </c>
      <c r="Q52" s="232" t="s">
        <v>646</v>
      </c>
      <c r="R52" s="232"/>
      <c r="S52" s="232"/>
      <c r="T52" s="232">
        <v>21</v>
      </c>
      <c r="U52" s="232" t="s">
        <v>647</v>
      </c>
      <c r="V52" s="232" t="s">
        <v>648</v>
      </c>
      <c r="W52" s="232" t="s">
        <v>1097</v>
      </c>
      <c r="X52" s="232" t="s">
        <v>1634</v>
      </c>
      <c r="Y52" s="232" t="s">
        <v>10</v>
      </c>
    </row>
    <row r="53" spans="1:25" hidden="1" x14ac:dyDescent="0.2">
      <c r="A53" s="232"/>
      <c r="B53" s="266" t="s">
        <v>672</v>
      </c>
      <c r="C53" s="267" t="s">
        <v>790</v>
      </c>
      <c r="D53" s="268">
        <v>60064</v>
      </c>
      <c r="E53" s="268" t="s">
        <v>639</v>
      </c>
      <c r="F53" s="268">
        <v>4221</v>
      </c>
      <c r="G53" s="266" t="s">
        <v>654</v>
      </c>
      <c r="H53" s="268" t="s">
        <v>1257</v>
      </c>
      <c r="I53" s="268"/>
      <c r="J53" s="269">
        <v>0</v>
      </c>
      <c r="K53" s="305">
        <v>0</v>
      </c>
      <c r="L53" s="234">
        <v>37.78</v>
      </c>
      <c r="M53" s="233" t="s">
        <v>643</v>
      </c>
      <c r="N53" s="232">
        <v>41110</v>
      </c>
      <c r="O53" s="232" t="s">
        <v>644</v>
      </c>
      <c r="P53" s="232" t="s">
        <v>645</v>
      </c>
      <c r="Q53" s="232" t="s">
        <v>646</v>
      </c>
      <c r="R53" s="232"/>
      <c r="S53" s="232"/>
      <c r="T53" s="232">
        <v>21</v>
      </c>
      <c r="U53" s="232" t="s">
        <v>647</v>
      </c>
      <c r="V53" s="232" t="s">
        <v>648</v>
      </c>
      <c r="W53" s="232" t="s">
        <v>1258</v>
      </c>
      <c r="X53" s="232" t="s">
        <v>1635</v>
      </c>
      <c r="Y53" s="232" t="s">
        <v>10</v>
      </c>
    </row>
    <row r="54" spans="1:25" hidden="1" x14ac:dyDescent="0.2">
      <c r="A54" s="232"/>
      <c r="B54" s="266" t="s">
        <v>789</v>
      </c>
      <c r="C54" s="267" t="s">
        <v>972</v>
      </c>
      <c r="D54" s="268">
        <v>60064</v>
      </c>
      <c r="E54" s="268" t="s">
        <v>639</v>
      </c>
      <c r="F54" s="268">
        <v>3877</v>
      </c>
      <c r="G54" s="266" t="s">
        <v>651</v>
      </c>
      <c r="H54" s="268" t="s">
        <v>1259</v>
      </c>
      <c r="I54" s="268"/>
      <c r="J54" s="269">
        <v>0</v>
      </c>
      <c r="K54" s="305">
        <v>0</v>
      </c>
      <c r="L54" s="234">
        <v>4175.34</v>
      </c>
      <c r="M54" s="233" t="s">
        <v>643</v>
      </c>
      <c r="N54" s="232">
        <v>41110</v>
      </c>
      <c r="O54" s="232" t="s">
        <v>644</v>
      </c>
      <c r="P54" s="232" t="s">
        <v>645</v>
      </c>
      <c r="Q54" s="232" t="s">
        <v>646</v>
      </c>
      <c r="R54" s="232"/>
      <c r="S54" s="232"/>
      <c r="T54" s="232">
        <v>21</v>
      </c>
      <c r="U54" s="232" t="s">
        <v>647</v>
      </c>
      <c r="V54" s="232" t="s">
        <v>648</v>
      </c>
      <c r="W54" s="232" t="s">
        <v>1258</v>
      </c>
      <c r="X54" s="232" t="s">
        <v>1635</v>
      </c>
      <c r="Y54" s="232" t="s">
        <v>10</v>
      </c>
    </row>
    <row r="55" spans="1:25" hidden="1" x14ac:dyDescent="0.2">
      <c r="A55" s="232"/>
      <c r="B55" s="266" t="s">
        <v>789</v>
      </c>
      <c r="C55" s="267" t="s">
        <v>1009</v>
      </c>
      <c r="D55" s="268">
        <v>60064</v>
      </c>
      <c r="E55" s="268" t="s">
        <v>639</v>
      </c>
      <c r="F55" s="268">
        <v>3877</v>
      </c>
      <c r="G55" s="266" t="s">
        <v>640</v>
      </c>
      <c r="H55" s="268" t="s">
        <v>1260</v>
      </c>
      <c r="I55" s="268" t="s">
        <v>642</v>
      </c>
      <c r="J55" s="269">
        <v>130.38</v>
      </c>
      <c r="K55" s="305">
        <v>0.82723199999999997</v>
      </c>
      <c r="L55" s="234">
        <v>157.61000000000001</v>
      </c>
      <c r="M55" s="233" t="s">
        <v>643</v>
      </c>
      <c r="N55" s="232">
        <v>41110</v>
      </c>
      <c r="O55" s="232" t="s">
        <v>644</v>
      </c>
      <c r="P55" s="232" t="s">
        <v>645</v>
      </c>
      <c r="Q55" s="232" t="s">
        <v>646</v>
      </c>
      <c r="R55" s="232"/>
      <c r="S55" s="232"/>
      <c r="T55" s="232">
        <v>21</v>
      </c>
      <c r="U55" s="232" t="s">
        <v>647</v>
      </c>
      <c r="V55" s="232" t="s">
        <v>675</v>
      </c>
      <c r="W55" s="232" t="s">
        <v>1258</v>
      </c>
      <c r="X55" s="232" t="s">
        <v>1635</v>
      </c>
      <c r="Y55" s="232" t="s">
        <v>10</v>
      </c>
    </row>
    <row r="56" spans="1:25" hidden="1" x14ac:dyDescent="0.2">
      <c r="A56" s="232"/>
      <c r="B56" s="266" t="s">
        <v>703</v>
      </c>
      <c r="C56" s="267" t="s">
        <v>790</v>
      </c>
      <c r="D56" s="268">
        <v>60064</v>
      </c>
      <c r="E56" s="268" t="s">
        <v>639</v>
      </c>
      <c r="F56" s="268">
        <v>4221</v>
      </c>
      <c r="G56" s="266" t="s">
        <v>654</v>
      </c>
      <c r="H56" s="268" t="s">
        <v>1281</v>
      </c>
      <c r="I56" s="268"/>
      <c r="J56" s="269">
        <v>0</v>
      </c>
      <c r="K56" s="305">
        <v>0</v>
      </c>
      <c r="L56" s="234">
        <v>37.79</v>
      </c>
      <c r="M56" s="233" t="s">
        <v>643</v>
      </c>
      <c r="N56" s="232">
        <v>41110</v>
      </c>
      <c r="O56" s="232" t="s">
        <v>644</v>
      </c>
      <c r="P56" s="232" t="s">
        <v>645</v>
      </c>
      <c r="Q56" s="232" t="s">
        <v>646</v>
      </c>
      <c r="R56" s="232"/>
      <c r="S56" s="232"/>
      <c r="T56" s="232">
        <v>21</v>
      </c>
      <c r="U56" s="232" t="s">
        <v>647</v>
      </c>
      <c r="V56" s="232" t="s">
        <v>648</v>
      </c>
      <c r="W56" s="232" t="s">
        <v>1282</v>
      </c>
      <c r="X56" s="232" t="s">
        <v>1637</v>
      </c>
      <c r="Y56" s="232" t="s">
        <v>10</v>
      </c>
    </row>
    <row r="57" spans="1:25" hidden="1" x14ac:dyDescent="0.2">
      <c r="A57" s="232"/>
      <c r="B57" s="266" t="s">
        <v>1011</v>
      </c>
      <c r="C57" s="267" t="s">
        <v>1009</v>
      </c>
      <c r="D57" s="268">
        <v>60064</v>
      </c>
      <c r="E57" s="268" t="s">
        <v>639</v>
      </c>
      <c r="F57" s="268">
        <v>3877</v>
      </c>
      <c r="G57" s="266" t="s">
        <v>640</v>
      </c>
      <c r="H57" s="268" t="s">
        <v>1283</v>
      </c>
      <c r="I57" s="268" t="s">
        <v>642</v>
      </c>
      <c r="J57" s="269">
        <v>130.38</v>
      </c>
      <c r="K57" s="305">
        <v>0.82723199999999997</v>
      </c>
      <c r="L57" s="234">
        <v>157.61000000000001</v>
      </c>
      <c r="M57" s="233" t="s">
        <v>643</v>
      </c>
      <c r="N57" s="232">
        <v>41110</v>
      </c>
      <c r="O57" s="232" t="s">
        <v>644</v>
      </c>
      <c r="P57" s="232" t="s">
        <v>645</v>
      </c>
      <c r="Q57" s="232" t="s">
        <v>646</v>
      </c>
      <c r="R57" s="232"/>
      <c r="S57" s="232"/>
      <c r="T57" s="232">
        <v>21</v>
      </c>
      <c r="U57" s="232" t="s">
        <v>647</v>
      </c>
      <c r="V57" s="232" t="s">
        <v>675</v>
      </c>
      <c r="W57" s="232" t="s">
        <v>1282</v>
      </c>
      <c r="X57" s="232" t="s">
        <v>1637</v>
      </c>
      <c r="Y57" s="232" t="s">
        <v>10</v>
      </c>
    </row>
    <row r="58" spans="1:25" hidden="1" x14ac:dyDescent="0.2">
      <c r="A58" s="232"/>
      <c r="B58" s="266" t="s">
        <v>1011</v>
      </c>
      <c r="C58" s="267" t="s">
        <v>1228</v>
      </c>
      <c r="D58" s="268">
        <v>60064</v>
      </c>
      <c r="E58" s="268" t="s">
        <v>639</v>
      </c>
      <c r="F58" s="268">
        <v>4013</v>
      </c>
      <c r="G58" s="266" t="s">
        <v>651</v>
      </c>
      <c r="H58" s="268" t="s">
        <v>1284</v>
      </c>
      <c r="I58" s="268"/>
      <c r="J58" s="269">
        <v>0</v>
      </c>
      <c r="K58" s="305">
        <v>0</v>
      </c>
      <c r="L58" s="234">
        <v>4175.34</v>
      </c>
      <c r="M58" s="233" t="s">
        <v>643</v>
      </c>
      <c r="N58" s="232">
        <v>41110</v>
      </c>
      <c r="O58" s="232" t="s">
        <v>644</v>
      </c>
      <c r="P58" s="232" t="s">
        <v>645</v>
      </c>
      <c r="Q58" s="232" t="s">
        <v>646</v>
      </c>
      <c r="R58" s="232"/>
      <c r="S58" s="232"/>
      <c r="T58" s="232">
        <v>21</v>
      </c>
      <c r="U58" s="232" t="s">
        <v>647</v>
      </c>
      <c r="V58" s="232" t="s">
        <v>648</v>
      </c>
      <c r="W58" s="232" t="s">
        <v>1282</v>
      </c>
      <c r="X58" s="232" t="s">
        <v>1637</v>
      </c>
      <c r="Y58" s="232" t="s">
        <v>10</v>
      </c>
    </row>
    <row r="59" spans="1:25" hidden="1" x14ac:dyDescent="0.2">
      <c r="A59" s="232"/>
      <c r="B59" s="266" t="s">
        <v>745</v>
      </c>
      <c r="C59" s="267" t="s">
        <v>790</v>
      </c>
      <c r="D59" s="268">
        <v>60064</v>
      </c>
      <c r="E59" s="268" t="s">
        <v>639</v>
      </c>
      <c r="F59" s="268">
        <v>4221</v>
      </c>
      <c r="G59" s="266" t="s">
        <v>654</v>
      </c>
      <c r="H59" s="268" t="s">
        <v>1305</v>
      </c>
      <c r="I59" s="268"/>
      <c r="J59" s="269">
        <v>0</v>
      </c>
      <c r="K59" s="305">
        <v>0</v>
      </c>
      <c r="L59" s="234">
        <v>37.79</v>
      </c>
      <c r="M59" s="233" t="s">
        <v>643</v>
      </c>
      <c r="N59" s="232">
        <v>41110</v>
      </c>
      <c r="O59" s="232" t="s">
        <v>644</v>
      </c>
      <c r="P59" s="232" t="s">
        <v>645</v>
      </c>
      <c r="Q59" s="232" t="s">
        <v>646</v>
      </c>
      <c r="R59" s="232"/>
      <c r="S59" s="232"/>
      <c r="T59" s="232">
        <v>21</v>
      </c>
      <c r="U59" s="232" t="s">
        <v>647</v>
      </c>
      <c r="V59" s="232" t="s">
        <v>648</v>
      </c>
      <c r="W59" s="232" t="s">
        <v>1306</v>
      </c>
      <c r="X59" s="232" t="s">
        <v>1638</v>
      </c>
      <c r="Y59" s="232" t="s">
        <v>10</v>
      </c>
    </row>
    <row r="60" spans="1:25" hidden="1" x14ac:dyDescent="0.2">
      <c r="A60" s="232"/>
      <c r="B60" s="266" t="s">
        <v>1076</v>
      </c>
      <c r="C60" s="267" t="s">
        <v>1009</v>
      </c>
      <c r="D60" s="268">
        <v>60064</v>
      </c>
      <c r="E60" s="268" t="s">
        <v>639</v>
      </c>
      <c r="F60" s="268">
        <v>3877</v>
      </c>
      <c r="G60" s="266" t="s">
        <v>640</v>
      </c>
      <c r="H60" s="268" t="s">
        <v>1307</v>
      </c>
      <c r="I60" s="268" t="s">
        <v>642</v>
      </c>
      <c r="J60" s="269">
        <v>130.37</v>
      </c>
      <c r="K60" s="305">
        <v>0.82722099999999998</v>
      </c>
      <c r="L60" s="234">
        <v>157.6</v>
      </c>
      <c r="M60" s="233" t="s">
        <v>643</v>
      </c>
      <c r="N60" s="232">
        <v>41110</v>
      </c>
      <c r="O60" s="232" t="s">
        <v>644</v>
      </c>
      <c r="P60" s="232" t="s">
        <v>645</v>
      </c>
      <c r="Q60" s="232" t="s">
        <v>646</v>
      </c>
      <c r="R60" s="232"/>
      <c r="S60" s="232"/>
      <c r="T60" s="232">
        <v>21</v>
      </c>
      <c r="U60" s="232" t="s">
        <v>647</v>
      </c>
      <c r="V60" s="232" t="s">
        <v>675</v>
      </c>
      <c r="W60" s="232" t="s">
        <v>1306</v>
      </c>
      <c r="X60" s="232" t="s">
        <v>1638</v>
      </c>
      <c r="Y60" s="232" t="s">
        <v>10</v>
      </c>
    </row>
    <row r="61" spans="1:25" hidden="1" x14ac:dyDescent="0.2">
      <c r="A61" s="232"/>
      <c r="B61" s="266" t="s">
        <v>1076</v>
      </c>
      <c r="C61" s="267" t="s">
        <v>1294</v>
      </c>
      <c r="D61" s="268">
        <v>60064</v>
      </c>
      <c r="E61" s="268" t="s">
        <v>639</v>
      </c>
      <c r="F61" s="268">
        <v>4221</v>
      </c>
      <c r="G61" s="266" t="s">
        <v>651</v>
      </c>
      <c r="H61" s="268" t="s">
        <v>1308</v>
      </c>
      <c r="I61" s="268"/>
      <c r="J61" s="269">
        <v>0</v>
      </c>
      <c r="K61" s="305">
        <v>0</v>
      </c>
      <c r="L61" s="234">
        <v>4175.34</v>
      </c>
      <c r="M61" s="233" t="s">
        <v>643</v>
      </c>
      <c r="N61" s="232">
        <v>41110</v>
      </c>
      <c r="O61" s="232" t="s">
        <v>644</v>
      </c>
      <c r="P61" s="232" t="s">
        <v>645</v>
      </c>
      <c r="Q61" s="232" t="s">
        <v>646</v>
      </c>
      <c r="R61" s="232"/>
      <c r="S61" s="232"/>
      <c r="T61" s="232">
        <v>21</v>
      </c>
      <c r="U61" s="232" t="s">
        <v>647</v>
      </c>
      <c r="V61" s="232" t="s">
        <v>648</v>
      </c>
      <c r="W61" s="232" t="s">
        <v>1306</v>
      </c>
      <c r="X61" s="232" t="s">
        <v>1638</v>
      </c>
      <c r="Y61" s="232" t="s">
        <v>10</v>
      </c>
    </row>
    <row r="62" spans="1:25" hidden="1" x14ac:dyDescent="0.2">
      <c r="A62" s="232"/>
      <c r="B62" s="266" t="s">
        <v>703</v>
      </c>
      <c r="C62" s="267" t="s">
        <v>1619</v>
      </c>
      <c r="D62" s="268">
        <v>60064</v>
      </c>
      <c r="E62" s="268" t="s">
        <v>639</v>
      </c>
      <c r="F62" s="268">
        <v>3242</v>
      </c>
      <c r="G62" s="266" t="s">
        <v>654</v>
      </c>
      <c r="H62" s="268" t="s">
        <v>1620</v>
      </c>
      <c r="I62" s="268"/>
      <c r="J62" s="269">
        <v>0</v>
      </c>
      <c r="K62" s="305">
        <v>0</v>
      </c>
      <c r="L62" s="234">
        <v>6.85</v>
      </c>
      <c r="M62" s="233" t="s">
        <v>643</v>
      </c>
      <c r="N62" s="232">
        <v>44810</v>
      </c>
      <c r="O62" s="232" t="s">
        <v>664</v>
      </c>
      <c r="P62" s="232" t="s">
        <v>645</v>
      </c>
      <c r="Q62" s="232" t="s">
        <v>646</v>
      </c>
      <c r="R62" s="232"/>
      <c r="S62" s="232"/>
      <c r="T62" s="232" t="s">
        <v>649</v>
      </c>
      <c r="U62" s="232" t="s">
        <v>665</v>
      </c>
      <c r="V62" s="232" t="s">
        <v>648</v>
      </c>
      <c r="W62" s="232" t="s">
        <v>1621</v>
      </c>
      <c r="X62" s="232" t="s">
        <v>571</v>
      </c>
      <c r="Y62" s="232" t="s">
        <v>182</v>
      </c>
    </row>
    <row r="63" spans="1:25" hidden="1" x14ac:dyDescent="0.2">
      <c r="A63" s="232"/>
      <c r="B63" s="266" t="s">
        <v>637</v>
      </c>
      <c r="C63" s="267" t="s">
        <v>638</v>
      </c>
      <c r="D63" s="268">
        <v>60064</v>
      </c>
      <c r="E63" s="268" t="s">
        <v>639</v>
      </c>
      <c r="F63" s="268">
        <v>4221</v>
      </c>
      <c r="G63" s="266" t="s">
        <v>654</v>
      </c>
      <c r="H63" s="268" t="s">
        <v>1630</v>
      </c>
      <c r="I63" s="268"/>
      <c r="J63" s="269">
        <v>0</v>
      </c>
      <c r="K63" s="305">
        <v>0</v>
      </c>
      <c r="L63" s="234">
        <v>37.9</v>
      </c>
      <c r="M63" s="233" t="s">
        <v>643</v>
      </c>
      <c r="N63" s="232">
        <v>41110</v>
      </c>
      <c r="O63" s="232" t="s">
        <v>644</v>
      </c>
      <c r="P63" s="232" t="s">
        <v>645</v>
      </c>
      <c r="Q63" s="232" t="s">
        <v>646</v>
      </c>
      <c r="R63" s="232"/>
      <c r="S63" s="232"/>
      <c r="T63" s="232">
        <v>21</v>
      </c>
      <c r="U63" s="232" t="s">
        <v>647</v>
      </c>
      <c r="V63" s="232" t="s">
        <v>648</v>
      </c>
      <c r="W63" s="232" t="s">
        <v>1258</v>
      </c>
      <c r="X63" s="232" t="s">
        <v>1635</v>
      </c>
      <c r="Y63" s="232" t="s">
        <v>10</v>
      </c>
    </row>
    <row r="64" spans="1:25" hidden="1" x14ac:dyDescent="0.2">
      <c r="A64" s="232"/>
      <c r="B64" s="266" t="s">
        <v>672</v>
      </c>
      <c r="C64" s="267" t="s">
        <v>677</v>
      </c>
      <c r="D64" s="268">
        <v>60064</v>
      </c>
      <c r="E64" s="268" t="s">
        <v>639</v>
      </c>
      <c r="F64" s="268">
        <v>4416</v>
      </c>
      <c r="G64" s="266">
        <v>1516024</v>
      </c>
      <c r="H64" s="268" t="s">
        <v>678</v>
      </c>
      <c r="I64" s="268" t="s">
        <v>679</v>
      </c>
      <c r="J64" s="269">
        <v>307614</v>
      </c>
      <c r="K64" s="305" t="s">
        <v>680</v>
      </c>
      <c r="L64" s="234">
        <v>570.01</v>
      </c>
      <c r="M64" s="233" t="s">
        <v>643</v>
      </c>
      <c r="N64" s="232">
        <v>41201</v>
      </c>
      <c r="O64" s="232" t="s">
        <v>681</v>
      </c>
      <c r="P64" s="232" t="s">
        <v>682</v>
      </c>
      <c r="Q64" s="232" t="s">
        <v>683</v>
      </c>
      <c r="R64" s="232"/>
      <c r="S64" s="232"/>
      <c r="T64" s="232"/>
      <c r="U64" s="232"/>
      <c r="V64" s="232" t="s">
        <v>648</v>
      </c>
      <c r="W64" s="232" t="s">
        <v>676</v>
      </c>
      <c r="X64" s="232" t="s">
        <v>1632</v>
      </c>
      <c r="Y64" s="232" t="s">
        <v>14</v>
      </c>
    </row>
    <row r="65" spans="1:25" hidden="1" x14ac:dyDescent="0.2">
      <c r="A65" s="232"/>
      <c r="B65" s="266" t="s">
        <v>672</v>
      </c>
      <c r="C65" s="267" t="s">
        <v>677</v>
      </c>
      <c r="D65" s="268">
        <v>60064</v>
      </c>
      <c r="E65" s="268" t="s">
        <v>639</v>
      </c>
      <c r="F65" s="268">
        <v>4416</v>
      </c>
      <c r="G65" s="266">
        <v>1516025</v>
      </c>
      <c r="H65" s="268" t="s">
        <v>684</v>
      </c>
      <c r="I65" s="268" t="s">
        <v>679</v>
      </c>
      <c r="J65" s="269">
        <v>26687</v>
      </c>
      <c r="K65" s="305" t="s">
        <v>680</v>
      </c>
      <c r="L65" s="234">
        <v>49.45</v>
      </c>
      <c r="M65" s="233" t="s">
        <v>643</v>
      </c>
      <c r="N65" s="232">
        <v>41220</v>
      </c>
      <c r="O65" s="232" t="s">
        <v>685</v>
      </c>
      <c r="P65" s="232" t="s">
        <v>682</v>
      </c>
      <c r="Q65" s="232" t="s">
        <v>683</v>
      </c>
      <c r="R65" s="232"/>
      <c r="S65" s="232"/>
      <c r="T65" s="232"/>
      <c r="U65" s="232"/>
      <c r="V65" s="232" t="s">
        <v>648</v>
      </c>
      <c r="W65" s="232" t="s">
        <v>676</v>
      </c>
      <c r="X65" s="232" t="s">
        <v>1632</v>
      </c>
      <c r="Y65" s="232" t="s">
        <v>14</v>
      </c>
    </row>
    <row r="66" spans="1:25" hidden="1" x14ac:dyDescent="0.2">
      <c r="A66" s="232"/>
      <c r="B66" s="266" t="s">
        <v>672</v>
      </c>
      <c r="C66" s="267" t="s">
        <v>677</v>
      </c>
      <c r="D66" s="268">
        <v>60064</v>
      </c>
      <c r="E66" s="268" t="s">
        <v>639</v>
      </c>
      <c r="F66" s="268">
        <v>4416</v>
      </c>
      <c r="G66" s="266">
        <v>1516024</v>
      </c>
      <c r="H66" s="268" t="s">
        <v>678</v>
      </c>
      <c r="I66" s="268" t="s">
        <v>679</v>
      </c>
      <c r="J66" s="269">
        <v>102996</v>
      </c>
      <c r="K66" s="305" t="s">
        <v>680</v>
      </c>
      <c r="L66" s="234">
        <v>190.85</v>
      </c>
      <c r="M66" s="233" t="s">
        <v>643</v>
      </c>
      <c r="N66" s="232">
        <v>41220</v>
      </c>
      <c r="O66" s="232" t="s">
        <v>685</v>
      </c>
      <c r="P66" s="232" t="s">
        <v>682</v>
      </c>
      <c r="Q66" s="232" t="s">
        <v>683</v>
      </c>
      <c r="R66" s="232"/>
      <c r="S66" s="232"/>
      <c r="T66" s="232"/>
      <c r="U66" s="232"/>
      <c r="V66" s="232" t="s">
        <v>648</v>
      </c>
      <c r="W66" s="232" t="s">
        <v>676</v>
      </c>
      <c r="X66" s="232" t="s">
        <v>1632</v>
      </c>
      <c r="Y66" s="232" t="s">
        <v>14</v>
      </c>
    </row>
    <row r="67" spans="1:25" hidden="1" x14ac:dyDescent="0.2">
      <c r="A67" s="232"/>
      <c r="B67" s="266" t="s">
        <v>672</v>
      </c>
      <c r="C67" s="267" t="s">
        <v>677</v>
      </c>
      <c r="D67" s="268">
        <v>60064</v>
      </c>
      <c r="E67" s="268" t="s">
        <v>639</v>
      </c>
      <c r="F67" s="268">
        <v>4416</v>
      </c>
      <c r="G67" s="266">
        <v>1516024</v>
      </c>
      <c r="H67" s="268" t="s">
        <v>678</v>
      </c>
      <c r="I67" s="268" t="s">
        <v>679</v>
      </c>
      <c r="J67" s="269">
        <v>195310</v>
      </c>
      <c r="K67" s="305" t="s">
        <v>680</v>
      </c>
      <c r="L67" s="234">
        <v>361.91</v>
      </c>
      <c r="M67" s="233" t="s">
        <v>643</v>
      </c>
      <c r="N67" s="232">
        <v>41260</v>
      </c>
      <c r="O67" s="232" t="s">
        <v>686</v>
      </c>
      <c r="P67" s="232" t="s">
        <v>682</v>
      </c>
      <c r="Q67" s="232" t="s">
        <v>683</v>
      </c>
      <c r="R67" s="232"/>
      <c r="S67" s="232"/>
      <c r="T67" s="232"/>
      <c r="U67" s="232"/>
      <c r="V67" s="232" t="s">
        <v>648</v>
      </c>
      <c r="W67" s="232" t="s">
        <v>676</v>
      </c>
      <c r="X67" s="232" t="s">
        <v>1632</v>
      </c>
      <c r="Y67" s="232" t="s">
        <v>14</v>
      </c>
    </row>
    <row r="68" spans="1:25" hidden="1" x14ac:dyDescent="0.2">
      <c r="A68" s="232"/>
      <c r="B68" s="266" t="s">
        <v>672</v>
      </c>
      <c r="C68" s="267" t="s">
        <v>677</v>
      </c>
      <c r="D68" s="268">
        <v>60064</v>
      </c>
      <c r="E68" s="268" t="s">
        <v>639</v>
      </c>
      <c r="F68" s="268">
        <v>4416</v>
      </c>
      <c r="G68" s="266">
        <v>1516025</v>
      </c>
      <c r="H68" s="268" t="s">
        <v>684</v>
      </c>
      <c r="I68" s="268" t="s">
        <v>679</v>
      </c>
      <c r="J68" s="269">
        <v>11936</v>
      </c>
      <c r="K68" s="305" t="s">
        <v>680</v>
      </c>
      <c r="L68" s="234">
        <v>22.12</v>
      </c>
      <c r="M68" s="233" t="s">
        <v>643</v>
      </c>
      <c r="N68" s="232">
        <v>41219</v>
      </c>
      <c r="O68" s="232" t="s">
        <v>687</v>
      </c>
      <c r="P68" s="232" t="s">
        <v>682</v>
      </c>
      <c r="Q68" s="232" t="s">
        <v>683</v>
      </c>
      <c r="R68" s="232"/>
      <c r="S68" s="232"/>
      <c r="T68" s="232"/>
      <c r="U68" s="232"/>
      <c r="V68" s="232" t="s">
        <v>648</v>
      </c>
      <c r="W68" s="232" t="s">
        <v>676</v>
      </c>
      <c r="X68" s="232" t="s">
        <v>1632</v>
      </c>
      <c r="Y68" s="232" t="s">
        <v>14</v>
      </c>
    </row>
    <row r="69" spans="1:25" hidden="1" x14ac:dyDescent="0.2">
      <c r="A69" s="232"/>
      <c r="B69" s="266" t="s">
        <v>672</v>
      </c>
      <c r="C69" s="267" t="s">
        <v>677</v>
      </c>
      <c r="D69" s="268">
        <v>60064</v>
      </c>
      <c r="E69" s="268" t="s">
        <v>639</v>
      </c>
      <c r="F69" s="268">
        <v>4416</v>
      </c>
      <c r="G69" s="266">
        <v>1516025</v>
      </c>
      <c r="H69" s="268" t="s">
        <v>684</v>
      </c>
      <c r="I69" s="268" t="s">
        <v>679</v>
      </c>
      <c r="J69" s="269">
        <v>24582</v>
      </c>
      <c r="K69" s="305" t="s">
        <v>680</v>
      </c>
      <c r="L69" s="234">
        <v>45.55</v>
      </c>
      <c r="M69" s="233" t="s">
        <v>643</v>
      </c>
      <c r="N69" s="232">
        <v>41219</v>
      </c>
      <c r="O69" s="232" t="s">
        <v>687</v>
      </c>
      <c r="P69" s="232" t="s">
        <v>682</v>
      </c>
      <c r="Q69" s="232" t="s">
        <v>683</v>
      </c>
      <c r="R69" s="232"/>
      <c r="S69" s="232"/>
      <c r="T69" s="232"/>
      <c r="U69" s="232"/>
      <c r="V69" s="232" t="s">
        <v>648</v>
      </c>
      <c r="W69" s="232" t="s">
        <v>676</v>
      </c>
      <c r="X69" s="232" t="s">
        <v>1632</v>
      </c>
      <c r="Y69" s="232" t="s">
        <v>14</v>
      </c>
    </row>
    <row r="70" spans="1:25" hidden="1" x14ac:dyDescent="0.2">
      <c r="A70" s="232"/>
      <c r="B70" s="266" t="s">
        <v>672</v>
      </c>
      <c r="C70" s="267" t="s">
        <v>677</v>
      </c>
      <c r="D70" s="268">
        <v>60064</v>
      </c>
      <c r="E70" s="268" t="s">
        <v>639</v>
      </c>
      <c r="F70" s="268">
        <v>4416</v>
      </c>
      <c r="G70" s="266">
        <v>1516024</v>
      </c>
      <c r="H70" s="268" t="s">
        <v>678</v>
      </c>
      <c r="I70" s="268" t="s">
        <v>679</v>
      </c>
      <c r="J70" s="269">
        <v>58965</v>
      </c>
      <c r="K70" s="305" t="s">
        <v>680</v>
      </c>
      <c r="L70" s="234">
        <v>109.26</v>
      </c>
      <c r="M70" s="233" t="s">
        <v>643</v>
      </c>
      <c r="N70" s="232">
        <v>41219</v>
      </c>
      <c r="O70" s="232" t="s">
        <v>687</v>
      </c>
      <c r="P70" s="232" t="s">
        <v>682</v>
      </c>
      <c r="Q70" s="232" t="s">
        <v>683</v>
      </c>
      <c r="R70" s="232"/>
      <c r="S70" s="232"/>
      <c r="T70" s="232"/>
      <c r="U70" s="232"/>
      <c r="V70" s="232" t="s">
        <v>648</v>
      </c>
      <c r="W70" s="232" t="s">
        <v>676</v>
      </c>
      <c r="X70" s="232" t="s">
        <v>1632</v>
      </c>
      <c r="Y70" s="232" t="s">
        <v>14</v>
      </c>
    </row>
    <row r="71" spans="1:25" hidden="1" x14ac:dyDescent="0.2">
      <c r="A71" s="232"/>
      <c r="B71" s="266" t="s">
        <v>672</v>
      </c>
      <c r="C71" s="267" t="s">
        <v>677</v>
      </c>
      <c r="D71" s="268">
        <v>60064</v>
      </c>
      <c r="E71" s="268" t="s">
        <v>639</v>
      </c>
      <c r="F71" s="268">
        <v>4416</v>
      </c>
      <c r="G71" s="266">
        <v>1516024</v>
      </c>
      <c r="H71" s="268" t="s">
        <v>678</v>
      </c>
      <c r="I71" s="268" t="s">
        <v>679</v>
      </c>
      <c r="J71" s="269">
        <v>97655</v>
      </c>
      <c r="K71" s="305" t="s">
        <v>680</v>
      </c>
      <c r="L71" s="234">
        <v>180.96</v>
      </c>
      <c r="M71" s="233" t="s">
        <v>643</v>
      </c>
      <c r="N71" s="232">
        <v>41219</v>
      </c>
      <c r="O71" s="232" t="s">
        <v>687</v>
      </c>
      <c r="P71" s="232" t="s">
        <v>682</v>
      </c>
      <c r="Q71" s="232" t="s">
        <v>683</v>
      </c>
      <c r="R71" s="232"/>
      <c r="S71" s="232"/>
      <c r="T71" s="232"/>
      <c r="U71" s="232"/>
      <c r="V71" s="232" t="s">
        <v>648</v>
      </c>
      <c r="W71" s="232" t="s">
        <v>676</v>
      </c>
      <c r="X71" s="232" t="s">
        <v>1632</v>
      </c>
      <c r="Y71" s="232" t="s">
        <v>14</v>
      </c>
    </row>
    <row r="72" spans="1:25" hidden="1" x14ac:dyDescent="0.2">
      <c r="A72" s="232"/>
      <c r="B72" s="266" t="s">
        <v>672</v>
      </c>
      <c r="C72" s="267" t="s">
        <v>677</v>
      </c>
      <c r="D72" s="268">
        <v>60064</v>
      </c>
      <c r="E72" s="268" t="s">
        <v>639</v>
      </c>
      <c r="F72" s="268">
        <v>4416</v>
      </c>
      <c r="G72" s="266">
        <v>1516024</v>
      </c>
      <c r="H72" s="268" t="s">
        <v>678</v>
      </c>
      <c r="I72" s="268" t="s">
        <v>679</v>
      </c>
      <c r="J72" s="269">
        <v>36621</v>
      </c>
      <c r="K72" s="305" t="s">
        <v>680</v>
      </c>
      <c r="L72" s="234">
        <v>67.86</v>
      </c>
      <c r="M72" s="233" t="s">
        <v>643</v>
      </c>
      <c r="N72" s="232">
        <v>41270</v>
      </c>
      <c r="O72" s="232" t="s">
        <v>688</v>
      </c>
      <c r="P72" s="232" t="s">
        <v>682</v>
      </c>
      <c r="Q72" s="232" t="s">
        <v>683</v>
      </c>
      <c r="R72" s="232"/>
      <c r="S72" s="232"/>
      <c r="T72" s="232"/>
      <c r="U72" s="232"/>
      <c r="V72" s="232" t="s">
        <v>648</v>
      </c>
      <c r="W72" s="232" t="s">
        <v>676</v>
      </c>
      <c r="X72" s="232" t="s">
        <v>1632</v>
      </c>
      <c r="Y72" s="232" t="s">
        <v>14</v>
      </c>
    </row>
    <row r="73" spans="1:25" hidden="1" x14ac:dyDescent="0.2">
      <c r="A73" s="232"/>
      <c r="B73" s="266" t="s">
        <v>672</v>
      </c>
      <c r="C73" s="267" t="s">
        <v>677</v>
      </c>
      <c r="D73" s="268">
        <v>60064</v>
      </c>
      <c r="E73" s="268" t="s">
        <v>639</v>
      </c>
      <c r="F73" s="268">
        <v>4416</v>
      </c>
      <c r="G73" s="266">
        <v>1516024</v>
      </c>
      <c r="H73" s="268" t="s">
        <v>678</v>
      </c>
      <c r="I73" s="268" t="s">
        <v>679</v>
      </c>
      <c r="J73" s="269">
        <v>73241</v>
      </c>
      <c r="K73" s="305" t="s">
        <v>680</v>
      </c>
      <c r="L73" s="234">
        <v>135.72</v>
      </c>
      <c r="M73" s="233" t="s">
        <v>643</v>
      </c>
      <c r="N73" s="232">
        <v>41261</v>
      </c>
      <c r="O73" s="232" t="s">
        <v>689</v>
      </c>
      <c r="P73" s="232" t="s">
        <v>682</v>
      </c>
      <c r="Q73" s="232" t="s">
        <v>683</v>
      </c>
      <c r="R73" s="232"/>
      <c r="S73" s="232"/>
      <c r="T73" s="232"/>
      <c r="U73" s="232"/>
      <c r="V73" s="232" t="s">
        <v>648</v>
      </c>
      <c r="W73" s="232" t="s">
        <v>676</v>
      </c>
      <c r="X73" s="232" t="s">
        <v>1632</v>
      </c>
      <c r="Y73" s="232" t="s">
        <v>14</v>
      </c>
    </row>
    <row r="74" spans="1:25" hidden="1" x14ac:dyDescent="0.2">
      <c r="A74" s="232"/>
      <c r="B74" s="266" t="s">
        <v>672</v>
      </c>
      <c r="C74" s="267" t="s">
        <v>692</v>
      </c>
      <c r="D74" s="268">
        <v>60064</v>
      </c>
      <c r="E74" s="268" t="s">
        <v>639</v>
      </c>
      <c r="F74" s="268">
        <v>4416</v>
      </c>
      <c r="G74" s="266" t="s">
        <v>693</v>
      </c>
      <c r="H74" s="268" t="s">
        <v>694</v>
      </c>
      <c r="I74" s="268" t="s">
        <v>679</v>
      </c>
      <c r="J74" s="269">
        <v>881826</v>
      </c>
      <c r="K74" s="305" t="s">
        <v>680</v>
      </c>
      <c r="L74" s="234">
        <v>1630.31</v>
      </c>
      <c r="M74" s="233" t="s">
        <v>643</v>
      </c>
      <c r="N74" s="232">
        <v>41201</v>
      </c>
      <c r="O74" s="232" t="s">
        <v>681</v>
      </c>
      <c r="P74" s="232" t="s">
        <v>682</v>
      </c>
      <c r="Q74" s="232" t="s">
        <v>683</v>
      </c>
      <c r="R74" s="232"/>
      <c r="S74" s="232"/>
      <c r="T74" s="232"/>
      <c r="U74" s="232"/>
      <c r="V74" s="232" t="s">
        <v>648</v>
      </c>
      <c r="W74" s="232" t="s">
        <v>676</v>
      </c>
      <c r="X74" s="232" t="s">
        <v>1632</v>
      </c>
      <c r="Y74" s="232" t="s">
        <v>14</v>
      </c>
    </row>
    <row r="75" spans="1:25" hidden="1" x14ac:dyDescent="0.2">
      <c r="A75" s="232"/>
      <c r="B75" s="266" t="s">
        <v>672</v>
      </c>
      <c r="C75" s="267" t="s">
        <v>692</v>
      </c>
      <c r="D75" s="268">
        <v>60064</v>
      </c>
      <c r="E75" s="268" t="s">
        <v>639</v>
      </c>
      <c r="F75" s="268">
        <v>4416</v>
      </c>
      <c r="G75" s="266" t="s">
        <v>693</v>
      </c>
      <c r="H75" s="268" t="s">
        <v>694</v>
      </c>
      <c r="I75" s="268" t="s">
        <v>679</v>
      </c>
      <c r="J75" s="269">
        <v>465490</v>
      </c>
      <c r="K75" s="305" t="s">
        <v>680</v>
      </c>
      <c r="L75" s="234">
        <v>860.59</v>
      </c>
      <c r="M75" s="233" t="s">
        <v>643</v>
      </c>
      <c r="N75" s="232">
        <v>41260</v>
      </c>
      <c r="O75" s="232" t="s">
        <v>686</v>
      </c>
      <c r="P75" s="232" t="s">
        <v>682</v>
      </c>
      <c r="Q75" s="232" t="s">
        <v>683</v>
      </c>
      <c r="R75" s="232"/>
      <c r="S75" s="232"/>
      <c r="T75" s="232"/>
      <c r="U75" s="232"/>
      <c r="V75" s="232" t="s">
        <v>648</v>
      </c>
      <c r="W75" s="232" t="s">
        <v>676</v>
      </c>
      <c r="X75" s="232" t="s">
        <v>1632</v>
      </c>
      <c r="Y75" s="232" t="s">
        <v>14</v>
      </c>
    </row>
    <row r="76" spans="1:25" hidden="1" x14ac:dyDescent="0.2">
      <c r="A76" s="232"/>
      <c r="B76" s="266" t="s">
        <v>672</v>
      </c>
      <c r="C76" s="267" t="s">
        <v>692</v>
      </c>
      <c r="D76" s="268">
        <v>60064</v>
      </c>
      <c r="E76" s="268" t="s">
        <v>639</v>
      </c>
      <c r="F76" s="268">
        <v>4416</v>
      </c>
      <c r="G76" s="266" t="s">
        <v>693</v>
      </c>
      <c r="H76" s="268" t="s">
        <v>694</v>
      </c>
      <c r="I76" s="268" t="s">
        <v>679</v>
      </c>
      <c r="J76" s="269">
        <v>354000</v>
      </c>
      <c r="K76" s="305" t="s">
        <v>680</v>
      </c>
      <c r="L76" s="234">
        <v>654.47</v>
      </c>
      <c r="M76" s="233" t="s">
        <v>643</v>
      </c>
      <c r="N76" s="232">
        <v>41221</v>
      </c>
      <c r="O76" s="232" t="s">
        <v>695</v>
      </c>
      <c r="P76" s="232" t="s">
        <v>682</v>
      </c>
      <c r="Q76" s="232" t="s">
        <v>683</v>
      </c>
      <c r="R76" s="232"/>
      <c r="S76" s="232"/>
      <c r="T76" s="232"/>
      <c r="U76" s="232"/>
      <c r="V76" s="232" t="s">
        <v>648</v>
      </c>
      <c r="W76" s="232" t="s">
        <v>676</v>
      </c>
      <c r="X76" s="232" t="s">
        <v>1632</v>
      </c>
      <c r="Y76" s="232" t="s">
        <v>14</v>
      </c>
    </row>
    <row r="77" spans="1:25" hidden="1" x14ac:dyDescent="0.2">
      <c r="A77" s="232"/>
      <c r="B77" s="266" t="s">
        <v>672</v>
      </c>
      <c r="C77" s="267" t="s">
        <v>692</v>
      </c>
      <c r="D77" s="268">
        <v>60064</v>
      </c>
      <c r="E77" s="268" t="s">
        <v>639</v>
      </c>
      <c r="F77" s="268">
        <v>4416</v>
      </c>
      <c r="G77" s="266" t="s">
        <v>693</v>
      </c>
      <c r="H77" s="268" t="s">
        <v>694</v>
      </c>
      <c r="I77" s="268" t="s">
        <v>679</v>
      </c>
      <c r="J77" s="269">
        <v>368130</v>
      </c>
      <c r="K77" s="305" t="s">
        <v>680</v>
      </c>
      <c r="L77" s="234">
        <v>680.6</v>
      </c>
      <c r="M77" s="233" t="s">
        <v>643</v>
      </c>
      <c r="N77" s="232">
        <v>41220</v>
      </c>
      <c r="O77" s="232" t="s">
        <v>685</v>
      </c>
      <c r="P77" s="232" t="s">
        <v>682</v>
      </c>
      <c r="Q77" s="232" t="s">
        <v>683</v>
      </c>
      <c r="R77" s="232"/>
      <c r="S77" s="232"/>
      <c r="T77" s="232"/>
      <c r="U77" s="232"/>
      <c r="V77" s="232" t="s">
        <v>648</v>
      </c>
      <c r="W77" s="232" t="s">
        <v>676</v>
      </c>
      <c r="X77" s="232" t="s">
        <v>1632</v>
      </c>
      <c r="Y77" s="232" t="s">
        <v>14</v>
      </c>
    </row>
    <row r="78" spans="1:25" hidden="1" x14ac:dyDescent="0.2">
      <c r="A78" s="232"/>
      <c r="B78" s="266" t="s">
        <v>672</v>
      </c>
      <c r="C78" s="267" t="s">
        <v>692</v>
      </c>
      <c r="D78" s="268">
        <v>60064</v>
      </c>
      <c r="E78" s="268" t="s">
        <v>639</v>
      </c>
      <c r="F78" s="268">
        <v>4416</v>
      </c>
      <c r="G78" s="266" t="s">
        <v>693</v>
      </c>
      <c r="H78" s="268" t="s">
        <v>694</v>
      </c>
      <c r="I78" s="268" t="s">
        <v>679</v>
      </c>
      <c r="J78" s="269">
        <v>214099</v>
      </c>
      <c r="K78" s="305" t="s">
        <v>680</v>
      </c>
      <c r="L78" s="234">
        <v>395.82</v>
      </c>
      <c r="M78" s="233" t="s">
        <v>643</v>
      </c>
      <c r="N78" s="232">
        <v>41219</v>
      </c>
      <c r="O78" s="232" t="s">
        <v>687</v>
      </c>
      <c r="P78" s="232" t="s">
        <v>682</v>
      </c>
      <c r="Q78" s="232" t="s">
        <v>683</v>
      </c>
      <c r="R78" s="232"/>
      <c r="S78" s="232"/>
      <c r="T78" s="232"/>
      <c r="U78" s="232"/>
      <c r="V78" s="232" t="s">
        <v>648</v>
      </c>
      <c r="W78" s="232" t="s">
        <v>676</v>
      </c>
      <c r="X78" s="232" t="s">
        <v>1632</v>
      </c>
      <c r="Y78" s="232" t="s">
        <v>14</v>
      </c>
    </row>
    <row r="79" spans="1:25" hidden="1" x14ac:dyDescent="0.2">
      <c r="A79" s="232"/>
      <c r="B79" s="266" t="s">
        <v>672</v>
      </c>
      <c r="C79" s="267" t="s">
        <v>692</v>
      </c>
      <c r="D79" s="268">
        <v>60064</v>
      </c>
      <c r="E79" s="268" t="s">
        <v>639</v>
      </c>
      <c r="F79" s="268">
        <v>4416</v>
      </c>
      <c r="G79" s="266" t="s">
        <v>693</v>
      </c>
      <c r="H79" s="268" t="s">
        <v>694</v>
      </c>
      <c r="I79" s="268" t="s">
        <v>679</v>
      </c>
      <c r="J79" s="269">
        <v>349763</v>
      </c>
      <c r="K79" s="305" t="s">
        <v>680</v>
      </c>
      <c r="L79" s="234">
        <v>646.64</v>
      </c>
      <c r="M79" s="233" t="s">
        <v>643</v>
      </c>
      <c r="N79" s="232">
        <v>41219</v>
      </c>
      <c r="O79" s="232" t="s">
        <v>687</v>
      </c>
      <c r="P79" s="232" t="s">
        <v>682</v>
      </c>
      <c r="Q79" s="232" t="s">
        <v>683</v>
      </c>
      <c r="R79" s="232"/>
      <c r="S79" s="232"/>
      <c r="T79" s="232"/>
      <c r="U79" s="232"/>
      <c r="V79" s="232" t="s">
        <v>648</v>
      </c>
      <c r="W79" s="232" t="s">
        <v>676</v>
      </c>
      <c r="X79" s="232" t="s">
        <v>1632</v>
      </c>
      <c r="Y79" s="232" t="s">
        <v>14</v>
      </c>
    </row>
    <row r="80" spans="1:25" hidden="1" x14ac:dyDescent="0.2">
      <c r="A80" s="232"/>
      <c r="B80" s="266" t="s">
        <v>672</v>
      </c>
      <c r="C80" s="267" t="s">
        <v>692</v>
      </c>
      <c r="D80" s="268">
        <v>60064</v>
      </c>
      <c r="E80" s="268" t="s">
        <v>639</v>
      </c>
      <c r="F80" s="268">
        <v>4416</v>
      </c>
      <c r="G80" s="266" t="s">
        <v>693</v>
      </c>
      <c r="H80" s="268" t="s">
        <v>694</v>
      </c>
      <c r="I80" s="268" t="s">
        <v>679</v>
      </c>
      <c r="J80" s="269">
        <v>192259</v>
      </c>
      <c r="K80" s="305" t="s">
        <v>680</v>
      </c>
      <c r="L80" s="234">
        <v>355.45</v>
      </c>
      <c r="M80" s="233" t="s">
        <v>643</v>
      </c>
      <c r="N80" s="232">
        <v>41261</v>
      </c>
      <c r="O80" s="232" t="s">
        <v>689</v>
      </c>
      <c r="P80" s="232" t="s">
        <v>682</v>
      </c>
      <c r="Q80" s="232" t="s">
        <v>683</v>
      </c>
      <c r="R80" s="232"/>
      <c r="S80" s="232"/>
      <c r="T80" s="232"/>
      <c r="U80" s="232"/>
      <c r="V80" s="232" t="s">
        <v>648</v>
      </c>
      <c r="W80" s="232" t="s">
        <v>676</v>
      </c>
      <c r="X80" s="232" t="s">
        <v>1632</v>
      </c>
      <c r="Y80" s="232" t="s">
        <v>14</v>
      </c>
    </row>
    <row r="81" spans="1:25" hidden="1" x14ac:dyDescent="0.2">
      <c r="A81" s="232"/>
      <c r="B81" s="266" t="s">
        <v>672</v>
      </c>
      <c r="C81" s="267" t="s">
        <v>692</v>
      </c>
      <c r="D81" s="268">
        <v>60064</v>
      </c>
      <c r="E81" s="268" t="s">
        <v>639</v>
      </c>
      <c r="F81" s="268">
        <v>4416</v>
      </c>
      <c r="G81" s="266" t="s">
        <v>693</v>
      </c>
      <c r="H81" s="268" t="s">
        <v>694</v>
      </c>
      <c r="I81" s="268" t="s">
        <v>679</v>
      </c>
      <c r="J81" s="269">
        <v>51879</v>
      </c>
      <c r="K81" s="305" t="s">
        <v>680</v>
      </c>
      <c r="L81" s="234">
        <v>95.91</v>
      </c>
      <c r="M81" s="233" t="s">
        <v>643</v>
      </c>
      <c r="N81" s="232">
        <v>41270</v>
      </c>
      <c r="O81" s="232" t="s">
        <v>688</v>
      </c>
      <c r="P81" s="232" t="s">
        <v>682</v>
      </c>
      <c r="Q81" s="232" t="s">
        <v>683</v>
      </c>
      <c r="R81" s="232"/>
      <c r="S81" s="232"/>
      <c r="T81" s="232"/>
      <c r="U81" s="232"/>
      <c r="V81" s="232" t="s">
        <v>648</v>
      </c>
      <c r="W81" s="232" t="s">
        <v>676</v>
      </c>
      <c r="X81" s="232" t="s">
        <v>1632</v>
      </c>
      <c r="Y81" s="232" t="s">
        <v>14</v>
      </c>
    </row>
    <row r="82" spans="1:25" hidden="1" x14ac:dyDescent="0.2">
      <c r="A82" s="232"/>
      <c r="B82" s="266" t="s">
        <v>672</v>
      </c>
      <c r="C82" s="267" t="s">
        <v>692</v>
      </c>
      <c r="D82" s="268">
        <v>60064</v>
      </c>
      <c r="E82" s="268" t="s">
        <v>639</v>
      </c>
      <c r="F82" s="268">
        <v>4416</v>
      </c>
      <c r="G82" s="266" t="s">
        <v>696</v>
      </c>
      <c r="H82" s="268" t="s">
        <v>697</v>
      </c>
      <c r="I82" s="268" t="s">
        <v>679</v>
      </c>
      <c r="J82" s="269">
        <v>50000</v>
      </c>
      <c r="K82" s="305" t="s">
        <v>680</v>
      </c>
      <c r="L82" s="234">
        <v>92.44</v>
      </c>
      <c r="M82" s="233" t="s">
        <v>643</v>
      </c>
      <c r="N82" s="232">
        <v>44130</v>
      </c>
      <c r="O82" s="232" t="s">
        <v>698</v>
      </c>
      <c r="P82" s="232" t="s">
        <v>682</v>
      </c>
      <c r="Q82" s="232" t="s">
        <v>683</v>
      </c>
      <c r="R82" s="232"/>
      <c r="S82" s="232"/>
      <c r="T82" s="232"/>
      <c r="U82" s="232"/>
      <c r="V82" s="232" t="s">
        <v>648</v>
      </c>
      <c r="W82" s="232" t="s">
        <v>676</v>
      </c>
      <c r="X82" s="232" t="s">
        <v>1632</v>
      </c>
      <c r="Y82" s="232" t="s">
        <v>14</v>
      </c>
    </row>
    <row r="83" spans="1:25" hidden="1" x14ac:dyDescent="0.2">
      <c r="A83" s="232"/>
      <c r="B83" s="266" t="s">
        <v>672</v>
      </c>
      <c r="C83" s="267" t="s">
        <v>692</v>
      </c>
      <c r="D83" s="268">
        <v>60064</v>
      </c>
      <c r="E83" s="268" t="s">
        <v>639</v>
      </c>
      <c r="F83" s="268">
        <v>4416</v>
      </c>
      <c r="G83" s="266" t="s">
        <v>699</v>
      </c>
      <c r="H83" s="268" t="s">
        <v>700</v>
      </c>
      <c r="I83" s="268" t="s">
        <v>679</v>
      </c>
      <c r="J83" s="269">
        <v>65000</v>
      </c>
      <c r="K83" s="305" t="s">
        <v>680</v>
      </c>
      <c r="L83" s="234">
        <v>120.17</v>
      </c>
      <c r="M83" s="233" t="s">
        <v>643</v>
      </c>
      <c r="N83" s="232">
        <v>44150</v>
      </c>
      <c r="O83" s="232" t="s">
        <v>701</v>
      </c>
      <c r="P83" s="232" t="s">
        <v>682</v>
      </c>
      <c r="Q83" s="232" t="s">
        <v>683</v>
      </c>
      <c r="R83" s="232"/>
      <c r="S83" s="232"/>
      <c r="T83" s="232"/>
      <c r="U83" s="232"/>
      <c r="V83" s="232" t="s">
        <v>648</v>
      </c>
      <c r="W83" s="232" t="s">
        <v>676</v>
      </c>
      <c r="X83" s="232" t="s">
        <v>1632</v>
      </c>
      <c r="Y83" s="232" t="s">
        <v>14</v>
      </c>
    </row>
    <row r="84" spans="1:25" hidden="1" x14ac:dyDescent="0.2">
      <c r="A84" s="232"/>
      <c r="B84" s="266" t="s">
        <v>672</v>
      </c>
      <c r="C84" s="267" t="s">
        <v>1647</v>
      </c>
      <c r="D84" s="268">
        <v>60064</v>
      </c>
      <c r="E84" s="268" t="s">
        <v>639</v>
      </c>
      <c r="F84" s="268">
        <v>4911</v>
      </c>
      <c r="G84" s="266" t="s">
        <v>1644</v>
      </c>
      <c r="H84" s="268" t="s">
        <v>1645</v>
      </c>
      <c r="I84" s="268" t="s">
        <v>1646</v>
      </c>
      <c r="J84" s="269">
        <v>1595</v>
      </c>
      <c r="K84" s="305">
        <v>0.88912400000000003</v>
      </c>
      <c r="L84" s="234">
        <v>1793.9</v>
      </c>
      <c r="M84" s="233" t="s">
        <v>643</v>
      </c>
      <c r="N84" s="232">
        <v>42600</v>
      </c>
      <c r="O84" s="232" t="s">
        <v>1648</v>
      </c>
      <c r="P84" s="232" t="s">
        <v>645</v>
      </c>
      <c r="Q84" s="232" t="s">
        <v>646</v>
      </c>
      <c r="R84" s="232"/>
      <c r="S84" s="232"/>
      <c r="T84" s="232"/>
      <c r="U84" s="232"/>
      <c r="V84" s="232" t="s">
        <v>648</v>
      </c>
      <c r="W84" s="232" t="s">
        <v>1097</v>
      </c>
      <c r="X84" s="232" t="s">
        <v>1634</v>
      </c>
      <c r="Y84" s="232" t="s">
        <v>10</v>
      </c>
    </row>
    <row r="85" spans="1:25" hidden="1" x14ac:dyDescent="0.2">
      <c r="A85" s="232"/>
      <c r="B85" s="266" t="s">
        <v>672</v>
      </c>
      <c r="C85" s="267" t="s">
        <v>702</v>
      </c>
      <c r="D85" s="268">
        <v>60064</v>
      </c>
      <c r="E85" s="268" t="s">
        <v>639</v>
      </c>
      <c r="F85" s="268">
        <v>4416</v>
      </c>
      <c r="G85" s="266">
        <v>1516029</v>
      </c>
      <c r="H85" s="268" t="s">
        <v>694</v>
      </c>
      <c r="I85" s="268" t="s">
        <v>679</v>
      </c>
      <c r="J85" s="269">
        <v>214000</v>
      </c>
      <c r="K85" s="305" t="s">
        <v>680</v>
      </c>
      <c r="L85" s="234">
        <v>395.52</v>
      </c>
      <c r="M85" s="233" t="s">
        <v>643</v>
      </c>
      <c r="N85" s="232">
        <v>41219</v>
      </c>
      <c r="O85" s="232" t="s">
        <v>687</v>
      </c>
      <c r="P85" s="232" t="s">
        <v>682</v>
      </c>
      <c r="Q85" s="232" t="s">
        <v>683</v>
      </c>
      <c r="R85" s="232"/>
      <c r="S85" s="232"/>
      <c r="T85" s="232"/>
      <c r="U85" s="232"/>
      <c r="V85" s="232" t="s">
        <v>648</v>
      </c>
      <c r="W85" s="232" t="s">
        <v>676</v>
      </c>
      <c r="X85" s="232" t="s">
        <v>1632</v>
      </c>
      <c r="Y85" s="232" t="s">
        <v>14</v>
      </c>
    </row>
    <row r="86" spans="1:25" hidden="1" x14ac:dyDescent="0.2">
      <c r="A86" s="232"/>
      <c r="B86" s="266" t="s">
        <v>703</v>
      </c>
      <c r="C86" s="267">
        <v>44257</v>
      </c>
      <c r="D86" s="268">
        <v>60064</v>
      </c>
      <c r="E86" s="268" t="s">
        <v>639</v>
      </c>
      <c r="F86" s="268">
        <v>4417</v>
      </c>
      <c r="G86" s="266" t="s">
        <v>704</v>
      </c>
      <c r="H86" s="268" t="s">
        <v>705</v>
      </c>
      <c r="I86" s="268" t="s">
        <v>679</v>
      </c>
      <c r="J86" s="269">
        <v>50000</v>
      </c>
      <c r="K86" s="305" t="s">
        <v>680</v>
      </c>
      <c r="L86" s="234">
        <v>91.71</v>
      </c>
      <c r="M86" s="233" t="s">
        <v>643</v>
      </c>
      <c r="N86" s="232">
        <v>44310</v>
      </c>
      <c r="O86" s="232" t="s">
        <v>706</v>
      </c>
      <c r="P86" s="232" t="s">
        <v>682</v>
      </c>
      <c r="Q86" s="232" t="s">
        <v>683</v>
      </c>
      <c r="R86" s="232"/>
      <c r="S86" s="232"/>
      <c r="T86" s="232"/>
      <c r="U86" s="232"/>
      <c r="V86" s="232" t="s">
        <v>648</v>
      </c>
      <c r="W86" s="232" t="s">
        <v>676</v>
      </c>
      <c r="X86" s="232" t="s">
        <v>1632</v>
      </c>
      <c r="Y86" s="232" t="s">
        <v>14</v>
      </c>
    </row>
    <row r="87" spans="1:25" hidden="1" x14ac:dyDescent="0.2">
      <c r="A87" s="232"/>
      <c r="B87" s="266" t="s">
        <v>703</v>
      </c>
      <c r="C87" s="267">
        <v>44410</v>
      </c>
      <c r="D87" s="268">
        <v>60064</v>
      </c>
      <c r="E87" s="268" t="s">
        <v>639</v>
      </c>
      <c r="F87" s="268">
        <v>4417</v>
      </c>
      <c r="G87" s="266" t="s">
        <v>707</v>
      </c>
      <c r="H87" s="268" t="s">
        <v>708</v>
      </c>
      <c r="I87" s="268" t="s">
        <v>679</v>
      </c>
      <c r="J87" s="269">
        <v>10000</v>
      </c>
      <c r="K87" s="306" t="s">
        <v>680</v>
      </c>
      <c r="L87" s="234">
        <v>18.36</v>
      </c>
      <c r="M87" s="233" t="s">
        <v>643</v>
      </c>
      <c r="N87" s="232">
        <v>44630</v>
      </c>
      <c r="O87" s="232" t="s">
        <v>709</v>
      </c>
      <c r="P87" s="232" t="s">
        <v>682</v>
      </c>
      <c r="Q87" s="232" t="s">
        <v>683</v>
      </c>
      <c r="R87" s="232"/>
      <c r="S87" s="232"/>
      <c r="T87" s="232"/>
      <c r="U87" s="232"/>
      <c r="V87" s="232" t="s">
        <v>648</v>
      </c>
      <c r="W87" s="232" t="s">
        <v>676</v>
      </c>
      <c r="X87" s="232" t="s">
        <v>1632</v>
      </c>
      <c r="Y87" s="232" t="s">
        <v>14</v>
      </c>
    </row>
    <row r="88" spans="1:25" hidden="1" x14ac:dyDescent="0.2">
      <c r="A88" s="232"/>
      <c r="B88" s="266" t="s">
        <v>703</v>
      </c>
      <c r="C88" s="267">
        <v>44410</v>
      </c>
      <c r="D88" s="268">
        <v>60064</v>
      </c>
      <c r="E88" s="268" t="s">
        <v>639</v>
      </c>
      <c r="F88" s="268">
        <v>4417</v>
      </c>
      <c r="G88" s="266" t="s">
        <v>710</v>
      </c>
      <c r="H88" s="268" t="s">
        <v>711</v>
      </c>
      <c r="I88" s="268" t="s">
        <v>679</v>
      </c>
      <c r="J88" s="269">
        <v>50000</v>
      </c>
      <c r="K88" s="305" t="s">
        <v>680</v>
      </c>
      <c r="L88" s="234">
        <v>91.78</v>
      </c>
      <c r="M88" s="233" t="s">
        <v>643</v>
      </c>
      <c r="N88" s="232">
        <v>44120</v>
      </c>
      <c r="O88" s="232" t="s">
        <v>712</v>
      </c>
      <c r="P88" s="232" t="s">
        <v>682</v>
      </c>
      <c r="Q88" s="232" t="s">
        <v>683</v>
      </c>
      <c r="R88" s="232"/>
      <c r="S88" s="232"/>
      <c r="T88" s="232"/>
      <c r="U88" s="232"/>
      <c r="V88" s="232" t="s">
        <v>648</v>
      </c>
      <c r="W88" s="232" t="s">
        <v>676</v>
      </c>
      <c r="X88" s="232" t="s">
        <v>1632</v>
      </c>
      <c r="Y88" s="232" t="s">
        <v>14</v>
      </c>
    </row>
    <row r="89" spans="1:25" hidden="1" x14ac:dyDescent="0.2">
      <c r="A89" s="232"/>
      <c r="B89" s="266" t="s">
        <v>703</v>
      </c>
      <c r="C89" s="267">
        <v>44532</v>
      </c>
      <c r="D89" s="268">
        <v>60064</v>
      </c>
      <c r="E89" s="268" t="s">
        <v>639</v>
      </c>
      <c r="F89" s="268">
        <v>4417</v>
      </c>
      <c r="G89" s="266" t="s">
        <v>713</v>
      </c>
      <c r="H89" s="268" t="s">
        <v>714</v>
      </c>
      <c r="I89" s="268" t="s">
        <v>679</v>
      </c>
      <c r="J89" s="269">
        <v>130000</v>
      </c>
      <c r="K89" s="305" t="s">
        <v>680</v>
      </c>
      <c r="L89" s="234">
        <v>240.13</v>
      </c>
      <c r="M89" s="233" t="s">
        <v>643</v>
      </c>
      <c r="N89" s="232">
        <v>44410</v>
      </c>
      <c r="O89" s="232" t="s">
        <v>715</v>
      </c>
      <c r="P89" s="232" t="s">
        <v>682</v>
      </c>
      <c r="Q89" s="232" t="s">
        <v>683</v>
      </c>
      <c r="R89" s="232"/>
      <c r="S89" s="232"/>
      <c r="T89" s="232"/>
      <c r="U89" s="232"/>
      <c r="V89" s="232" t="s">
        <v>648</v>
      </c>
      <c r="W89" s="232" t="s">
        <v>676</v>
      </c>
      <c r="X89" s="232" t="s">
        <v>1632</v>
      </c>
      <c r="Y89" s="232" t="s">
        <v>14</v>
      </c>
    </row>
    <row r="90" spans="1:25" hidden="1" x14ac:dyDescent="0.2">
      <c r="A90" s="232"/>
      <c r="B90" s="266" t="s">
        <v>703</v>
      </c>
      <c r="C90" s="267" t="s">
        <v>716</v>
      </c>
      <c r="D90" s="268">
        <v>60064</v>
      </c>
      <c r="E90" s="268" t="s">
        <v>639</v>
      </c>
      <c r="F90" s="268">
        <v>4417</v>
      </c>
      <c r="G90" s="266" t="s">
        <v>717</v>
      </c>
      <c r="H90" s="268" t="s">
        <v>718</v>
      </c>
      <c r="I90" s="268" t="s">
        <v>679</v>
      </c>
      <c r="J90" s="269">
        <v>10000</v>
      </c>
      <c r="K90" s="305" t="s">
        <v>680</v>
      </c>
      <c r="L90" s="234">
        <v>18.5</v>
      </c>
      <c r="M90" s="233" t="s">
        <v>643</v>
      </c>
      <c r="N90" s="232">
        <v>44410</v>
      </c>
      <c r="O90" s="232" t="s">
        <v>715</v>
      </c>
      <c r="P90" s="232" t="s">
        <v>682</v>
      </c>
      <c r="Q90" s="232" t="s">
        <v>683</v>
      </c>
      <c r="R90" s="232"/>
      <c r="S90" s="232"/>
      <c r="T90" s="232"/>
      <c r="U90" s="232"/>
      <c r="V90" s="232" t="s">
        <v>648</v>
      </c>
      <c r="W90" s="232" t="s">
        <v>676</v>
      </c>
      <c r="X90" s="232" t="s">
        <v>1632</v>
      </c>
      <c r="Y90" s="232" t="s">
        <v>14</v>
      </c>
    </row>
    <row r="91" spans="1:25" hidden="1" x14ac:dyDescent="0.2">
      <c r="A91" s="232"/>
      <c r="B91" s="266" t="s">
        <v>703</v>
      </c>
      <c r="C91" s="267" t="s">
        <v>716</v>
      </c>
      <c r="D91" s="268">
        <v>60064</v>
      </c>
      <c r="E91" s="268" t="s">
        <v>639</v>
      </c>
      <c r="F91" s="268">
        <v>4417</v>
      </c>
      <c r="G91" s="266" t="s">
        <v>719</v>
      </c>
      <c r="H91" s="268" t="s">
        <v>720</v>
      </c>
      <c r="I91" s="268" t="s">
        <v>679</v>
      </c>
      <c r="J91" s="269">
        <v>8000</v>
      </c>
      <c r="K91" s="305" t="s">
        <v>680</v>
      </c>
      <c r="L91" s="234">
        <v>14.8</v>
      </c>
      <c r="M91" s="233" t="s">
        <v>643</v>
      </c>
      <c r="N91" s="232">
        <v>44510</v>
      </c>
      <c r="O91" s="232" t="s">
        <v>721</v>
      </c>
      <c r="P91" s="232" t="s">
        <v>682</v>
      </c>
      <c r="Q91" s="232" t="s">
        <v>683</v>
      </c>
      <c r="R91" s="232"/>
      <c r="S91" s="232"/>
      <c r="T91" s="232"/>
      <c r="U91" s="232"/>
      <c r="V91" s="232" t="s">
        <v>648</v>
      </c>
      <c r="W91" s="232" t="s">
        <v>676</v>
      </c>
      <c r="X91" s="232" t="s">
        <v>1632</v>
      </c>
      <c r="Y91" s="232" t="s">
        <v>14</v>
      </c>
    </row>
    <row r="92" spans="1:25" hidden="1" x14ac:dyDescent="0.2">
      <c r="A92" s="232"/>
      <c r="B92" s="266" t="s">
        <v>703</v>
      </c>
      <c r="C92" s="267" t="s">
        <v>722</v>
      </c>
      <c r="D92" s="268">
        <v>60064</v>
      </c>
      <c r="E92" s="268" t="s">
        <v>639</v>
      </c>
      <c r="F92" s="268">
        <v>4417</v>
      </c>
      <c r="G92" s="266" t="s">
        <v>723</v>
      </c>
      <c r="H92" s="268" t="s">
        <v>724</v>
      </c>
      <c r="I92" s="268" t="s">
        <v>679</v>
      </c>
      <c r="J92" s="269">
        <v>41000</v>
      </c>
      <c r="K92" s="305" t="s">
        <v>680</v>
      </c>
      <c r="L92" s="234">
        <v>75.989999999999995</v>
      </c>
      <c r="M92" s="233" t="s">
        <v>643</v>
      </c>
      <c r="N92" s="232">
        <v>44510</v>
      </c>
      <c r="O92" s="232" t="s">
        <v>721</v>
      </c>
      <c r="P92" s="232" t="s">
        <v>682</v>
      </c>
      <c r="Q92" s="232" t="s">
        <v>683</v>
      </c>
      <c r="R92" s="232"/>
      <c r="S92" s="232"/>
      <c r="T92" s="232"/>
      <c r="U92" s="232"/>
      <c r="V92" s="232" t="s">
        <v>648</v>
      </c>
      <c r="W92" s="232" t="s">
        <v>676</v>
      </c>
      <c r="X92" s="232" t="s">
        <v>1632</v>
      </c>
      <c r="Y92" s="232" t="s">
        <v>14</v>
      </c>
    </row>
    <row r="93" spans="1:25" hidden="1" x14ac:dyDescent="0.2">
      <c r="A93" s="232"/>
      <c r="B93" s="266" t="s">
        <v>703</v>
      </c>
      <c r="C93" s="267" t="s">
        <v>722</v>
      </c>
      <c r="D93" s="268">
        <v>60064</v>
      </c>
      <c r="E93" s="268" t="s">
        <v>639</v>
      </c>
      <c r="F93" s="268">
        <v>4417</v>
      </c>
      <c r="G93" s="266" t="s">
        <v>725</v>
      </c>
      <c r="H93" s="268" t="s">
        <v>726</v>
      </c>
      <c r="I93" s="268" t="s">
        <v>679</v>
      </c>
      <c r="J93" s="269">
        <v>5000</v>
      </c>
      <c r="K93" s="305" t="s">
        <v>680</v>
      </c>
      <c r="L93" s="234">
        <v>9.27</v>
      </c>
      <c r="M93" s="233" t="s">
        <v>643</v>
      </c>
      <c r="N93" s="232">
        <v>44510</v>
      </c>
      <c r="O93" s="232" t="s">
        <v>721</v>
      </c>
      <c r="P93" s="232" t="s">
        <v>682</v>
      </c>
      <c r="Q93" s="232" t="s">
        <v>683</v>
      </c>
      <c r="R93" s="232"/>
      <c r="S93" s="232"/>
      <c r="T93" s="232"/>
      <c r="U93" s="232"/>
      <c r="V93" s="232" t="s">
        <v>648</v>
      </c>
      <c r="W93" s="232" t="s">
        <v>676</v>
      </c>
      <c r="X93" s="232" t="s">
        <v>1632</v>
      </c>
      <c r="Y93" s="232" t="s">
        <v>14</v>
      </c>
    </row>
    <row r="94" spans="1:25" hidden="1" x14ac:dyDescent="0.2">
      <c r="A94" s="232"/>
      <c r="B94" s="266" t="s">
        <v>703</v>
      </c>
      <c r="C94" s="267" t="s">
        <v>722</v>
      </c>
      <c r="D94" s="268">
        <v>60064</v>
      </c>
      <c r="E94" s="268" t="s">
        <v>639</v>
      </c>
      <c r="F94" s="268">
        <v>4417</v>
      </c>
      <c r="G94" s="266">
        <v>1516035</v>
      </c>
      <c r="H94" s="268" t="s">
        <v>705</v>
      </c>
      <c r="I94" s="268" t="s">
        <v>679</v>
      </c>
      <c r="J94" s="269">
        <v>250000</v>
      </c>
      <c r="K94" s="305" t="s">
        <v>680</v>
      </c>
      <c r="L94" s="234">
        <v>463.33</v>
      </c>
      <c r="M94" s="233" t="s">
        <v>643</v>
      </c>
      <c r="N94" s="232">
        <v>44310</v>
      </c>
      <c r="O94" s="232" t="s">
        <v>706</v>
      </c>
      <c r="P94" s="232" t="s">
        <v>682</v>
      </c>
      <c r="Q94" s="232" t="s">
        <v>683</v>
      </c>
      <c r="R94" s="232"/>
      <c r="S94" s="232"/>
      <c r="T94" s="232"/>
      <c r="U94" s="232"/>
      <c r="V94" s="232" t="s">
        <v>648</v>
      </c>
      <c r="W94" s="232" t="s">
        <v>676</v>
      </c>
      <c r="X94" s="232" t="s">
        <v>1632</v>
      </c>
      <c r="Y94" s="232" t="s">
        <v>14</v>
      </c>
    </row>
    <row r="95" spans="1:25" hidden="1" x14ac:dyDescent="0.2">
      <c r="A95" s="232"/>
      <c r="B95" s="266" t="s">
        <v>703</v>
      </c>
      <c r="C95" s="267" t="s">
        <v>722</v>
      </c>
      <c r="D95" s="268">
        <v>60064</v>
      </c>
      <c r="E95" s="268" t="s">
        <v>639</v>
      </c>
      <c r="F95" s="268">
        <v>4417</v>
      </c>
      <c r="G95" s="266">
        <v>1516036</v>
      </c>
      <c r="H95" s="268" t="s">
        <v>705</v>
      </c>
      <c r="I95" s="268" t="s">
        <v>679</v>
      </c>
      <c r="J95" s="269">
        <v>150000</v>
      </c>
      <c r="K95" s="305" t="s">
        <v>680</v>
      </c>
      <c r="L95" s="234">
        <v>278</v>
      </c>
      <c r="M95" s="233" t="s">
        <v>643</v>
      </c>
      <c r="N95" s="232">
        <v>44310</v>
      </c>
      <c r="O95" s="232" t="s">
        <v>706</v>
      </c>
      <c r="P95" s="232" t="s">
        <v>682</v>
      </c>
      <c r="Q95" s="232" t="s">
        <v>683</v>
      </c>
      <c r="R95" s="232"/>
      <c r="S95" s="232"/>
      <c r="T95" s="232"/>
      <c r="U95" s="232"/>
      <c r="V95" s="232" t="s">
        <v>648</v>
      </c>
      <c r="W95" s="232" t="s">
        <v>676</v>
      </c>
      <c r="X95" s="232" t="s">
        <v>1632</v>
      </c>
      <c r="Y95" s="232" t="s">
        <v>14</v>
      </c>
    </row>
    <row r="96" spans="1:25" hidden="1" x14ac:dyDescent="0.2">
      <c r="A96" s="232"/>
      <c r="B96" s="266" t="s">
        <v>703</v>
      </c>
      <c r="C96" s="267" t="s">
        <v>722</v>
      </c>
      <c r="D96" s="268">
        <v>60064</v>
      </c>
      <c r="E96" s="268" t="s">
        <v>639</v>
      </c>
      <c r="F96" s="268">
        <v>4417</v>
      </c>
      <c r="G96" s="266">
        <v>1516034</v>
      </c>
      <c r="H96" s="268" t="s">
        <v>727</v>
      </c>
      <c r="I96" s="268" t="s">
        <v>679</v>
      </c>
      <c r="J96" s="269">
        <v>280000</v>
      </c>
      <c r="K96" s="305" t="s">
        <v>680</v>
      </c>
      <c r="L96" s="234">
        <v>518.92999999999995</v>
      </c>
      <c r="M96" s="233" t="s">
        <v>643</v>
      </c>
      <c r="N96" s="232">
        <v>44110</v>
      </c>
      <c r="O96" s="232" t="s">
        <v>728</v>
      </c>
      <c r="P96" s="232" t="s">
        <v>682</v>
      </c>
      <c r="Q96" s="232" t="s">
        <v>683</v>
      </c>
      <c r="R96" s="232"/>
      <c r="S96" s="232"/>
      <c r="T96" s="232"/>
      <c r="U96" s="232"/>
      <c r="V96" s="232" t="s">
        <v>648</v>
      </c>
      <c r="W96" s="232" t="s">
        <v>676</v>
      </c>
      <c r="X96" s="232" t="s">
        <v>1632</v>
      </c>
      <c r="Y96" s="232" t="s">
        <v>14</v>
      </c>
    </row>
    <row r="97" spans="1:25" hidden="1" x14ac:dyDescent="0.2">
      <c r="A97" s="232"/>
      <c r="B97" s="266" t="s">
        <v>703</v>
      </c>
      <c r="C97" s="267" t="s">
        <v>722</v>
      </c>
      <c r="D97" s="268">
        <v>60064</v>
      </c>
      <c r="E97" s="268" t="s">
        <v>639</v>
      </c>
      <c r="F97" s="268">
        <v>4417</v>
      </c>
      <c r="G97" s="266">
        <v>1516033</v>
      </c>
      <c r="H97" s="268" t="s">
        <v>729</v>
      </c>
      <c r="I97" s="268" t="s">
        <v>679</v>
      </c>
      <c r="J97" s="269">
        <v>307614</v>
      </c>
      <c r="K97" s="305" t="s">
        <v>680</v>
      </c>
      <c r="L97" s="234">
        <v>570.1</v>
      </c>
      <c r="M97" s="233" t="s">
        <v>643</v>
      </c>
      <c r="N97" s="232">
        <v>41201</v>
      </c>
      <c r="O97" s="232" t="s">
        <v>681</v>
      </c>
      <c r="P97" s="232" t="s">
        <v>682</v>
      </c>
      <c r="Q97" s="232" t="s">
        <v>683</v>
      </c>
      <c r="R97" s="232"/>
      <c r="S97" s="232"/>
      <c r="T97" s="232"/>
      <c r="U97" s="232"/>
      <c r="V97" s="232" t="s">
        <v>648</v>
      </c>
      <c r="W97" s="232" t="s">
        <v>676</v>
      </c>
      <c r="X97" s="232" t="s">
        <v>1632</v>
      </c>
      <c r="Y97" s="232" t="s">
        <v>14</v>
      </c>
    </row>
    <row r="98" spans="1:25" hidden="1" x14ac:dyDescent="0.2">
      <c r="A98" s="232"/>
      <c r="B98" s="266" t="s">
        <v>703</v>
      </c>
      <c r="C98" s="267" t="s">
        <v>722</v>
      </c>
      <c r="D98" s="268">
        <v>60064</v>
      </c>
      <c r="E98" s="268" t="s">
        <v>639</v>
      </c>
      <c r="F98" s="268">
        <v>4417</v>
      </c>
      <c r="G98" s="266">
        <v>1516038</v>
      </c>
      <c r="H98" s="268" t="s">
        <v>730</v>
      </c>
      <c r="I98" s="268" t="s">
        <v>679</v>
      </c>
      <c r="J98" s="269">
        <v>26687</v>
      </c>
      <c r="K98" s="305" t="s">
        <v>680</v>
      </c>
      <c r="L98" s="234">
        <v>49.46</v>
      </c>
      <c r="M98" s="233" t="s">
        <v>643</v>
      </c>
      <c r="N98" s="232">
        <v>41220</v>
      </c>
      <c r="O98" s="232" t="s">
        <v>685</v>
      </c>
      <c r="P98" s="232" t="s">
        <v>682</v>
      </c>
      <c r="Q98" s="232" t="s">
        <v>683</v>
      </c>
      <c r="R98" s="232"/>
      <c r="S98" s="232"/>
      <c r="T98" s="232"/>
      <c r="U98" s="232"/>
      <c r="V98" s="232" t="s">
        <v>648</v>
      </c>
      <c r="W98" s="232" t="s">
        <v>676</v>
      </c>
      <c r="X98" s="232" t="s">
        <v>1632</v>
      </c>
      <c r="Y98" s="232" t="s">
        <v>14</v>
      </c>
    </row>
    <row r="99" spans="1:25" hidden="1" x14ac:dyDescent="0.2">
      <c r="A99" s="232"/>
      <c r="B99" s="266" t="s">
        <v>703</v>
      </c>
      <c r="C99" s="267" t="s">
        <v>722</v>
      </c>
      <c r="D99" s="268">
        <v>60064</v>
      </c>
      <c r="E99" s="268" t="s">
        <v>639</v>
      </c>
      <c r="F99" s="268">
        <v>4417</v>
      </c>
      <c r="G99" s="266">
        <v>1516033</v>
      </c>
      <c r="H99" s="268" t="s">
        <v>729</v>
      </c>
      <c r="I99" s="268" t="s">
        <v>679</v>
      </c>
      <c r="J99" s="269">
        <v>102996</v>
      </c>
      <c r="K99" s="305" t="s">
        <v>680</v>
      </c>
      <c r="L99" s="234">
        <v>190.88</v>
      </c>
      <c r="M99" s="233" t="s">
        <v>643</v>
      </c>
      <c r="N99" s="232">
        <v>41220</v>
      </c>
      <c r="O99" s="232" t="s">
        <v>685</v>
      </c>
      <c r="P99" s="232" t="s">
        <v>682</v>
      </c>
      <c r="Q99" s="232" t="s">
        <v>683</v>
      </c>
      <c r="R99" s="232"/>
      <c r="S99" s="232"/>
      <c r="T99" s="232"/>
      <c r="U99" s="232"/>
      <c r="V99" s="232" t="s">
        <v>648</v>
      </c>
      <c r="W99" s="232" t="s">
        <v>676</v>
      </c>
      <c r="X99" s="232" t="s">
        <v>1632</v>
      </c>
      <c r="Y99" s="232" t="s">
        <v>14</v>
      </c>
    </row>
    <row r="100" spans="1:25" hidden="1" x14ac:dyDescent="0.2">
      <c r="A100" s="232"/>
      <c r="B100" s="266" t="s">
        <v>703</v>
      </c>
      <c r="C100" s="267" t="s">
        <v>722</v>
      </c>
      <c r="D100" s="268">
        <v>60064</v>
      </c>
      <c r="E100" s="268" t="s">
        <v>639</v>
      </c>
      <c r="F100" s="268">
        <v>4417</v>
      </c>
      <c r="G100" s="266">
        <v>1516033</v>
      </c>
      <c r="H100" s="268" t="s">
        <v>729</v>
      </c>
      <c r="I100" s="268" t="s">
        <v>679</v>
      </c>
      <c r="J100" s="269">
        <v>195310</v>
      </c>
      <c r="K100" s="305" t="s">
        <v>680</v>
      </c>
      <c r="L100" s="234">
        <v>361.97</v>
      </c>
      <c r="M100" s="233" t="s">
        <v>643</v>
      </c>
      <c r="N100" s="232">
        <v>41260</v>
      </c>
      <c r="O100" s="232" t="s">
        <v>686</v>
      </c>
      <c r="P100" s="232" t="s">
        <v>682</v>
      </c>
      <c r="Q100" s="232" t="s">
        <v>683</v>
      </c>
      <c r="R100" s="232"/>
      <c r="S100" s="232"/>
      <c r="T100" s="232"/>
      <c r="U100" s="232"/>
      <c r="V100" s="232" t="s">
        <v>648</v>
      </c>
      <c r="W100" s="232" t="s">
        <v>676</v>
      </c>
      <c r="X100" s="232" t="s">
        <v>1632</v>
      </c>
      <c r="Y100" s="232" t="s">
        <v>14</v>
      </c>
    </row>
    <row r="101" spans="1:25" hidden="1" x14ac:dyDescent="0.2">
      <c r="A101" s="232"/>
      <c r="B101" s="266" t="s">
        <v>703</v>
      </c>
      <c r="C101" s="267" t="s">
        <v>722</v>
      </c>
      <c r="D101" s="268">
        <v>60064</v>
      </c>
      <c r="E101" s="268" t="s">
        <v>639</v>
      </c>
      <c r="F101" s="268">
        <v>4417</v>
      </c>
      <c r="G101" s="266">
        <v>1516038</v>
      </c>
      <c r="H101" s="268" t="s">
        <v>730</v>
      </c>
      <c r="I101" s="268" t="s">
        <v>679</v>
      </c>
      <c r="J101" s="269">
        <v>11936</v>
      </c>
      <c r="K101" s="305" t="s">
        <v>680</v>
      </c>
      <c r="L101" s="234">
        <v>22.12</v>
      </c>
      <c r="M101" s="233" t="s">
        <v>643</v>
      </c>
      <c r="N101" s="232">
        <v>41219</v>
      </c>
      <c r="O101" s="232" t="s">
        <v>687</v>
      </c>
      <c r="P101" s="232" t="s">
        <v>682</v>
      </c>
      <c r="Q101" s="232" t="s">
        <v>683</v>
      </c>
      <c r="R101" s="232"/>
      <c r="S101" s="232"/>
      <c r="T101" s="232"/>
      <c r="U101" s="232"/>
      <c r="V101" s="232" t="s">
        <v>648</v>
      </c>
      <c r="W101" s="232" t="s">
        <v>676</v>
      </c>
      <c r="X101" s="232" t="s">
        <v>1632</v>
      </c>
      <c r="Y101" s="232" t="s">
        <v>14</v>
      </c>
    </row>
    <row r="102" spans="1:25" hidden="1" x14ac:dyDescent="0.2">
      <c r="A102" s="232"/>
      <c r="B102" s="266" t="s">
        <v>703</v>
      </c>
      <c r="C102" s="267" t="s">
        <v>722</v>
      </c>
      <c r="D102" s="268">
        <v>60064</v>
      </c>
      <c r="E102" s="268" t="s">
        <v>639</v>
      </c>
      <c r="F102" s="268">
        <v>4417</v>
      </c>
      <c r="G102" s="266">
        <v>1516038</v>
      </c>
      <c r="H102" s="268" t="s">
        <v>730</v>
      </c>
      <c r="I102" s="268" t="s">
        <v>679</v>
      </c>
      <c r="J102" s="269">
        <v>24582</v>
      </c>
      <c r="K102" s="305" t="s">
        <v>680</v>
      </c>
      <c r="L102" s="234">
        <v>45.56</v>
      </c>
      <c r="M102" s="233" t="s">
        <v>643</v>
      </c>
      <c r="N102" s="232">
        <v>41219</v>
      </c>
      <c r="O102" s="232" t="s">
        <v>687</v>
      </c>
      <c r="P102" s="232" t="s">
        <v>682</v>
      </c>
      <c r="Q102" s="232" t="s">
        <v>683</v>
      </c>
      <c r="R102" s="232"/>
      <c r="S102" s="232"/>
      <c r="T102" s="232"/>
      <c r="U102" s="232"/>
      <c r="V102" s="232" t="s">
        <v>648</v>
      </c>
      <c r="W102" s="232" t="s">
        <v>676</v>
      </c>
      <c r="X102" s="232" t="s">
        <v>1632</v>
      </c>
      <c r="Y102" s="232" t="s">
        <v>14</v>
      </c>
    </row>
    <row r="103" spans="1:25" hidden="1" x14ac:dyDescent="0.2">
      <c r="A103" s="232"/>
      <c r="B103" s="266" t="s">
        <v>703</v>
      </c>
      <c r="C103" s="267" t="s">
        <v>722</v>
      </c>
      <c r="D103" s="268">
        <v>60064</v>
      </c>
      <c r="E103" s="268" t="s">
        <v>639</v>
      </c>
      <c r="F103" s="268">
        <v>4417</v>
      </c>
      <c r="G103" s="266">
        <v>1516033</v>
      </c>
      <c r="H103" s="268" t="s">
        <v>729</v>
      </c>
      <c r="I103" s="268" t="s">
        <v>679</v>
      </c>
      <c r="J103" s="269">
        <v>58965</v>
      </c>
      <c r="K103" s="305" t="s">
        <v>680</v>
      </c>
      <c r="L103" s="234">
        <v>109.28</v>
      </c>
      <c r="M103" s="233" t="s">
        <v>643</v>
      </c>
      <c r="N103" s="232">
        <v>41219</v>
      </c>
      <c r="O103" s="232" t="s">
        <v>687</v>
      </c>
      <c r="P103" s="232" t="s">
        <v>682</v>
      </c>
      <c r="Q103" s="232" t="s">
        <v>683</v>
      </c>
      <c r="R103" s="232"/>
      <c r="S103" s="232"/>
      <c r="T103" s="232"/>
      <c r="U103" s="232"/>
      <c r="V103" s="232" t="s">
        <v>648</v>
      </c>
      <c r="W103" s="232" t="s">
        <v>676</v>
      </c>
      <c r="X103" s="232" t="s">
        <v>1632</v>
      </c>
      <c r="Y103" s="232" t="s">
        <v>14</v>
      </c>
    </row>
    <row r="104" spans="1:25" hidden="1" x14ac:dyDescent="0.2">
      <c r="A104" s="232"/>
      <c r="B104" s="266" t="s">
        <v>703</v>
      </c>
      <c r="C104" s="267" t="s">
        <v>722</v>
      </c>
      <c r="D104" s="268">
        <v>60064</v>
      </c>
      <c r="E104" s="268" t="s">
        <v>639</v>
      </c>
      <c r="F104" s="268">
        <v>4417</v>
      </c>
      <c r="G104" s="266">
        <v>1516033</v>
      </c>
      <c r="H104" s="268" t="s">
        <v>729</v>
      </c>
      <c r="I104" s="268" t="s">
        <v>679</v>
      </c>
      <c r="J104" s="269">
        <v>97655</v>
      </c>
      <c r="K104" s="305" t="s">
        <v>680</v>
      </c>
      <c r="L104" s="234">
        <v>180.98</v>
      </c>
      <c r="M104" s="233" t="s">
        <v>643</v>
      </c>
      <c r="N104" s="232">
        <v>41219</v>
      </c>
      <c r="O104" s="232" t="s">
        <v>687</v>
      </c>
      <c r="P104" s="232" t="s">
        <v>682</v>
      </c>
      <c r="Q104" s="232" t="s">
        <v>683</v>
      </c>
      <c r="R104" s="232"/>
      <c r="S104" s="232"/>
      <c r="T104" s="232"/>
      <c r="U104" s="232"/>
      <c r="V104" s="232" t="s">
        <v>648</v>
      </c>
      <c r="W104" s="232" t="s">
        <v>676</v>
      </c>
      <c r="X104" s="232" t="s">
        <v>1632</v>
      </c>
      <c r="Y104" s="232" t="s">
        <v>14</v>
      </c>
    </row>
    <row r="105" spans="1:25" hidden="1" x14ac:dyDescent="0.2">
      <c r="A105" s="232"/>
      <c r="B105" s="266" t="s">
        <v>703</v>
      </c>
      <c r="C105" s="267" t="s">
        <v>722</v>
      </c>
      <c r="D105" s="268">
        <v>60064</v>
      </c>
      <c r="E105" s="268" t="s">
        <v>639</v>
      </c>
      <c r="F105" s="268">
        <v>4417</v>
      </c>
      <c r="G105" s="266">
        <v>1516033</v>
      </c>
      <c r="H105" s="268" t="s">
        <v>729</v>
      </c>
      <c r="I105" s="268" t="s">
        <v>679</v>
      </c>
      <c r="J105" s="269">
        <v>36621</v>
      </c>
      <c r="K105" s="305" t="s">
        <v>680</v>
      </c>
      <c r="L105" s="234">
        <v>67.87</v>
      </c>
      <c r="M105" s="233" t="s">
        <v>643</v>
      </c>
      <c r="N105" s="232">
        <v>41270</v>
      </c>
      <c r="O105" s="232" t="s">
        <v>688</v>
      </c>
      <c r="P105" s="232" t="s">
        <v>682</v>
      </c>
      <c r="Q105" s="232" t="s">
        <v>683</v>
      </c>
      <c r="R105" s="232"/>
      <c r="S105" s="232"/>
      <c r="T105" s="232"/>
      <c r="U105" s="232"/>
      <c r="V105" s="232" t="s">
        <v>648</v>
      </c>
      <c r="W105" s="232" t="s">
        <v>676</v>
      </c>
      <c r="X105" s="232" t="s">
        <v>1632</v>
      </c>
      <c r="Y105" s="232" t="s">
        <v>14</v>
      </c>
    </row>
    <row r="106" spans="1:25" hidden="1" x14ac:dyDescent="0.2">
      <c r="A106" s="232"/>
      <c r="B106" s="266" t="s">
        <v>703</v>
      </c>
      <c r="C106" s="267" t="s">
        <v>731</v>
      </c>
      <c r="D106" s="268">
        <v>60064</v>
      </c>
      <c r="E106" s="268" t="s">
        <v>639</v>
      </c>
      <c r="F106" s="268">
        <v>4417</v>
      </c>
      <c r="G106" s="266" t="s">
        <v>732</v>
      </c>
      <c r="H106" s="268" t="s">
        <v>733</v>
      </c>
      <c r="I106" s="268" t="s">
        <v>679</v>
      </c>
      <c r="J106" s="269">
        <v>51879</v>
      </c>
      <c r="K106" s="305" t="s">
        <v>680</v>
      </c>
      <c r="L106" s="234">
        <v>96.44</v>
      </c>
      <c r="M106" s="233" t="s">
        <v>643</v>
      </c>
      <c r="N106" s="232">
        <v>41270</v>
      </c>
      <c r="O106" s="232" t="s">
        <v>688</v>
      </c>
      <c r="P106" s="232" t="s">
        <v>682</v>
      </c>
      <c r="Q106" s="232" t="s">
        <v>683</v>
      </c>
      <c r="R106" s="232"/>
      <c r="S106" s="232"/>
      <c r="T106" s="232"/>
      <c r="U106" s="232"/>
      <c r="V106" s="232" t="s">
        <v>648</v>
      </c>
      <c r="W106" s="232" t="s">
        <v>676</v>
      </c>
      <c r="X106" s="232" t="s">
        <v>1632</v>
      </c>
      <c r="Y106" s="232" t="s">
        <v>14</v>
      </c>
    </row>
    <row r="107" spans="1:25" hidden="1" x14ac:dyDescent="0.2">
      <c r="A107" s="232"/>
      <c r="B107" s="266" t="s">
        <v>703</v>
      </c>
      <c r="C107" s="267" t="s">
        <v>731</v>
      </c>
      <c r="D107" s="268">
        <v>60064</v>
      </c>
      <c r="E107" s="268" t="s">
        <v>639</v>
      </c>
      <c r="F107" s="268">
        <v>4417</v>
      </c>
      <c r="G107" s="266" t="s">
        <v>732</v>
      </c>
      <c r="H107" s="268" t="s">
        <v>733</v>
      </c>
      <c r="I107" s="268" t="s">
        <v>679</v>
      </c>
      <c r="J107" s="269">
        <v>214099</v>
      </c>
      <c r="K107" s="305" t="s">
        <v>680</v>
      </c>
      <c r="L107" s="234">
        <v>398</v>
      </c>
      <c r="M107" s="233" t="s">
        <v>643</v>
      </c>
      <c r="N107" s="232">
        <v>41219</v>
      </c>
      <c r="O107" s="232" t="s">
        <v>687</v>
      </c>
      <c r="P107" s="232" t="s">
        <v>682</v>
      </c>
      <c r="Q107" s="232" t="s">
        <v>683</v>
      </c>
      <c r="R107" s="232"/>
      <c r="S107" s="232"/>
      <c r="T107" s="232"/>
      <c r="U107" s="232"/>
      <c r="V107" s="232" t="s">
        <v>648</v>
      </c>
      <c r="W107" s="232" t="s">
        <v>676</v>
      </c>
      <c r="X107" s="232" t="s">
        <v>1632</v>
      </c>
      <c r="Y107" s="232" t="s">
        <v>14</v>
      </c>
    </row>
    <row r="108" spans="1:25" hidden="1" x14ac:dyDescent="0.2">
      <c r="A108" s="232"/>
      <c r="B108" s="266" t="s">
        <v>703</v>
      </c>
      <c r="C108" s="267" t="s">
        <v>731</v>
      </c>
      <c r="D108" s="268">
        <v>60064</v>
      </c>
      <c r="E108" s="268" t="s">
        <v>639</v>
      </c>
      <c r="F108" s="268">
        <v>4417</v>
      </c>
      <c r="G108" s="266" t="s">
        <v>732</v>
      </c>
      <c r="H108" s="268" t="s">
        <v>733</v>
      </c>
      <c r="I108" s="268" t="s">
        <v>679</v>
      </c>
      <c r="J108" s="269">
        <v>349763</v>
      </c>
      <c r="K108" s="305" t="s">
        <v>680</v>
      </c>
      <c r="L108" s="234">
        <v>650.19000000000005</v>
      </c>
      <c r="M108" s="233" t="s">
        <v>643</v>
      </c>
      <c r="N108" s="232">
        <v>41219</v>
      </c>
      <c r="O108" s="232" t="s">
        <v>687</v>
      </c>
      <c r="P108" s="232" t="s">
        <v>682</v>
      </c>
      <c r="Q108" s="232" t="s">
        <v>683</v>
      </c>
      <c r="R108" s="232"/>
      <c r="S108" s="232"/>
      <c r="T108" s="232"/>
      <c r="U108" s="232"/>
      <c r="V108" s="232" t="s">
        <v>648</v>
      </c>
      <c r="W108" s="232" t="s">
        <v>676</v>
      </c>
      <c r="X108" s="232" t="s">
        <v>1632</v>
      </c>
      <c r="Y108" s="232" t="s">
        <v>14</v>
      </c>
    </row>
    <row r="109" spans="1:25" hidden="1" x14ac:dyDescent="0.2">
      <c r="A109" s="232"/>
      <c r="B109" s="266" t="s">
        <v>703</v>
      </c>
      <c r="C109" s="267" t="s">
        <v>731</v>
      </c>
      <c r="D109" s="268">
        <v>60064</v>
      </c>
      <c r="E109" s="268" t="s">
        <v>639</v>
      </c>
      <c r="F109" s="268">
        <v>4417</v>
      </c>
      <c r="G109" s="266" t="s">
        <v>732</v>
      </c>
      <c r="H109" s="268" t="s">
        <v>733</v>
      </c>
      <c r="I109" s="268" t="s">
        <v>679</v>
      </c>
      <c r="J109" s="269">
        <v>214098</v>
      </c>
      <c r="K109" s="305" t="s">
        <v>680</v>
      </c>
      <c r="L109" s="234">
        <v>398</v>
      </c>
      <c r="M109" s="233" t="s">
        <v>643</v>
      </c>
      <c r="N109" s="232">
        <v>41219</v>
      </c>
      <c r="O109" s="232" t="s">
        <v>687</v>
      </c>
      <c r="P109" s="232" t="s">
        <v>682</v>
      </c>
      <c r="Q109" s="232" t="s">
        <v>683</v>
      </c>
      <c r="R109" s="232"/>
      <c r="S109" s="232"/>
      <c r="T109" s="232"/>
      <c r="U109" s="232"/>
      <c r="V109" s="232" t="s">
        <v>648</v>
      </c>
      <c r="W109" s="232" t="s">
        <v>676</v>
      </c>
      <c r="X109" s="232" t="s">
        <v>1632</v>
      </c>
      <c r="Y109" s="232" t="s">
        <v>14</v>
      </c>
    </row>
    <row r="110" spans="1:25" hidden="1" x14ac:dyDescent="0.2">
      <c r="A110" s="232"/>
      <c r="B110" s="266" t="s">
        <v>703</v>
      </c>
      <c r="C110" s="267" t="s">
        <v>731</v>
      </c>
      <c r="D110" s="268">
        <v>60064</v>
      </c>
      <c r="E110" s="268" t="s">
        <v>639</v>
      </c>
      <c r="F110" s="268">
        <v>4417</v>
      </c>
      <c r="G110" s="266" t="s">
        <v>732</v>
      </c>
      <c r="H110" s="268" t="s">
        <v>733</v>
      </c>
      <c r="I110" s="268" t="s">
        <v>679</v>
      </c>
      <c r="J110" s="269">
        <v>465490</v>
      </c>
      <c r="K110" s="305" t="s">
        <v>680</v>
      </c>
      <c r="L110" s="234">
        <v>865.32</v>
      </c>
      <c r="M110" s="233" t="s">
        <v>643</v>
      </c>
      <c r="N110" s="232">
        <v>41260</v>
      </c>
      <c r="O110" s="232" t="s">
        <v>686</v>
      </c>
      <c r="P110" s="232" t="s">
        <v>682</v>
      </c>
      <c r="Q110" s="232" t="s">
        <v>683</v>
      </c>
      <c r="R110" s="232"/>
      <c r="S110" s="232"/>
      <c r="T110" s="232"/>
      <c r="U110" s="232"/>
      <c r="V110" s="232" t="s">
        <v>648</v>
      </c>
      <c r="W110" s="232" t="s">
        <v>676</v>
      </c>
      <c r="X110" s="232" t="s">
        <v>1632</v>
      </c>
      <c r="Y110" s="232" t="s">
        <v>14</v>
      </c>
    </row>
    <row r="111" spans="1:25" hidden="1" x14ac:dyDescent="0.2">
      <c r="A111" s="232"/>
      <c r="B111" s="266" t="s">
        <v>703</v>
      </c>
      <c r="C111" s="267" t="s">
        <v>731</v>
      </c>
      <c r="D111" s="268">
        <v>60064</v>
      </c>
      <c r="E111" s="268" t="s">
        <v>639</v>
      </c>
      <c r="F111" s="268">
        <v>4417</v>
      </c>
      <c r="G111" s="266" t="s">
        <v>732</v>
      </c>
      <c r="H111" s="268" t="s">
        <v>733</v>
      </c>
      <c r="I111" s="268" t="s">
        <v>679</v>
      </c>
      <c r="J111" s="269">
        <v>354000</v>
      </c>
      <c r="K111" s="305" t="s">
        <v>680</v>
      </c>
      <c r="L111" s="234">
        <v>658.07</v>
      </c>
      <c r="M111" s="233" t="s">
        <v>643</v>
      </c>
      <c r="N111" s="232">
        <v>41221</v>
      </c>
      <c r="O111" s="232" t="s">
        <v>695</v>
      </c>
      <c r="P111" s="232" t="s">
        <v>682</v>
      </c>
      <c r="Q111" s="232" t="s">
        <v>683</v>
      </c>
      <c r="R111" s="232"/>
      <c r="S111" s="232"/>
      <c r="T111" s="232"/>
      <c r="U111" s="232"/>
      <c r="V111" s="232" t="s">
        <v>648</v>
      </c>
      <c r="W111" s="232" t="s">
        <v>676</v>
      </c>
      <c r="X111" s="232" t="s">
        <v>1632</v>
      </c>
      <c r="Y111" s="232" t="s">
        <v>14</v>
      </c>
    </row>
    <row r="112" spans="1:25" hidden="1" x14ac:dyDescent="0.2">
      <c r="A112" s="232"/>
      <c r="B112" s="266" t="s">
        <v>703</v>
      </c>
      <c r="C112" s="267" t="s">
        <v>731</v>
      </c>
      <c r="D112" s="268">
        <v>60064</v>
      </c>
      <c r="E112" s="268" t="s">
        <v>639</v>
      </c>
      <c r="F112" s="268">
        <v>4417</v>
      </c>
      <c r="G112" s="266" t="s">
        <v>732</v>
      </c>
      <c r="H112" s="268" t="s">
        <v>733</v>
      </c>
      <c r="I112" s="268" t="s">
        <v>679</v>
      </c>
      <c r="J112" s="269">
        <v>368130</v>
      </c>
      <c r="K112" s="305" t="s">
        <v>680</v>
      </c>
      <c r="L112" s="234">
        <v>684.33</v>
      </c>
      <c r="M112" s="233" t="s">
        <v>643</v>
      </c>
      <c r="N112" s="232">
        <v>41220</v>
      </c>
      <c r="O112" s="232" t="s">
        <v>685</v>
      </c>
      <c r="P112" s="232" t="s">
        <v>682</v>
      </c>
      <c r="Q112" s="232" t="s">
        <v>683</v>
      </c>
      <c r="R112" s="232"/>
      <c r="S112" s="232"/>
      <c r="T112" s="232"/>
      <c r="U112" s="232"/>
      <c r="V112" s="232" t="s">
        <v>648</v>
      </c>
      <c r="W112" s="232" t="s">
        <v>676</v>
      </c>
      <c r="X112" s="232" t="s">
        <v>1632</v>
      </c>
      <c r="Y112" s="232" t="s">
        <v>14</v>
      </c>
    </row>
    <row r="113" spans="1:25" hidden="1" x14ac:dyDescent="0.2">
      <c r="A113" s="232"/>
      <c r="B113" s="266" t="s">
        <v>703</v>
      </c>
      <c r="C113" s="267" t="s">
        <v>731</v>
      </c>
      <c r="D113" s="268">
        <v>60064</v>
      </c>
      <c r="E113" s="268" t="s">
        <v>639</v>
      </c>
      <c r="F113" s="268">
        <v>4417</v>
      </c>
      <c r="G113" s="266" t="s">
        <v>732</v>
      </c>
      <c r="H113" s="268" t="s">
        <v>733</v>
      </c>
      <c r="I113" s="268" t="s">
        <v>679</v>
      </c>
      <c r="J113" s="269">
        <v>881826</v>
      </c>
      <c r="K113" s="305" t="s">
        <v>680</v>
      </c>
      <c r="L113" s="234">
        <v>1639.26</v>
      </c>
      <c r="M113" s="233" t="s">
        <v>643</v>
      </c>
      <c r="N113" s="232">
        <v>41201</v>
      </c>
      <c r="O113" s="232" t="s">
        <v>681</v>
      </c>
      <c r="P113" s="232" t="s">
        <v>682</v>
      </c>
      <c r="Q113" s="232" t="s">
        <v>683</v>
      </c>
      <c r="R113" s="232"/>
      <c r="S113" s="232"/>
      <c r="T113" s="232"/>
      <c r="U113" s="232"/>
      <c r="V113" s="232" t="s">
        <v>648</v>
      </c>
      <c r="W113" s="232" t="s">
        <v>676</v>
      </c>
      <c r="X113" s="232" t="s">
        <v>1632</v>
      </c>
      <c r="Y113" s="232" t="s">
        <v>14</v>
      </c>
    </row>
    <row r="114" spans="1:25" hidden="1" x14ac:dyDescent="0.2">
      <c r="A114" s="232"/>
      <c r="B114" s="266" t="s">
        <v>703</v>
      </c>
      <c r="C114" s="267" t="s">
        <v>734</v>
      </c>
      <c r="D114" s="268">
        <v>60064</v>
      </c>
      <c r="E114" s="268" t="s">
        <v>639</v>
      </c>
      <c r="F114" s="268">
        <v>4417</v>
      </c>
      <c r="G114" s="266" t="s">
        <v>735</v>
      </c>
      <c r="H114" s="268" t="s">
        <v>736</v>
      </c>
      <c r="I114" s="268" t="s">
        <v>679</v>
      </c>
      <c r="J114" s="269">
        <v>65000</v>
      </c>
      <c r="K114" s="305" t="s">
        <v>680</v>
      </c>
      <c r="L114" s="234">
        <v>120.11</v>
      </c>
      <c r="M114" s="233" t="s">
        <v>643</v>
      </c>
      <c r="N114" s="232">
        <v>44150</v>
      </c>
      <c r="O114" s="232" t="s">
        <v>701</v>
      </c>
      <c r="P114" s="232" t="s">
        <v>682</v>
      </c>
      <c r="Q114" s="232" t="s">
        <v>683</v>
      </c>
      <c r="R114" s="232"/>
      <c r="S114" s="232"/>
      <c r="T114" s="232"/>
      <c r="U114" s="232"/>
      <c r="V114" s="232" t="s">
        <v>648</v>
      </c>
      <c r="W114" s="232" t="s">
        <v>676</v>
      </c>
      <c r="X114" s="232" t="s">
        <v>1632</v>
      </c>
      <c r="Y114" s="232" t="s">
        <v>14</v>
      </c>
    </row>
    <row r="115" spans="1:25" hidden="1" x14ac:dyDescent="0.2">
      <c r="A115" s="232"/>
      <c r="B115" s="266" t="s">
        <v>703</v>
      </c>
      <c r="C115" s="267" t="s">
        <v>734</v>
      </c>
      <c r="D115" s="268">
        <v>60064</v>
      </c>
      <c r="E115" s="268" t="s">
        <v>639</v>
      </c>
      <c r="F115" s="268">
        <v>4417</v>
      </c>
      <c r="G115" s="266" t="s">
        <v>737</v>
      </c>
      <c r="H115" s="268" t="s">
        <v>738</v>
      </c>
      <c r="I115" s="268" t="s">
        <v>679</v>
      </c>
      <c r="J115" s="269">
        <v>50000</v>
      </c>
      <c r="K115" s="305" t="s">
        <v>680</v>
      </c>
      <c r="L115" s="234">
        <v>92.39</v>
      </c>
      <c r="M115" s="233" t="s">
        <v>643</v>
      </c>
      <c r="N115" s="232">
        <v>44130</v>
      </c>
      <c r="O115" s="232" t="s">
        <v>698</v>
      </c>
      <c r="P115" s="232" t="s">
        <v>682</v>
      </c>
      <c r="Q115" s="232" t="s">
        <v>683</v>
      </c>
      <c r="R115" s="232"/>
      <c r="S115" s="232"/>
      <c r="T115" s="232"/>
      <c r="U115" s="232"/>
      <c r="V115" s="232" t="s">
        <v>648</v>
      </c>
      <c r="W115" s="232" t="s">
        <v>676</v>
      </c>
      <c r="X115" s="232" t="s">
        <v>1632</v>
      </c>
      <c r="Y115" s="232" t="s">
        <v>14</v>
      </c>
    </row>
    <row r="116" spans="1:25" hidden="1" x14ac:dyDescent="0.2">
      <c r="A116" s="232"/>
      <c r="B116" s="266" t="s">
        <v>703</v>
      </c>
      <c r="C116" s="267" t="s">
        <v>734</v>
      </c>
      <c r="D116" s="268">
        <v>60064</v>
      </c>
      <c r="E116" s="268" t="s">
        <v>639</v>
      </c>
      <c r="F116" s="268">
        <v>4417</v>
      </c>
      <c r="G116" s="266" t="s">
        <v>739</v>
      </c>
      <c r="H116" s="268" t="s">
        <v>740</v>
      </c>
      <c r="I116" s="268" t="s">
        <v>679</v>
      </c>
      <c r="J116" s="269">
        <v>3000</v>
      </c>
      <c r="K116" s="305" t="s">
        <v>680</v>
      </c>
      <c r="L116" s="234">
        <v>5.54</v>
      </c>
      <c r="M116" s="233" t="s">
        <v>643</v>
      </c>
      <c r="N116" s="232">
        <v>44840</v>
      </c>
      <c r="O116" s="232" t="s">
        <v>741</v>
      </c>
      <c r="P116" s="232" t="s">
        <v>682</v>
      </c>
      <c r="Q116" s="232" t="s">
        <v>683</v>
      </c>
      <c r="R116" s="232"/>
      <c r="S116" s="232"/>
      <c r="T116" s="232"/>
      <c r="U116" s="232"/>
      <c r="V116" s="232" t="s">
        <v>648</v>
      </c>
      <c r="W116" s="232" t="s">
        <v>676</v>
      </c>
      <c r="X116" s="232" t="s">
        <v>1632</v>
      </c>
      <c r="Y116" s="232" t="s">
        <v>14</v>
      </c>
    </row>
    <row r="117" spans="1:25" hidden="1" x14ac:dyDescent="0.2">
      <c r="A117" s="232"/>
      <c r="B117" s="266" t="s">
        <v>703</v>
      </c>
      <c r="C117" s="267" t="s">
        <v>734</v>
      </c>
      <c r="D117" s="268">
        <v>60064</v>
      </c>
      <c r="E117" s="268" t="s">
        <v>639</v>
      </c>
      <c r="F117" s="268">
        <v>4417</v>
      </c>
      <c r="G117" s="266" t="s">
        <v>742</v>
      </c>
      <c r="H117" s="268" t="s">
        <v>743</v>
      </c>
      <c r="I117" s="268" t="s">
        <v>679</v>
      </c>
      <c r="J117" s="269">
        <v>47600</v>
      </c>
      <c r="K117" s="305" t="s">
        <v>680</v>
      </c>
      <c r="L117" s="234">
        <v>87.95</v>
      </c>
      <c r="M117" s="233" t="s">
        <v>643</v>
      </c>
      <c r="N117" s="232">
        <v>45150</v>
      </c>
      <c r="O117" s="232" t="s">
        <v>744</v>
      </c>
      <c r="P117" s="232" t="s">
        <v>682</v>
      </c>
      <c r="Q117" s="232" t="s">
        <v>683</v>
      </c>
      <c r="R117" s="232"/>
      <c r="S117" s="232"/>
      <c r="T117" s="232"/>
      <c r="U117" s="232"/>
      <c r="V117" s="232" t="s">
        <v>648</v>
      </c>
      <c r="W117" s="232" t="s">
        <v>676</v>
      </c>
      <c r="X117" s="232" t="s">
        <v>1632</v>
      </c>
      <c r="Y117" s="232" t="s">
        <v>14</v>
      </c>
    </row>
    <row r="118" spans="1:25" hidden="1" x14ac:dyDescent="0.2">
      <c r="A118" s="232"/>
      <c r="B118" s="266" t="s">
        <v>745</v>
      </c>
      <c r="C118" s="267">
        <v>44199</v>
      </c>
      <c r="D118" s="268">
        <v>60064</v>
      </c>
      <c r="E118" s="268" t="s">
        <v>639</v>
      </c>
      <c r="F118" s="268">
        <v>4418</v>
      </c>
      <c r="G118" s="266" t="s">
        <v>746</v>
      </c>
      <c r="H118" s="268" t="s">
        <v>711</v>
      </c>
      <c r="I118" s="268" t="s">
        <v>679</v>
      </c>
      <c r="J118" s="269">
        <v>50000</v>
      </c>
      <c r="K118" s="305" t="s">
        <v>680</v>
      </c>
      <c r="L118" s="234">
        <v>91.93</v>
      </c>
      <c r="M118" s="233" t="s">
        <v>643</v>
      </c>
      <c r="N118" s="232">
        <v>44120</v>
      </c>
      <c r="O118" s="232" t="s">
        <v>712</v>
      </c>
      <c r="P118" s="232" t="s">
        <v>682</v>
      </c>
      <c r="Q118" s="232" t="s">
        <v>683</v>
      </c>
      <c r="R118" s="232"/>
      <c r="S118" s="232"/>
      <c r="T118" s="232"/>
      <c r="U118" s="232"/>
      <c r="V118" s="232" t="s">
        <v>648</v>
      </c>
      <c r="W118" s="232" t="s">
        <v>676</v>
      </c>
      <c r="X118" s="232" t="s">
        <v>1632</v>
      </c>
      <c r="Y118" s="232" t="s">
        <v>14</v>
      </c>
    </row>
    <row r="119" spans="1:25" hidden="1" x14ac:dyDescent="0.2">
      <c r="A119" s="232"/>
      <c r="B119" s="266" t="s">
        <v>745</v>
      </c>
      <c r="C119" s="267">
        <v>44258</v>
      </c>
      <c r="D119" s="268">
        <v>60064</v>
      </c>
      <c r="E119" s="268" t="s">
        <v>639</v>
      </c>
      <c r="F119" s="268">
        <v>4418</v>
      </c>
      <c r="G119" s="266" t="s">
        <v>747</v>
      </c>
      <c r="H119" s="268" t="s">
        <v>748</v>
      </c>
      <c r="I119" s="268" t="s">
        <v>679</v>
      </c>
      <c r="J119" s="269">
        <v>50000</v>
      </c>
      <c r="K119" s="305" t="s">
        <v>680</v>
      </c>
      <c r="L119" s="234">
        <v>92.04</v>
      </c>
      <c r="M119" s="233" t="s">
        <v>643</v>
      </c>
      <c r="N119" s="232">
        <v>42320</v>
      </c>
      <c r="O119" s="232" t="s">
        <v>749</v>
      </c>
      <c r="P119" s="232" t="s">
        <v>682</v>
      </c>
      <c r="Q119" s="232" t="s">
        <v>683</v>
      </c>
      <c r="R119" s="232"/>
      <c r="S119" s="232"/>
      <c r="T119" s="232"/>
      <c r="U119" s="232"/>
      <c r="V119" s="232" t="s">
        <v>648</v>
      </c>
      <c r="W119" s="232" t="s">
        <v>676</v>
      </c>
      <c r="X119" s="232" t="s">
        <v>1632</v>
      </c>
      <c r="Y119" s="232" t="s">
        <v>14</v>
      </c>
    </row>
    <row r="120" spans="1:25" hidden="1" x14ac:dyDescent="0.2">
      <c r="A120" s="232"/>
      <c r="B120" s="266" t="s">
        <v>745</v>
      </c>
      <c r="C120" s="267" t="s">
        <v>750</v>
      </c>
      <c r="D120" s="268">
        <v>60064</v>
      </c>
      <c r="E120" s="268" t="s">
        <v>639</v>
      </c>
      <c r="F120" s="268">
        <v>4418</v>
      </c>
      <c r="G120" s="266" t="s">
        <v>751</v>
      </c>
      <c r="H120" s="268" t="s">
        <v>752</v>
      </c>
      <c r="I120" s="268" t="s">
        <v>679</v>
      </c>
      <c r="J120" s="269">
        <v>1000</v>
      </c>
      <c r="K120" s="305" t="s">
        <v>680</v>
      </c>
      <c r="L120" s="234">
        <v>1.82</v>
      </c>
      <c r="M120" s="233" t="s">
        <v>643</v>
      </c>
      <c r="N120" s="232">
        <v>42410</v>
      </c>
      <c r="O120" s="232" t="s">
        <v>753</v>
      </c>
      <c r="P120" s="232" t="s">
        <v>682</v>
      </c>
      <c r="Q120" s="232" t="s">
        <v>683</v>
      </c>
      <c r="R120" s="232"/>
      <c r="S120" s="232"/>
      <c r="T120" s="232"/>
      <c r="U120" s="232"/>
      <c r="V120" s="232" t="s">
        <v>648</v>
      </c>
      <c r="W120" s="232" t="s">
        <v>676</v>
      </c>
      <c r="X120" s="232" t="s">
        <v>1632</v>
      </c>
      <c r="Y120" s="232" t="s">
        <v>14</v>
      </c>
    </row>
    <row r="121" spans="1:25" hidden="1" x14ac:dyDescent="0.2">
      <c r="A121" s="232"/>
      <c r="B121" s="266" t="s">
        <v>745</v>
      </c>
      <c r="C121" s="267" t="s">
        <v>754</v>
      </c>
      <c r="D121" s="268">
        <v>60064</v>
      </c>
      <c r="E121" s="268" t="s">
        <v>639</v>
      </c>
      <c r="F121" s="268">
        <v>4418</v>
      </c>
      <c r="G121" s="266" t="s">
        <v>755</v>
      </c>
      <c r="H121" s="268" t="s">
        <v>756</v>
      </c>
      <c r="I121" s="268" t="s">
        <v>679</v>
      </c>
      <c r="J121" s="269">
        <v>5500</v>
      </c>
      <c r="K121" s="305" t="s">
        <v>680</v>
      </c>
      <c r="L121" s="234">
        <v>10.01</v>
      </c>
      <c r="M121" s="233" t="s">
        <v>643</v>
      </c>
      <c r="N121" s="232">
        <v>44410</v>
      </c>
      <c r="O121" s="232" t="s">
        <v>715</v>
      </c>
      <c r="P121" s="232" t="s">
        <v>682</v>
      </c>
      <c r="Q121" s="232" t="s">
        <v>683</v>
      </c>
      <c r="R121" s="232"/>
      <c r="S121" s="232"/>
      <c r="T121" s="232"/>
      <c r="U121" s="232"/>
      <c r="V121" s="232" t="s">
        <v>648</v>
      </c>
      <c r="W121" s="232" t="s">
        <v>676</v>
      </c>
      <c r="X121" s="232" t="s">
        <v>1632</v>
      </c>
      <c r="Y121" s="232" t="s">
        <v>14</v>
      </c>
    </row>
    <row r="122" spans="1:25" hidden="1" x14ac:dyDescent="0.2">
      <c r="A122" s="232"/>
      <c r="B122" s="266" t="s">
        <v>745</v>
      </c>
      <c r="C122" s="267" t="s">
        <v>754</v>
      </c>
      <c r="D122" s="268">
        <v>60064</v>
      </c>
      <c r="E122" s="268" t="s">
        <v>639</v>
      </c>
      <c r="F122" s="268">
        <v>4418</v>
      </c>
      <c r="G122" s="266" t="s">
        <v>757</v>
      </c>
      <c r="H122" s="268" t="s">
        <v>758</v>
      </c>
      <c r="I122" s="268" t="s">
        <v>679</v>
      </c>
      <c r="J122" s="269">
        <v>50000</v>
      </c>
      <c r="K122" s="305" t="s">
        <v>680</v>
      </c>
      <c r="L122" s="234">
        <v>91.02</v>
      </c>
      <c r="M122" s="233" t="s">
        <v>643</v>
      </c>
      <c r="N122" s="232">
        <v>44120</v>
      </c>
      <c r="O122" s="232" t="s">
        <v>712</v>
      </c>
      <c r="P122" s="232" t="s">
        <v>682</v>
      </c>
      <c r="Q122" s="232" t="s">
        <v>683</v>
      </c>
      <c r="R122" s="232"/>
      <c r="S122" s="232"/>
      <c r="T122" s="232"/>
      <c r="U122" s="232"/>
      <c r="V122" s="232" t="s">
        <v>648</v>
      </c>
      <c r="W122" s="232" t="s">
        <v>676</v>
      </c>
      <c r="X122" s="232" t="s">
        <v>1632</v>
      </c>
      <c r="Y122" s="232" t="s">
        <v>14</v>
      </c>
    </row>
    <row r="123" spans="1:25" hidden="1" x14ac:dyDescent="0.2">
      <c r="A123" s="232"/>
      <c r="B123" s="266" t="s">
        <v>745</v>
      </c>
      <c r="C123" s="267" t="s">
        <v>759</v>
      </c>
      <c r="D123" s="268">
        <v>60064</v>
      </c>
      <c r="E123" s="268" t="s">
        <v>639</v>
      </c>
      <c r="F123" s="268">
        <v>4418</v>
      </c>
      <c r="G123" s="266">
        <v>1516050</v>
      </c>
      <c r="H123" s="268" t="s">
        <v>760</v>
      </c>
      <c r="I123" s="268" t="s">
        <v>679</v>
      </c>
      <c r="J123" s="269">
        <v>280000</v>
      </c>
      <c r="K123" s="305" t="s">
        <v>680</v>
      </c>
      <c r="L123" s="234">
        <v>502.68</v>
      </c>
      <c r="M123" s="233" t="s">
        <v>643</v>
      </c>
      <c r="N123" s="232">
        <v>44110</v>
      </c>
      <c r="O123" s="232" t="s">
        <v>728</v>
      </c>
      <c r="P123" s="232" t="s">
        <v>682</v>
      </c>
      <c r="Q123" s="232" t="s">
        <v>683</v>
      </c>
      <c r="R123" s="232"/>
      <c r="S123" s="232"/>
      <c r="T123" s="232"/>
      <c r="U123" s="232"/>
      <c r="V123" s="232" t="s">
        <v>648</v>
      </c>
      <c r="W123" s="232" t="s">
        <v>676</v>
      </c>
      <c r="X123" s="232" t="s">
        <v>1632</v>
      </c>
      <c r="Y123" s="232" t="s">
        <v>14</v>
      </c>
    </row>
    <row r="124" spans="1:25" hidden="1" x14ac:dyDescent="0.2">
      <c r="A124" s="232"/>
      <c r="B124" s="266" t="s">
        <v>745</v>
      </c>
      <c r="C124" s="267" t="s">
        <v>761</v>
      </c>
      <c r="D124" s="268">
        <v>60064</v>
      </c>
      <c r="E124" s="268" t="s">
        <v>639</v>
      </c>
      <c r="F124" s="268">
        <v>4418</v>
      </c>
      <c r="G124" s="266" t="s">
        <v>762</v>
      </c>
      <c r="H124" s="268" t="s">
        <v>763</v>
      </c>
      <c r="I124" s="268" t="s">
        <v>679</v>
      </c>
      <c r="J124" s="269">
        <v>90000</v>
      </c>
      <c r="K124" s="305" t="s">
        <v>680</v>
      </c>
      <c r="L124" s="234">
        <v>161.05000000000001</v>
      </c>
      <c r="M124" s="233" t="s">
        <v>643</v>
      </c>
      <c r="N124" s="232">
        <v>46010</v>
      </c>
      <c r="O124" s="232" t="s">
        <v>764</v>
      </c>
      <c r="P124" s="232" t="s">
        <v>682</v>
      </c>
      <c r="Q124" s="232" t="s">
        <v>683</v>
      </c>
      <c r="R124" s="232"/>
      <c r="S124" s="232"/>
      <c r="T124" s="232"/>
      <c r="U124" s="232"/>
      <c r="V124" s="232" t="s">
        <v>648</v>
      </c>
      <c r="W124" s="232" t="s">
        <v>676</v>
      </c>
      <c r="X124" s="232" t="s">
        <v>1632</v>
      </c>
      <c r="Y124" s="232" t="s">
        <v>14</v>
      </c>
    </row>
    <row r="125" spans="1:25" hidden="1" x14ac:dyDescent="0.2">
      <c r="A125" s="232"/>
      <c r="B125" s="266" t="s">
        <v>745</v>
      </c>
      <c r="C125" s="267" t="s">
        <v>761</v>
      </c>
      <c r="D125" s="268">
        <v>60064</v>
      </c>
      <c r="E125" s="268" t="s">
        <v>639</v>
      </c>
      <c r="F125" s="268">
        <v>4418</v>
      </c>
      <c r="G125" s="266" t="s">
        <v>765</v>
      </c>
      <c r="H125" s="268" t="s">
        <v>766</v>
      </c>
      <c r="I125" s="268" t="s">
        <v>679</v>
      </c>
      <c r="J125" s="269">
        <v>150000</v>
      </c>
      <c r="K125" s="305" t="s">
        <v>680</v>
      </c>
      <c r="L125" s="234">
        <v>268.42</v>
      </c>
      <c r="M125" s="233" t="s">
        <v>643</v>
      </c>
      <c r="N125" s="232">
        <v>46010</v>
      </c>
      <c r="O125" s="232" t="s">
        <v>764</v>
      </c>
      <c r="P125" s="232" t="s">
        <v>682</v>
      </c>
      <c r="Q125" s="232" t="s">
        <v>683</v>
      </c>
      <c r="R125" s="232"/>
      <c r="S125" s="232"/>
      <c r="T125" s="232"/>
      <c r="U125" s="232"/>
      <c r="V125" s="232" t="s">
        <v>648</v>
      </c>
      <c r="W125" s="232" t="s">
        <v>676</v>
      </c>
      <c r="X125" s="232" t="s">
        <v>1632</v>
      </c>
      <c r="Y125" s="232" t="s">
        <v>14</v>
      </c>
    </row>
    <row r="126" spans="1:25" hidden="1" x14ac:dyDescent="0.2">
      <c r="A126" s="232"/>
      <c r="B126" s="266" t="s">
        <v>745</v>
      </c>
      <c r="C126" s="267" t="s">
        <v>761</v>
      </c>
      <c r="D126" s="268">
        <v>60064</v>
      </c>
      <c r="E126" s="268" t="s">
        <v>639</v>
      </c>
      <c r="F126" s="268">
        <v>4418</v>
      </c>
      <c r="G126" s="266" t="s">
        <v>767</v>
      </c>
      <c r="H126" s="268" t="s">
        <v>768</v>
      </c>
      <c r="I126" s="268" t="s">
        <v>679</v>
      </c>
      <c r="J126" s="269">
        <v>300000</v>
      </c>
      <c r="K126" s="305" t="s">
        <v>680</v>
      </c>
      <c r="L126" s="234">
        <v>536.85</v>
      </c>
      <c r="M126" s="233" t="s">
        <v>643</v>
      </c>
      <c r="N126" s="232">
        <v>46010</v>
      </c>
      <c r="O126" s="232" t="s">
        <v>764</v>
      </c>
      <c r="P126" s="232" t="s">
        <v>682</v>
      </c>
      <c r="Q126" s="232" t="s">
        <v>683</v>
      </c>
      <c r="R126" s="232"/>
      <c r="S126" s="232"/>
      <c r="T126" s="232"/>
      <c r="U126" s="232"/>
      <c r="V126" s="232" t="s">
        <v>648</v>
      </c>
      <c r="W126" s="232" t="s">
        <v>676</v>
      </c>
      <c r="X126" s="232" t="s">
        <v>1632</v>
      </c>
      <c r="Y126" s="232" t="s">
        <v>14</v>
      </c>
    </row>
    <row r="127" spans="1:25" hidden="1" x14ac:dyDescent="0.2">
      <c r="A127" s="232"/>
      <c r="B127" s="266" t="s">
        <v>745</v>
      </c>
      <c r="C127" s="267" t="s">
        <v>761</v>
      </c>
      <c r="D127" s="268">
        <v>60064</v>
      </c>
      <c r="E127" s="268" t="s">
        <v>639</v>
      </c>
      <c r="F127" s="268">
        <v>4418</v>
      </c>
      <c r="G127" s="266" t="s">
        <v>769</v>
      </c>
      <c r="H127" s="268" t="s">
        <v>770</v>
      </c>
      <c r="I127" s="268" t="s">
        <v>679</v>
      </c>
      <c r="J127" s="269">
        <v>60000</v>
      </c>
      <c r="K127" s="305" t="s">
        <v>680</v>
      </c>
      <c r="L127" s="234">
        <v>107.37</v>
      </c>
      <c r="M127" s="233" t="s">
        <v>643</v>
      </c>
      <c r="N127" s="232">
        <v>46010</v>
      </c>
      <c r="O127" s="232" t="s">
        <v>764</v>
      </c>
      <c r="P127" s="232" t="s">
        <v>682</v>
      </c>
      <c r="Q127" s="232" t="s">
        <v>683</v>
      </c>
      <c r="R127" s="232"/>
      <c r="S127" s="232"/>
      <c r="T127" s="232"/>
      <c r="U127" s="232"/>
      <c r="V127" s="232" t="s">
        <v>648</v>
      </c>
      <c r="W127" s="232" t="s">
        <v>676</v>
      </c>
      <c r="X127" s="232" t="s">
        <v>1632</v>
      </c>
      <c r="Y127" s="232" t="s">
        <v>14</v>
      </c>
    </row>
    <row r="128" spans="1:25" hidden="1" x14ac:dyDescent="0.2">
      <c r="A128" s="232"/>
      <c r="B128" s="266" t="s">
        <v>745</v>
      </c>
      <c r="C128" s="267" t="s">
        <v>761</v>
      </c>
      <c r="D128" s="268">
        <v>60064</v>
      </c>
      <c r="E128" s="268" t="s">
        <v>639</v>
      </c>
      <c r="F128" s="268">
        <v>4418</v>
      </c>
      <c r="G128" s="266" t="s">
        <v>771</v>
      </c>
      <c r="H128" s="268" t="s">
        <v>772</v>
      </c>
      <c r="I128" s="268" t="s">
        <v>679</v>
      </c>
      <c r="J128" s="269">
        <v>150000</v>
      </c>
      <c r="K128" s="305" t="s">
        <v>680</v>
      </c>
      <c r="L128" s="234">
        <v>268.42</v>
      </c>
      <c r="M128" s="233" t="s">
        <v>643</v>
      </c>
      <c r="N128" s="232">
        <v>46010</v>
      </c>
      <c r="O128" s="232" t="s">
        <v>764</v>
      </c>
      <c r="P128" s="232" t="s">
        <v>682</v>
      </c>
      <c r="Q128" s="232" t="s">
        <v>683</v>
      </c>
      <c r="R128" s="232"/>
      <c r="S128" s="232"/>
      <c r="T128" s="232"/>
      <c r="U128" s="232"/>
      <c r="V128" s="232" t="s">
        <v>648</v>
      </c>
      <c r="W128" s="232" t="s">
        <v>676</v>
      </c>
      <c r="X128" s="232" t="s">
        <v>1632</v>
      </c>
      <c r="Y128" s="232" t="s">
        <v>14</v>
      </c>
    </row>
    <row r="129" spans="1:25" hidden="1" x14ac:dyDescent="0.2">
      <c r="A129" s="232"/>
      <c r="B129" s="266" t="s">
        <v>745</v>
      </c>
      <c r="C129" s="267" t="s">
        <v>761</v>
      </c>
      <c r="D129" s="268">
        <v>60064</v>
      </c>
      <c r="E129" s="268" t="s">
        <v>639</v>
      </c>
      <c r="F129" s="268">
        <v>4418</v>
      </c>
      <c r="G129" s="266" t="s">
        <v>773</v>
      </c>
      <c r="H129" s="268" t="s">
        <v>774</v>
      </c>
      <c r="I129" s="268" t="s">
        <v>679</v>
      </c>
      <c r="J129" s="269">
        <v>270000</v>
      </c>
      <c r="K129" s="305" t="s">
        <v>680</v>
      </c>
      <c r="L129" s="234">
        <v>483.16</v>
      </c>
      <c r="M129" s="233" t="s">
        <v>643</v>
      </c>
      <c r="N129" s="232">
        <v>46010</v>
      </c>
      <c r="O129" s="232" t="s">
        <v>764</v>
      </c>
      <c r="P129" s="232" t="s">
        <v>682</v>
      </c>
      <c r="Q129" s="232" t="s">
        <v>683</v>
      </c>
      <c r="R129" s="232"/>
      <c r="S129" s="232"/>
      <c r="T129" s="232"/>
      <c r="U129" s="232"/>
      <c r="V129" s="232" t="s">
        <v>648</v>
      </c>
      <c r="W129" s="232" t="s">
        <v>676</v>
      </c>
      <c r="X129" s="232" t="s">
        <v>1632</v>
      </c>
      <c r="Y129" s="232" t="s">
        <v>14</v>
      </c>
    </row>
    <row r="130" spans="1:25" hidden="1" x14ac:dyDescent="0.2">
      <c r="A130" s="232"/>
      <c r="B130" s="266" t="s">
        <v>745</v>
      </c>
      <c r="C130" s="267" t="s">
        <v>761</v>
      </c>
      <c r="D130" s="268">
        <v>60064</v>
      </c>
      <c r="E130" s="268" t="s">
        <v>639</v>
      </c>
      <c r="F130" s="268">
        <v>4418</v>
      </c>
      <c r="G130" s="266" t="s">
        <v>775</v>
      </c>
      <c r="H130" s="268" t="s">
        <v>776</v>
      </c>
      <c r="I130" s="268" t="s">
        <v>679</v>
      </c>
      <c r="J130" s="269">
        <v>180000</v>
      </c>
      <c r="K130" s="305" t="s">
        <v>680</v>
      </c>
      <c r="L130" s="234">
        <v>322.11</v>
      </c>
      <c r="M130" s="233" t="s">
        <v>643</v>
      </c>
      <c r="N130" s="232">
        <v>46010</v>
      </c>
      <c r="O130" s="232" t="s">
        <v>764</v>
      </c>
      <c r="P130" s="232" t="s">
        <v>682</v>
      </c>
      <c r="Q130" s="232" t="s">
        <v>683</v>
      </c>
      <c r="R130" s="232"/>
      <c r="S130" s="232"/>
      <c r="T130" s="232"/>
      <c r="U130" s="232"/>
      <c r="V130" s="232" t="s">
        <v>648</v>
      </c>
      <c r="W130" s="232" t="s">
        <v>676</v>
      </c>
      <c r="X130" s="232" t="s">
        <v>1632</v>
      </c>
      <c r="Y130" s="232" t="s">
        <v>14</v>
      </c>
    </row>
    <row r="131" spans="1:25" hidden="1" x14ac:dyDescent="0.2">
      <c r="A131" s="232"/>
      <c r="B131" s="266" t="s">
        <v>745</v>
      </c>
      <c r="C131" s="267" t="s">
        <v>761</v>
      </c>
      <c r="D131" s="268">
        <v>60064</v>
      </c>
      <c r="E131" s="268" t="s">
        <v>639</v>
      </c>
      <c r="F131" s="268">
        <v>4418</v>
      </c>
      <c r="G131" s="266" t="s">
        <v>777</v>
      </c>
      <c r="H131" s="268" t="s">
        <v>778</v>
      </c>
      <c r="I131" s="268" t="s">
        <v>679</v>
      </c>
      <c r="J131" s="269">
        <v>420000</v>
      </c>
      <c r="K131" s="305" t="s">
        <v>680</v>
      </c>
      <c r="L131" s="234">
        <v>751.59</v>
      </c>
      <c r="M131" s="233" t="s">
        <v>643</v>
      </c>
      <c r="N131" s="232">
        <v>46010</v>
      </c>
      <c r="O131" s="232" t="s">
        <v>764</v>
      </c>
      <c r="P131" s="232" t="s">
        <v>682</v>
      </c>
      <c r="Q131" s="232" t="s">
        <v>683</v>
      </c>
      <c r="R131" s="232"/>
      <c r="S131" s="232"/>
      <c r="T131" s="232"/>
      <c r="U131" s="232"/>
      <c r="V131" s="232" t="s">
        <v>648</v>
      </c>
      <c r="W131" s="232" t="s">
        <v>676</v>
      </c>
      <c r="X131" s="232" t="s">
        <v>1632</v>
      </c>
      <c r="Y131" s="232" t="s">
        <v>14</v>
      </c>
    </row>
    <row r="132" spans="1:25" hidden="1" x14ac:dyDescent="0.2">
      <c r="A132" s="232"/>
      <c r="B132" s="266" t="s">
        <v>745</v>
      </c>
      <c r="C132" s="267" t="s">
        <v>761</v>
      </c>
      <c r="D132" s="268">
        <v>60064</v>
      </c>
      <c r="E132" s="268" t="s">
        <v>639</v>
      </c>
      <c r="F132" s="268">
        <v>4418</v>
      </c>
      <c r="G132" s="266" t="s">
        <v>779</v>
      </c>
      <c r="H132" s="268" t="s">
        <v>780</v>
      </c>
      <c r="I132" s="268" t="s">
        <v>679</v>
      </c>
      <c r="J132" s="269">
        <v>360000</v>
      </c>
      <c r="K132" s="305" t="s">
        <v>680</v>
      </c>
      <c r="L132" s="234">
        <v>644.22</v>
      </c>
      <c r="M132" s="233" t="s">
        <v>643</v>
      </c>
      <c r="N132" s="232">
        <v>46010</v>
      </c>
      <c r="O132" s="232" t="s">
        <v>764</v>
      </c>
      <c r="P132" s="232" t="s">
        <v>682</v>
      </c>
      <c r="Q132" s="232" t="s">
        <v>683</v>
      </c>
      <c r="R132" s="232"/>
      <c r="S132" s="232"/>
      <c r="T132" s="232"/>
      <c r="U132" s="232"/>
      <c r="V132" s="232" t="s">
        <v>648</v>
      </c>
      <c r="W132" s="232" t="s">
        <v>676</v>
      </c>
      <c r="X132" s="232" t="s">
        <v>1632</v>
      </c>
      <c r="Y132" s="232" t="s">
        <v>14</v>
      </c>
    </row>
    <row r="133" spans="1:25" hidden="1" x14ac:dyDescent="0.2">
      <c r="A133" s="232"/>
      <c r="B133" s="266" t="s">
        <v>745</v>
      </c>
      <c r="C133" s="267" t="s">
        <v>761</v>
      </c>
      <c r="D133" s="268">
        <v>60064</v>
      </c>
      <c r="E133" s="268" t="s">
        <v>639</v>
      </c>
      <c r="F133" s="268">
        <v>4418</v>
      </c>
      <c r="G133" s="266" t="s">
        <v>781</v>
      </c>
      <c r="H133" s="268" t="s">
        <v>782</v>
      </c>
      <c r="I133" s="268" t="s">
        <v>679</v>
      </c>
      <c r="J133" s="269">
        <v>300000</v>
      </c>
      <c r="K133" s="305" t="s">
        <v>680</v>
      </c>
      <c r="L133" s="234">
        <v>536.85</v>
      </c>
      <c r="M133" s="233" t="s">
        <v>643</v>
      </c>
      <c r="N133" s="232">
        <v>46010</v>
      </c>
      <c r="O133" s="232" t="s">
        <v>764</v>
      </c>
      <c r="P133" s="232" t="s">
        <v>682</v>
      </c>
      <c r="Q133" s="232" t="s">
        <v>683</v>
      </c>
      <c r="R133" s="232"/>
      <c r="S133" s="232"/>
      <c r="T133" s="232"/>
      <c r="U133" s="232"/>
      <c r="V133" s="232" t="s">
        <v>648</v>
      </c>
      <c r="W133" s="232" t="s">
        <v>676</v>
      </c>
      <c r="X133" s="232" t="s">
        <v>1632</v>
      </c>
      <c r="Y133" s="232" t="s">
        <v>14</v>
      </c>
    </row>
    <row r="134" spans="1:25" hidden="1" x14ac:dyDescent="0.2">
      <c r="A134" s="232"/>
      <c r="B134" s="266" t="s">
        <v>745</v>
      </c>
      <c r="C134" s="267" t="s">
        <v>761</v>
      </c>
      <c r="D134" s="268">
        <v>60064</v>
      </c>
      <c r="E134" s="268" t="s">
        <v>639</v>
      </c>
      <c r="F134" s="268">
        <v>4418</v>
      </c>
      <c r="G134" s="266" t="s">
        <v>783</v>
      </c>
      <c r="H134" s="268" t="s">
        <v>784</v>
      </c>
      <c r="I134" s="268" t="s">
        <v>679</v>
      </c>
      <c r="J134" s="269">
        <v>60000</v>
      </c>
      <c r="K134" s="305" t="s">
        <v>680</v>
      </c>
      <c r="L134" s="234">
        <v>107.37</v>
      </c>
      <c r="M134" s="233" t="s">
        <v>643</v>
      </c>
      <c r="N134" s="232">
        <v>46010</v>
      </c>
      <c r="O134" s="232" t="s">
        <v>764</v>
      </c>
      <c r="P134" s="232" t="s">
        <v>682</v>
      </c>
      <c r="Q134" s="232" t="s">
        <v>683</v>
      </c>
      <c r="R134" s="232"/>
      <c r="S134" s="232"/>
      <c r="T134" s="232"/>
      <c r="U134" s="232"/>
      <c r="V134" s="232" t="s">
        <v>648</v>
      </c>
      <c r="W134" s="232" t="s">
        <v>676</v>
      </c>
      <c r="X134" s="232" t="s">
        <v>1632</v>
      </c>
      <c r="Y134" s="232" t="s">
        <v>14</v>
      </c>
    </row>
    <row r="135" spans="1:25" hidden="1" x14ac:dyDescent="0.2">
      <c r="A135" s="232"/>
      <c r="B135" s="266" t="s">
        <v>745</v>
      </c>
      <c r="C135" s="267" t="s">
        <v>761</v>
      </c>
      <c r="D135" s="268">
        <v>60064</v>
      </c>
      <c r="E135" s="268" t="s">
        <v>639</v>
      </c>
      <c r="F135" s="268">
        <v>4418</v>
      </c>
      <c r="G135" s="266" t="s">
        <v>785</v>
      </c>
      <c r="H135" s="268" t="s">
        <v>786</v>
      </c>
      <c r="I135" s="268" t="s">
        <v>679</v>
      </c>
      <c r="J135" s="269">
        <v>210000</v>
      </c>
      <c r="K135" s="305" t="s">
        <v>680</v>
      </c>
      <c r="L135" s="234">
        <v>375.79</v>
      </c>
      <c r="M135" s="233" t="s">
        <v>643</v>
      </c>
      <c r="N135" s="232">
        <v>46010</v>
      </c>
      <c r="O135" s="232" t="s">
        <v>764</v>
      </c>
      <c r="P135" s="232" t="s">
        <v>682</v>
      </c>
      <c r="Q135" s="232" t="s">
        <v>683</v>
      </c>
      <c r="R135" s="232"/>
      <c r="S135" s="232"/>
      <c r="T135" s="232"/>
      <c r="U135" s="232"/>
      <c r="V135" s="232" t="s">
        <v>648</v>
      </c>
      <c r="W135" s="232" t="s">
        <v>676</v>
      </c>
      <c r="X135" s="232" t="s">
        <v>1632</v>
      </c>
      <c r="Y135" s="232" t="s">
        <v>14</v>
      </c>
    </row>
    <row r="136" spans="1:25" hidden="1" x14ac:dyDescent="0.2">
      <c r="A136" s="232"/>
      <c r="B136" s="266" t="s">
        <v>745</v>
      </c>
      <c r="C136" s="267" t="s">
        <v>761</v>
      </c>
      <c r="D136" s="268">
        <v>60064</v>
      </c>
      <c r="E136" s="268" t="s">
        <v>639</v>
      </c>
      <c r="F136" s="268">
        <v>4418</v>
      </c>
      <c r="G136" s="266" t="s">
        <v>787</v>
      </c>
      <c r="H136" s="268" t="s">
        <v>788</v>
      </c>
      <c r="I136" s="268" t="s">
        <v>679</v>
      </c>
      <c r="J136" s="269">
        <v>90000</v>
      </c>
      <c r="K136" s="305" t="s">
        <v>680</v>
      </c>
      <c r="L136" s="234">
        <v>161.05000000000001</v>
      </c>
      <c r="M136" s="233" t="s">
        <v>643</v>
      </c>
      <c r="N136" s="232">
        <v>46010</v>
      </c>
      <c r="O136" s="232" t="s">
        <v>764</v>
      </c>
      <c r="P136" s="232" t="s">
        <v>682</v>
      </c>
      <c r="Q136" s="232" t="s">
        <v>683</v>
      </c>
      <c r="R136" s="232"/>
      <c r="S136" s="232"/>
      <c r="T136" s="232"/>
      <c r="U136" s="232"/>
      <c r="V136" s="232" t="s">
        <v>648</v>
      </c>
      <c r="W136" s="232" t="s">
        <v>676</v>
      </c>
      <c r="X136" s="232" t="s">
        <v>1632</v>
      </c>
      <c r="Y136" s="232" t="s">
        <v>14</v>
      </c>
    </row>
    <row r="137" spans="1:25" hidden="1" x14ac:dyDescent="0.2">
      <c r="A137" s="232"/>
      <c r="B137" s="266" t="s">
        <v>745</v>
      </c>
      <c r="C137" s="267">
        <v>44230</v>
      </c>
      <c r="D137" s="268">
        <v>60064</v>
      </c>
      <c r="E137" s="268" t="s">
        <v>639</v>
      </c>
      <c r="F137" s="268">
        <v>4418</v>
      </c>
      <c r="G137" s="266" t="s">
        <v>795</v>
      </c>
      <c r="H137" s="268" t="s">
        <v>796</v>
      </c>
      <c r="I137" s="268" t="s">
        <v>679</v>
      </c>
      <c r="J137" s="269">
        <v>22500</v>
      </c>
      <c r="K137" s="305" t="s">
        <v>680</v>
      </c>
      <c r="L137" s="234">
        <v>41.32</v>
      </c>
      <c r="M137" s="233" t="s">
        <v>643</v>
      </c>
      <c r="N137" s="232">
        <v>45140</v>
      </c>
      <c r="O137" s="232" t="s">
        <v>797</v>
      </c>
      <c r="P137" s="232" t="s">
        <v>682</v>
      </c>
      <c r="Q137" s="232" t="s">
        <v>683</v>
      </c>
      <c r="R137" s="232"/>
      <c r="S137" s="232"/>
      <c r="T137" s="232"/>
      <c r="U137" s="232"/>
      <c r="V137" s="232" t="s">
        <v>648</v>
      </c>
      <c r="W137" s="232" t="s">
        <v>793</v>
      </c>
      <c r="X137" s="232" t="s">
        <v>1633</v>
      </c>
      <c r="Y137" s="232" t="s">
        <v>14</v>
      </c>
    </row>
    <row r="138" spans="1:25" hidden="1" x14ac:dyDescent="0.2">
      <c r="A138" s="232"/>
      <c r="B138" s="266" t="s">
        <v>745</v>
      </c>
      <c r="C138" s="267">
        <v>44230</v>
      </c>
      <c r="D138" s="268">
        <v>60064</v>
      </c>
      <c r="E138" s="268" t="s">
        <v>639</v>
      </c>
      <c r="F138" s="268">
        <v>4418</v>
      </c>
      <c r="G138" s="266" t="s">
        <v>798</v>
      </c>
      <c r="H138" s="268" t="s">
        <v>799</v>
      </c>
      <c r="I138" s="268" t="s">
        <v>679</v>
      </c>
      <c r="J138" s="269">
        <v>3000</v>
      </c>
      <c r="K138" s="305" t="s">
        <v>680</v>
      </c>
      <c r="L138" s="234">
        <v>5.51</v>
      </c>
      <c r="M138" s="233" t="s">
        <v>643</v>
      </c>
      <c r="N138" s="232">
        <v>45140</v>
      </c>
      <c r="O138" s="232" t="s">
        <v>797</v>
      </c>
      <c r="P138" s="232" t="s">
        <v>682</v>
      </c>
      <c r="Q138" s="232" t="s">
        <v>683</v>
      </c>
      <c r="R138" s="232"/>
      <c r="S138" s="232"/>
      <c r="T138" s="232"/>
      <c r="U138" s="232"/>
      <c r="V138" s="232" t="s">
        <v>648</v>
      </c>
      <c r="W138" s="232" t="s">
        <v>793</v>
      </c>
      <c r="X138" s="232" t="s">
        <v>1633</v>
      </c>
      <c r="Y138" s="232" t="s">
        <v>14</v>
      </c>
    </row>
    <row r="139" spans="1:25" hidden="1" x14ac:dyDescent="0.2">
      <c r="A139" s="232"/>
      <c r="B139" s="266" t="s">
        <v>745</v>
      </c>
      <c r="C139" s="267">
        <v>44230</v>
      </c>
      <c r="D139" s="268">
        <v>60064</v>
      </c>
      <c r="E139" s="268" t="s">
        <v>639</v>
      </c>
      <c r="F139" s="268">
        <v>4418</v>
      </c>
      <c r="G139" s="266" t="s">
        <v>800</v>
      </c>
      <c r="H139" s="268" t="s">
        <v>801</v>
      </c>
      <c r="I139" s="268" t="s">
        <v>679</v>
      </c>
      <c r="J139" s="269">
        <v>1500</v>
      </c>
      <c r="K139" s="305" t="s">
        <v>680</v>
      </c>
      <c r="L139" s="234">
        <v>2.75</v>
      </c>
      <c r="M139" s="233" t="s">
        <v>643</v>
      </c>
      <c r="N139" s="232">
        <v>45140</v>
      </c>
      <c r="O139" s="232" t="s">
        <v>797</v>
      </c>
      <c r="P139" s="232" t="s">
        <v>682</v>
      </c>
      <c r="Q139" s="232" t="s">
        <v>683</v>
      </c>
      <c r="R139" s="232"/>
      <c r="S139" s="232"/>
      <c r="T139" s="232"/>
      <c r="U139" s="232"/>
      <c r="V139" s="232" t="s">
        <v>648</v>
      </c>
      <c r="W139" s="232" t="s">
        <v>793</v>
      </c>
      <c r="X139" s="232" t="s">
        <v>1633</v>
      </c>
      <c r="Y139" s="232" t="s">
        <v>14</v>
      </c>
    </row>
    <row r="140" spans="1:25" hidden="1" x14ac:dyDescent="0.2">
      <c r="A140" s="232"/>
      <c r="B140" s="266" t="s">
        <v>745</v>
      </c>
      <c r="C140" s="267">
        <v>44258</v>
      </c>
      <c r="D140" s="268">
        <v>60064</v>
      </c>
      <c r="E140" s="268" t="s">
        <v>639</v>
      </c>
      <c r="F140" s="268">
        <v>4418</v>
      </c>
      <c r="G140" s="266" t="s">
        <v>802</v>
      </c>
      <c r="H140" s="268" t="s">
        <v>803</v>
      </c>
      <c r="I140" s="268" t="s">
        <v>679</v>
      </c>
      <c r="J140" s="269">
        <v>37000</v>
      </c>
      <c r="K140" s="305" t="s">
        <v>680</v>
      </c>
      <c r="L140" s="234">
        <v>68.11</v>
      </c>
      <c r="M140" s="233" t="s">
        <v>643</v>
      </c>
      <c r="N140" s="232">
        <v>45140</v>
      </c>
      <c r="O140" s="232" t="s">
        <v>797</v>
      </c>
      <c r="P140" s="232" t="s">
        <v>682</v>
      </c>
      <c r="Q140" s="232" t="s">
        <v>683</v>
      </c>
      <c r="R140" s="232"/>
      <c r="S140" s="232"/>
      <c r="T140" s="232"/>
      <c r="U140" s="232"/>
      <c r="V140" s="232" t="s">
        <v>648</v>
      </c>
      <c r="W140" s="232" t="s">
        <v>793</v>
      </c>
      <c r="X140" s="232" t="s">
        <v>1633</v>
      </c>
      <c r="Y140" s="232" t="s">
        <v>14</v>
      </c>
    </row>
    <row r="141" spans="1:25" hidden="1" x14ac:dyDescent="0.2">
      <c r="A141" s="232"/>
      <c r="B141" s="266" t="s">
        <v>745</v>
      </c>
      <c r="C141" s="267">
        <v>44258</v>
      </c>
      <c r="D141" s="268">
        <v>60064</v>
      </c>
      <c r="E141" s="268" t="s">
        <v>639</v>
      </c>
      <c r="F141" s="268">
        <v>4418</v>
      </c>
      <c r="G141" s="266" t="s">
        <v>804</v>
      </c>
      <c r="H141" s="268" t="s">
        <v>805</v>
      </c>
      <c r="I141" s="268" t="s">
        <v>679</v>
      </c>
      <c r="J141" s="269">
        <v>25000</v>
      </c>
      <c r="K141" s="305" t="s">
        <v>680</v>
      </c>
      <c r="L141" s="234">
        <v>46.02</v>
      </c>
      <c r="M141" s="233" t="s">
        <v>643</v>
      </c>
      <c r="N141" s="232">
        <v>45110</v>
      </c>
      <c r="O141" s="232" t="s">
        <v>806</v>
      </c>
      <c r="P141" s="232" t="s">
        <v>682</v>
      </c>
      <c r="Q141" s="232" t="s">
        <v>683</v>
      </c>
      <c r="R141" s="232"/>
      <c r="S141" s="232"/>
      <c r="T141" s="232"/>
      <c r="U141" s="232"/>
      <c r="V141" s="232" t="s">
        <v>648</v>
      </c>
      <c r="W141" s="232" t="s">
        <v>793</v>
      </c>
      <c r="X141" s="232" t="s">
        <v>1633</v>
      </c>
      <c r="Y141" s="232" t="s">
        <v>14</v>
      </c>
    </row>
    <row r="142" spans="1:25" hidden="1" x14ac:dyDescent="0.2">
      <c r="A142" s="232"/>
      <c r="B142" s="266" t="s">
        <v>745</v>
      </c>
      <c r="C142" s="267">
        <v>44258</v>
      </c>
      <c r="D142" s="268">
        <v>60064</v>
      </c>
      <c r="E142" s="268" t="s">
        <v>639</v>
      </c>
      <c r="F142" s="268">
        <v>4418</v>
      </c>
      <c r="G142" s="266" t="s">
        <v>807</v>
      </c>
      <c r="H142" s="268" t="s">
        <v>808</v>
      </c>
      <c r="I142" s="268" t="s">
        <v>679</v>
      </c>
      <c r="J142" s="269">
        <v>10000</v>
      </c>
      <c r="K142" s="305" t="s">
        <v>680</v>
      </c>
      <c r="L142" s="234">
        <v>18.41</v>
      </c>
      <c r="M142" s="233" t="s">
        <v>643</v>
      </c>
      <c r="N142" s="232">
        <v>45120</v>
      </c>
      <c r="O142" s="232" t="s">
        <v>809</v>
      </c>
      <c r="P142" s="232" t="s">
        <v>682</v>
      </c>
      <c r="Q142" s="232" t="s">
        <v>683</v>
      </c>
      <c r="R142" s="232"/>
      <c r="S142" s="232"/>
      <c r="T142" s="232"/>
      <c r="U142" s="232"/>
      <c r="V142" s="232" t="s">
        <v>648</v>
      </c>
      <c r="W142" s="232" t="s">
        <v>793</v>
      </c>
      <c r="X142" s="232" t="s">
        <v>1633</v>
      </c>
      <c r="Y142" s="232" t="s">
        <v>14</v>
      </c>
    </row>
    <row r="143" spans="1:25" hidden="1" x14ac:dyDescent="0.2">
      <c r="A143" s="232"/>
      <c r="B143" s="266" t="s">
        <v>745</v>
      </c>
      <c r="C143" s="267">
        <v>44258</v>
      </c>
      <c r="D143" s="268">
        <v>60064</v>
      </c>
      <c r="E143" s="268" t="s">
        <v>639</v>
      </c>
      <c r="F143" s="268">
        <v>4418</v>
      </c>
      <c r="G143" s="266" t="s">
        <v>810</v>
      </c>
      <c r="H143" s="268" t="s">
        <v>811</v>
      </c>
      <c r="I143" s="268" t="s">
        <v>679</v>
      </c>
      <c r="J143" s="269">
        <v>50500</v>
      </c>
      <c r="K143" s="305" t="s">
        <v>680</v>
      </c>
      <c r="L143" s="234">
        <v>92.96</v>
      </c>
      <c r="M143" s="233" t="s">
        <v>643</v>
      </c>
      <c r="N143" s="232">
        <v>42230</v>
      </c>
      <c r="O143" s="232" t="s">
        <v>812</v>
      </c>
      <c r="P143" s="232" t="s">
        <v>682</v>
      </c>
      <c r="Q143" s="232" t="s">
        <v>683</v>
      </c>
      <c r="R143" s="232"/>
      <c r="S143" s="232"/>
      <c r="T143" s="232"/>
      <c r="U143" s="232"/>
      <c r="V143" s="232" t="s">
        <v>648</v>
      </c>
      <c r="W143" s="232" t="s">
        <v>793</v>
      </c>
      <c r="X143" s="232" t="s">
        <v>1633</v>
      </c>
      <c r="Y143" s="232" t="s">
        <v>14</v>
      </c>
    </row>
    <row r="144" spans="1:25" hidden="1" x14ac:dyDescent="0.2">
      <c r="A144" s="232"/>
      <c r="B144" s="266" t="s">
        <v>745</v>
      </c>
      <c r="C144" s="267">
        <v>44258</v>
      </c>
      <c r="D144" s="268">
        <v>60064</v>
      </c>
      <c r="E144" s="268" t="s">
        <v>639</v>
      </c>
      <c r="F144" s="268">
        <v>4418</v>
      </c>
      <c r="G144" s="266" t="s">
        <v>747</v>
      </c>
      <c r="H144" s="268" t="s">
        <v>748</v>
      </c>
      <c r="I144" s="268" t="s">
        <v>679</v>
      </c>
      <c r="J144" s="269">
        <v>50000</v>
      </c>
      <c r="K144" s="305" t="s">
        <v>680</v>
      </c>
      <c r="L144" s="234">
        <v>92.04</v>
      </c>
      <c r="M144" s="233" t="s">
        <v>643</v>
      </c>
      <c r="N144" s="232">
        <v>42320</v>
      </c>
      <c r="O144" s="232" t="s">
        <v>749</v>
      </c>
      <c r="P144" s="232" t="s">
        <v>682</v>
      </c>
      <c r="Q144" s="232" t="s">
        <v>683</v>
      </c>
      <c r="R144" s="232"/>
      <c r="S144" s="232"/>
      <c r="T144" s="232"/>
      <c r="U144" s="232"/>
      <c r="V144" s="232" t="s">
        <v>648</v>
      </c>
      <c r="W144" s="232" t="s">
        <v>793</v>
      </c>
      <c r="X144" s="232" t="s">
        <v>1633</v>
      </c>
      <c r="Y144" s="232" t="s">
        <v>14</v>
      </c>
    </row>
    <row r="145" spans="1:25" hidden="1" x14ac:dyDescent="0.2">
      <c r="A145" s="232"/>
      <c r="B145" s="266" t="s">
        <v>745</v>
      </c>
      <c r="C145" s="267">
        <v>44258</v>
      </c>
      <c r="D145" s="268">
        <v>60064</v>
      </c>
      <c r="E145" s="268" t="s">
        <v>639</v>
      </c>
      <c r="F145" s="268">
        <v>4418</v>
      </c>
      <c r="G145" s="266" t="s">
        <v>747</v>
      </c>
      <c r="H145" s="268" t="s">
        <v>748</v>
      </c>
      <c r="I145" s="268" t="s">
        <v>679</v>
      </c>
      <c r="J145" s="269">
        <v>50000</v>
      </c>
      <c r="K145" s="305" t="s">
        <v>680</v>
      </c>
      <c r="L145" s="234">
        <v>92.04</v>
      </c>
      <c r="M145" s="233" t="s">
        <v>643</v>
      </c>
      <c r="N145" s="232">
        <v>42320</v>
      </c>
      <c r="O145" s="232" t="s">
        <v>749</v>
      </c>
      <c r="P145" s="232" t="s">
        <v>682</v>
      </c>
      <c r="Q145" s="232" t="s">
        <v>683</v>
      </c>
      <c r="R145" s="232"/>
      <c r="S145" s="232"/>
      <c r="T145" s="232"/>
      <c r="U145" s="232"/>
      <c r="V145" s="232" t="s">
        <v>648</v>
      </c>
      <c r="W145" s="232" t="s">
        <v>793</v>
      </c>
      <c r="X145" s="232" t="s">
        <v>1633</v>
      </c>
      <c r="Y145" s="232" t="s">
        <v>14</v>
      </c>
    </row>
    <row r="146" spans="1:25" hidden="1" x14ac:dyDescent="0.2">
      <c r="A146" s="232"/>
      <c r="B146" s="266" t="s">
        <v>745</v>
      </c>
      <c r="C146" s="267">
        <v>44442</v>
      </c>
      <c r="D146" s="268">
        <v>60064</v>
      </c>
      <c r="E146" s="268" t="s">
        <v>639</v>
      </c>
      <c r="F146" s="268">
        <v>4418</v>
      </c>
      <c r="G146" s="266" t="s">
        <v>813</v>
      </c>
      <c r="H146" s="268" t="s">
        <v>814</v>
      </c>
      <c r="I146" s="268" t="s">
        <v>679</v>
      </c>
      <c r="J146" s="269">
        <v>60000</v>
      </c>
      <c r="K146" s="305" t="s">
        <v>680</v>
      </c>
      <c r="L146" s="234">
        <v>108.69</v>
      </c>
      <c r="M146" s="233" t="s">
        <v>643</v>
      </c>
      <c r="N146" s="232">
        <v>45140</v>
      </c>
      <c r="O146" s="232" t="s">
        <v>797</v>
      </c>
      <c r="P146" s="232" t="s">
        <v>682</v>
      </c>
      <c r="Q146" s="232" t="s">
        <v>683</v>
      </c>
      <c r="R146" s="232"/>
      <c r="S146" s="232"/>
      <c r="T146" s="232"/>
      <c r="U146" s="232"/>
      <c r="V146" s="232" t="s">
        <v>648</v>
      </c>
      <c r="W146" s="232" t="s">
        <v>793</v>
      </c>
      <c r="X146" s="232" t="s">
        <v>1633</v>
      </c>
      <c r="Y146" s="232" t="s">
        <v>14</v>
      </c>
    </row>
    <row r="147" spans="1:25" hidden="1" x14ac:dyDescent="0.2">
      <c r="A147" s="232"/>
      <c r="B147" s="266" t="s">
        <v>745</v>
      </c>
      <c r="C147" s="267">
        <v>44442</v>
      </c>
      <c r="D147" s="268">
        <v>60064</v>
      </c>
      <c r="E147" s="268" t="s">
        <v>639</v>
      </c>
      <c r="F147" s="268">
        <v>4418</v>
      </c>
      <c r="G147" s="266" t="s">
        <v>815</v>
      </c>
      <c r="H147" s="268" t="s">
        <v>816</v>
      </c>
      <c r="I147" s="268" t="s">
        <v>679</v>
      </c>
      <c r="J147" s="269">
        <v>9000</v>
      </c>
      <c r="K147" s="305" t="s">
        <v>680</v>
      </c>
      <c r="L147" s="234">
        <v>16.3</v>
      </c>
      <c r="M147" s="233" t="s">
        <v>643</v>
      </c>
      <c r="N147" s="232">
        <v>45140</v>
      </c>
      <c r="O147" s="232" t="s">
        <v>797</v>
      </c>
      <c r="P147" s="232" t="s">
        <v>682</v>
      </c>
      <c r="Q147" s="232" t="s">
        <v>683</v>
      </c>
      <c r="R147" s="232"/>
      <c r="S147" s="232"/>
      <c r="T147" s="232"/>
      <c r="U147" s="232"/>
      <c r="V147" s="232" t="s">
        <v>648</v>
      </c>
      <c r="W147" s="232" t="s">
        <v>793</v>
      </c>
      <c r="X147" s="232" t="s">
        <v>1633</v>
      </c>
      <c r="Y147" s="232" t="s">
        <v>14</v>
      </c>
    </row>
    <row r="148" spans="1:25" hidden="1" x14ac:dyDescent="0.2">
      <c r="A148" s="232"/>
      <c r="B148" s="266" t="s">
        <v>745</v>
      </c>
      <c r="C148" s="267">
        <v>44442</v>
      </c>
      <c r="D148" s="268">
        <v>60064</v>
      </c>
      <c r="E148" s="268" t="s">
        <v>639</v>
      </c>
      <c r="F148" s="268">
        <v>4418</v>
      </c>
      <c r="G148" s="266" t="s">
        <v>817</v>
      </c>
      <c r="H148" s="268" t="s">
        <v>818</v>
      </c>
      <c r="I148" s="268" t="s">
        <v>679</v>
      </c>
      <c r="J148" s="269">
        <v>500</v>
      </c>
      <c r="K148" s="305" t="s">
        <v>680</v>
      </c>
      <c r="L148" s="234">
        <v>0.91</v>
      </c>
      <c r="M148" s="233" t="s">
        <v>643</v>
      </c>
      <c r="N148" s="232">
        <v>42430</v>
      </c>
      <c r="O148" s="232" t="s">
        <v>819</v>
      </c>
      <c r="P148" s="232" t="s">
        <v>682</v>
      </c>
      <c r="Q148" s="232" t="s">
        <v>683</v>
      </c>
      <c r="R148" s="232"/>
      <c r="S148" s="232"/>
      <c r="T148" s="232"/>
      <c r="U148" s="232"/>
      <c r="V148" s="232" t="s">
        <v>648</v>
      </c>
      <c r="W148" s="232" t="s">
        <v>793</v>
      </c>
      <c r="X148" s="232" t="s">
        <v>1633</v>
      </c>
      <c r="Y148" s="232" t="s">
        <v>14</v>
      </c>
    </row>
    <row r="149" spans="1:25" hidden="1" x14ac:dyDescent="0.2">
      <c r="A149" s="232"/>
      <c r="B149" s="266" t="s">
        <v>745</v>
      </c>
      <c r="C149" s="267">
        <v>44442</v>
      </c>
      <c r="D149" s="268">
        <v>60064</v>
      </c>
      <c r="E149" s="268" t="s">
        <v>639</v>
      </c>
      <c r="F149" s="268">
        <v>4418</v>
      </c>
      <c r="G149" s="266" t="s">
        <v>820</v>
      </c>
      <c r="H149" s="268" t="s">
        <v>821</v>
      </c>
      <c r="I149" s="268" t="s">
        <v>679</v>
      </c>
      <c r="J149" s="269">
        <v>75000</v>
      </c>
      <c r="K149" s="305" t="s">
        <v>680</v>
      </c>
      <c r="L149" s="234">
        <v>135.86000000000001</v>
      </c>
      <c r="M149" s="233" t="s">
        <v>643</v>
      </c>
      <c r="N149" s="232">
        <v>42320</v>
      </c>
      <c r="O149" s="232" t="s">
        <v>749</v>
      </c>
      <c r="P149" s="232" t="s">
        <v>682</v>
      </c>
      <c r="Q149" s="232" t="s">
        <v>683</v>
      </c>
      <c r="R149" s="232"/>
      <c r="S149" s="232"/>
      <c r="T149" s="232"/>
      <c r="U149" s="232"/>
      <c r="V149" s="232" t="s">
        <v>648</v>
      </c>
      <c r="W149" s="232" t="s">
        <v>793</v>
      </c>
      <c r="X149" s="232" t="s">
        <v>1633</v>
      </c>
      <c r="Y149" s="232" t="s">
        <v>14</v>
      </c>
    </row>
    <row r="150" spans="1:25" hidden="1" x14ac:dyDescent="0.2">
      <c r="A150" s="232"/>
      <c r="B150" s="266" t="s">
        <v>745</v>
      </c>
      <c r="C150" s="267">
        <v>44442</v>
      </c>
      <c r="D150" s="268">
        <v>60064</v>
      </c>
      <c r="E150" s="268" t="s">
        <v>639</v>
      </c>
      <c r="F150" s="268">
        <v>4418</v>
      </c>
      <c r="G150" s="266" t="s">
        <v>820</v>
      </c>
      <c r="H150" s="268" t="s">
        <v>821</v>
      </c>
      <c r="I150" s="268" t="s">
        <v>679</v>
      </c>
      <c r="J150" s="269">
        <v>75000</v>
      </c>
      <c r="K150" s="305" t="s">
        <v>680</v>
      </c>
      <c r="L150" s="234">
        <v>135.86000000000001</v>
      </c>
      <c r="M150" s="233" t="s">
        <v>643</v>
      </c>
      <c r="N150" s="232">
        <v>42320</v>
      </c>
      <c r="O150" s="232" t="s">
        <v>749</v>
      </c>
      <c r="P150" s="232" t="s">
        <v>682</v>
      </c>
      <c r="Q150" s="232" t="s">
        <v>683</v>
      </c>
      <c r="R150" s="232"/>
      <c r="S150" s="232"/>
      <c r="T150" s="232"/>
      <c r="U150" s="232"/>
      <c r="V150" s="232" t="s">
        <v>648</v>
      </c>
      <c r="W150" s="232" t="s">
        <v>793</v>
      </c>
      <c r="X150" s="232" t="s">
        <v>1633</v>
      </c>
      <c r="Y150" s="232" t="s">
        <v>14</v>
      </c>
    </row>
    <row r="151" spans="1:25" hidden="1" x14ac:dyDescent="0.2">
      <c r="A151" s="232"/>
      <c r="B151" s="266" t="s">
        <v>745</v>
      </c>
      <c r="C151" s="267">
        <v>44472</v>
      </c>
      <c r="D151" s="268">
        <v>60064</v>
      </c>
      <c r="E151" s="268" t="s">
        <v>639</v>
      </c>
      <c r="F151" s="268">
        <v>4418</v>
      </c>
      <c r="G151" s="266" t="s">
        <v>822</v>
      </c>
      <c r="H151" s="268" t="s">
        <v>823</v>
      </c>
      <c r="I151" s="268" t="s">
        <v>679</v>
      </c>
      <c r="J151" s="269">
        <v>102000</v>
      </c>
      <c r="K151" s="305" t="s">
        <v>680</v>
      </c>
      <c r="L151" s="234">
        <v>185.02</v>
      </c>
      <c r="M151" s="233" t="s">
        <v>643</v>
      </c>
      <c r="N151" s="232">
        <v>42230</v>
      </c>
      <c r="O151" s="232" t="s">
        <v>812</v>
      </c>
      <c r="P151" s="232" t="s">
        <v>682</v>
      </c>
      <c r="Q151" s="232" t="s">
        <v>683</v>
      </c>
      <c r="R151" s="232"/>
      <c r="S151" s="232"/>
      <c r="T151" s="232"/>
      <c r="U151" s="232"/>
      <c r="V151" s="232" t="s">
        <v>648</v>
      </c>
      <c r="W151" s="232" t="s">
        <v>793</v>
      </c>
      <c r="X151" s="232" t="s">
        <v>1633</v>
      </c>
      <c r="Y151" s="232" t="s">
        <v>14</v>
      </c>
    </row>
    <row r="152" spans="1:25" hidden="1" x14ac:dyDescent="0.2">
      <c r="A152" s="232"/>
      <c r="B152" s="266" t="s">
        <v>745</v>
      </c>
      <c r="C152" s="267">
        <v>44472</v>
      </c>
      <c r="D152" s="268">
        <v>60064</v>
      </c>
      <c r="E152" s="268" t="s">
        <v>639</v>
      </c>
      <c r="F152" s="268">
        <v>4418</v>
      </c>
      <c r="G152" s="266" t="s">
        <v>824</v>
      </c>
      <c r="H152" s="268" t="s">
        <v>825</v>
      </c>
      <c r="I152" s="268" t="s">
        <v>679</v>
      </c>
      <c r="J152" s="269">
        <v>49000</v>
      </c>
      <c r="K152" s="305" t="s">
        <v>680</v>
      </c>
      <c r="L152" s="234">
        <v>88.88</v>
      </c>
      <c r="M152" s="233" t="s">
        <v>643</v>
      </c>
      <c r="N152" s="232">
        <v>45140</v>
      </c>
      <c r="O152" s="232" t="s">
        <v>797</v>
      </c>
      <c r="P152" s="232" t="s">
        <v>682</v>
      </c>
      <c r="Q152" s="232" t="s">
        <v>683</v>
      </c>
      <c r="R152" s="232"/>
      <c r="S152" s="232"/>
      <c r="T152" s="232"/>
      <c r="U152" s="232"/>
      <c r="V152" s="232" t="s">
        <v>648</v>
      </c>
      <c r="W152" s="232" t="s">
        <v>793</v>
      </c>
      <c r="X152" s="232" t="s">
        <v>1633</v>
      </c>
      <c r="Y152" s="232" t="s">
        <v>14</v>
      </c>
    </row>
    <row r="153" spans="1:25" hidden="1" x14ac:dyDescent="0.2">
      <c r="A153" s="232"/>
      <c r="B153" s="266" t="s">
        <v>745</v>
      </c>
      <c r="C153" s="267">
        <v>44472</v>
      </c>
      <c r="D153" s="268">
        <v>60064</v>
      </c>
      <c r="E153" s="268" t="s">
        <v>639</v>
      </c>
      <c r="F153" s="268">
        <v>4418</v>
      </c>
      <c r="G153" s="266" t="s">
        <v>826</v>
      </c>
      <c r="H153" s="268" t="s">
        <v>827</v>
      </c>
      <c r="I153" s="268" t="s">
        <v>679</v>
      </c>
      <c r="J153" s="269">
        <v>20000</v>
      </c>
      <c r="K153" s="305" t="s">
        <v>680</v>
      </c>
      <c r="L153" s="234">
        <v>36.28</v>
      </c>
      <c r="M153" s="233" t="s">
        <v>643</v>
      </c>
      <c r="N153" s="232">
        <v>45120</v>
      </c>
      <c r="O153" s="232" t="s">
        <v>809</v>
      </c>
      <c r="P153" s="232" t="s">
        <v>682</v>
      </c>
      <c r="Q153" s="232" t="s">
        <v>683</v>
      </c>
      <c r="R153" s="232"/>
      <c r="S153" s="232"/>
      <c r="T153" s="232"/>
      <c r="U153" s="232"/>
      <c r="V153" s="232" t="s">
        <v>648</v>
      </c>
      <c r="W153" s="232" t="s">
        <v>793</v>
      </c>
      <c r="X153" s="232" t="s">
        <v>1633</v>
      </c>
      <c r="Y153" s="232" t="s">
        <v>14</v>
      </c>
    </row>
    <row r="154" spans="1:25" hidden="1" x14ac:dyDescent="0.2">
      <c r="A154" s="232"/>
      <c r="B154" s="266" t="s">
        <v>745</v>
      </c>
      <c r="C154" s="267">
        <v>44533</v>
      </c>
      <c r="D154" s="268">
        <v>60064</v>
      </c>
      <c r="E154" s="268" t="s">
        <v>639</v>
      </c>
      <c r="F154" s="268">
        <v>4418</v>
      </c>
      <c r="G154" s="266" t="s">
        <v>828</v>
      </c>
      <c r="H154" s="268" t="s">
        <v>829</v>
      </c>
      <c r="I154" s="268" t="s">
        <v>679</v>
      </c>
      <c r="J154" s="269">
        <v>71000</v>
      </c>
      <c r="K154" s="305" t="s">
        <v>680</v>
      </c>
      <c r="L154" s="234">
        <v>129.32</v>
      </c>
      <c r="M154" s="233" t="s">
        <v>643</v>
      </c>
      <c r="N154" s="232">
        <v>42230</v>
      </c>
      <c r="O154" s="232" t="s">
        <v>812</v>
      </c>
      <c r="P154" s="232" t="s">
        <v>682</v>
      </c>
      <c r="Q154" s="232" t="s">
        <v>683</v>
      </c>
      <c r="R154" s="232"/>
      <c r="S154" s="232"/>
      <c r="T154" s="232"/>
      <c r="U154" s="232"/>
      <c r="V154" s="232" t="s">
        <v>648</v>
      </c>
      <c r="W154" s="232" t="s">
        <v>793</v>
      </c>
      <c r="X154" s="232" t="s">
        <v>1633</v>
      </c>
      <c r="Y154" s="232" t="s">
        <v>14</v>
      </c>
    </row>
    <row r="155" spans="1:25" hidden="1" x14ac:dyDescent="0.2">
      <c r="A155" s="232"/>
      <c r="B155" s="266" t="s">
        <v>745</v>
      </c>
      <c r="C155" s="267">
        <v>44533</v>
      </c>
      <c r="D155" s="268">
        <v>60064</v>
      </c>
      <c r="E155" s="268" t="s">
        <v>639</v>
      </c>
      <c r="F155" s="268">
        <v>4418</v>
      </c>
      <c r="G155" s="266" t="s">
        <v>830</v>
      </c>
      <c r="H155" s="268" t="s">
        <v>831</v>
      </c>
      <c r="I155" s="268" t="s">
        <v>679</v>
      </c>
      <c r="J155" s="269">
        <v>50000</v>
      </c>
      <c r="K155" s="305" t="s">
        <v>680</v>
      </c>
      <c r="L155" s="234">
        <v>91.07</v>
      </c>
      <c r="M155" s="233" t="s">
        <v>643</v>
      </c>
      <c r="N155" s="232">
        <v>42320</v>
      </c>
      <c r="O155" s="232" t="s">
        <v>749</v>
      </c>
      <c r="P155" s="232" t="s">
        <v>682</v>
      </c>
      <c r="Q155" s="232" t="s">
        <v>683</v>
      </c>
      <c r="R155" s="232"/>
      <c r="S155" s="232"/>
      <c r="T155" s="232"/>
      <c r="U155" s="232"/>
      <c r="V155" s="232" t="s">
        <v>648</v>
      </c>
      <c r="W155" s="232" t="s">
        <v>793</v>
      </c>
      <c r="X155" s="232" t="s">
        <v>1633</v>
      </c>
      <c r="Y155" s="232" t="s">
        <v>14</v>
      </c>
    </row>
    <row r="156" spans="1:25" hidden="1" x14ac:dyDescent="0.2">
      <c r="A156" s="232"/>
      <c r="B156" s="266" t="s">
        <v>745</v>
      </c>
      <c r="C156" s="267">
        <v>44533</v>
      </c>
      <c r="D156" s="268">
        <v>60064</v>
      </c>
      <c r="E156" s="268" t="s">
        <v>639</v>
      </c>
      <c r="F156" s="268">
        <v>4418</v>
      </c>
      <c r="G156" s="266" t="s">
        <v>830</v>
      </c>
      <c r="H156" s="268" t="s">
        <v>831</v>
      </c>
      <c r="I156" s="268" t="s">
        <v>679</v>
      </c>
      <c r="J156" s="269">
        <v>50000</v>
      </c>
      <c r="K156" s="305" t="s">
        <v>680</v>
      </c>
      <c r="L156" s="234">
        <v>91.07</v>
      </c>
      <c r="M156" s="233" t="s">
        <v>643</v>
      </c>
      <c r="N156" s="232">
        <v>42320</v>
      </c>
      <c r="O156" s="232" t="s">
        <v>749</v>
      </c>
      <c r="P156" s="232" t="s">
        <v>682</v>
      </c>
      <c r="Q156" s="232" t="s">
        <v>683</v>
      </c>
      <c r="R156" s="232"/>
      <c r="S156" s="232"/>
      <c r="T156" s="232"/>
      <c r="U156" s="232"/>
      <c r="V156" s="232" t="s">
        <v>648</v>
      </c>
      <c r="W156" s="232" t="s">
        <v>793</v>
      </c>
      <c r="X156" s="232" t="s">
        <v>1633</v>
      </c>
      <c r="Y156" s="232" t="s">
        <v>14</v>
      </c>
    </row>
    <row r="157" spans="1:25" hidden="1" x14ac:dyDescent="0.2">
      <c r="A157" s="232"/>
      <c r="B157" s="266" t="s">
        <v>745</v>
      </c>
      <c r="C157" s="267">
        <v>44533</v>
      </c>
      <c r="D157" s="268">
        <v>60064</v>
      </c>
      <c r="E157" s="268" t="s">
        <v>639</v>
      </c>
      <c r="F157" s="268">
        <v>4418</v>
      </c>
      <c r="G157" s="266" t="s">
        <v>830</v>
      </c>
      <c r="H157" s="268" t="s">
        <v>831</v>
      </c>
      <c r="I157" s="268" t="s">
        <v>679</v>
      </c>
      <c r="J157" s="269">
        <v>50000</v>
      </c>
      <c r="K157" s="305" t="s">
        <v>680</v>
      </c>
      <c r="L157" s="234">
        <v>91.07</v>
      </c>
      <c r="M157" s="233" t="s">
        <v>643</v>
      </c>
      <c r="N157" s="232">
        <v>42320</v>
      </c>
      <c r="O157" s="232" t="s">
        <v>749</v>
      </c>
      <c r="P157" s="232" t="s">
        <v>682</v>
      </c>
      <c r="Q157" s="232" t="s">
        <v>683</v>
      </c>
      <c r="R157" s="232"/>
      <c r="S157" s="232"/>
      <c r="T157" s="232"/>
      <c r="U157" s="232"/>
      <c r="V157" s="232" t="s">
        <v>648</v>
      </c>
      <c r="W157" s="232" t="s">
        <v>793</v>
      </c>
      <c r="X157" s="232" t="s">
        <v>1633</v>
      </c>
      <c r="Y157" s="232" t="s">
        <v>14</v>
      </c>
    </row>
    <row r="158" spans="1:25" hidden="1" x14ac:dyDescent="0.2">
      <c r="A158" s="232"/>
      <c r="B158" s="266" t="s">
        <v>745</v>
      </c>
      <c r="C158" s="267">
        <v>44533</v>
      </c>
      <c r="D158" s="268">
        <v>60064</v>
      </c>
      <c r="E158" s="268" t="s">
        <v>639</v>
      </c>
      <c r="F158" s="268">
        <v>4418</v>
      </c>
      <c r="G158" s="266" t="s">
        <v>830</v>
      </c>
      <c r="H158" s="268" t="s">
        <v>831</v>
      </c>
      <c r="I158" s="268" t="s">
        <v>679</v>
      </c>
      <c r="J158" s="269">
        <v>50000</v>
      </c>
      <c r="K158" s="305" t="s">
        <v>680</v>
      </c>
      <c r="L158" s="234">
        <v>91.07</v>
      </c>
      <c r="M158" s="233" t="s">
        <v>643</v>
      </c>
      <c r="N158" s="232">
        <v>42320</v>
      </c>
      <c r="O158" s="232" t="s">
        <v>749</v>
      </c>
      <c r="P158" s="232" t="s">
        <v>682</v>
      </c>
      <c r="Q158" s="232" t="s">
        <v>683</v>
      </c>
      <c r="R158" s="232"/>
      <c r="S158" s="232"/>
      <c r="T158" s="232"/>
      <c r="U158" s="232"/>
      <c r="V158" s="232" t="s">
        <v>648</v>
      </c>
      <c r="W158" s="232" t="s">
        <v>793</v>
      </c>
      <c r="X158" s="232" t="s">
        <v>1633</v>
      </c>
      <c r="Y158" s="232" t="s">
        <v>14</v>
      </c>
    </row>
    <row r="159" spans="1:25" hidden="1" x14ac:dyDescent="0.2">
      <c r="A159" s="232"/>
      <c r="B159" s="266" t="s">
        <v>745</v>
      </c>
      <c r="C159" s="267">
        <v>44533</v>
      </c>
      <c r="D159" s="268">
        <v>60064</v>
      </c>
      <c r="E159" s="268" t="s">
        <v>639</v>
      </c>
      <c r="F159" s="268">
        <v>4418</v>
      </c>
      <c r="G159" s="266" t="s">
        <v>830</v>
      </c>
      <c r="H159" s="268" t="s">
        <v>831</v>
      </c>
      <c r="I159" s="268" t="s">
        <v>679</v>
      </c>
      <c r="J159" s="269">
        <v>50000</v>
      </c>
      <c r="K159" s="305" t="s">
        <v>680</v>
      </c>
      <c r="L159" s="234">
        <v>91.07</v>
      </c>
      <c r="M159" s="233" t="s">
        <v>643</v>
      </c>
      <c r="N159" s="232">
        <v>42320</v>
      </c>
      <c r="O159" s="232" t="s">
        <v>749</v>
      </c>
      <c r="P159" s="232" t="s">
        <v>682</v>
      </c>
      <c r="Q159" s="232" t="s">
        <v>683</v>
      </c>
      <c r="R159" s="232"/>
      <c r="S159" s="232"/>
      <c r="T159" s="232"/>
      <c r="U159" s="232"/>
      <c r="V159" s="232" t="s">
        <v>648</v>
      </c>
      <c r="W159" s="232" t="s">
        <v>793</v>
      </c>
      <c r="X159" s="232" t="s">
        <v>1633</v>
      </c>
      <c r="Y159" s="232" t="s">
        <v>14</v>
      </c>
    </row>
    <row r="160" spans="1:25" hidden="1" x14ac:dyDescent="0.2">
      <c r="A160" s="232"/>
      <c r="B160" s="266" t="s">
        <v>745</v>
      </c>
      <c r="C160" s="267">
        <v>44533</v>
      </c>
      <c r="D160" s="268">
        <v>60064</v>
      </c>
      <c r="E160" s="268" t="s">
        <v>639</v>
      </c>
      <c r="F160" s="268">
        <v>4418</v>
      </c>
      <c r="G160" s="266" t="s">
        <v>832</v>
      </c>
      <c r="H160" s="268" t="s">
        <v>833</v>
      </c>
      <c r="I160" s="268" t="s">
        <v>679</v>
      </c>
      <c r="J160" s="269">
        <v>7000</v>
      </c>
      <c r="K160" s="305" t="s">
        <v>680</v>
      </c>
      <c r="L160" s="234">
        <v>12.75</v>
      </c>
      <c r="M160" s="233" t="s">
        <v>643</v>
      </c>
      <c r="N160" s="232">
        <v>45140</v>
      </c>
      <c r="O160" s="232" t="s">
        <v>797</v>
      </c>
      <c r="P160" s="232" t="s">
        <v>682</v>
      </c>
      <c r="Q160" s="232" t="s">
        <v>683</v>
      </c>
      <c r="R160" s="232"/>
      <c r="S160" s="232"/>
      <c r="T160" s="232"/>
      <c r="U160" s="232"/>
      <c r="V160" s="232" t="s">
        <v>648</v>
      </c>
      <c r="W160" s="232" t="s">
        <v>793</v>
      </c>
      <c r="X160" s="232" t="s">
        <v>1633</v>
      </c>
      <c r="Y160" s="232" t="s">
        <v>14</v>
      </c>
    </row>
    <row r="161" spans="1:25" hidden="1" x14ac:dyDescent="0.2">
      <c r="A161" s="232"/>
      <c r="B161" s="266" t="s">
        <v>745</v>
      </c>
      <c r="C161" s="267">
        <v>44533</v>
      </c>
      <c r="D161" s="268">
        <v>60064</v>
      </c>
      <c r="E161" s="268" t="s">
        <v>639</v>
      </c>
      <c r="F161" s="268">
        <v>4418</v>
      </c>
      <c r="G161" s="266" t="s">
        <v>834</v>
      </c>
      <c r="H161" s="268" t="s">
        <v>835</v>
      </c>
      <c r="I161" s="268" t="s">
        <v>679</v>
      </c>
      <c r="J161" s="269">
        <v>76500</v>
      </c>
      <c r="K161" s="305" t="s">
        <v>680</v>
      </c>
      <c r="L161" s="234">
        <v>139.34</v>
      </c>
      <c r="M161" s="233" t="s">
        <v>643</v>
      </c>
      <c r="N161" s="232">
        <v>45140</v>
      </c>
      <c r="O161" s="232" t="s">
        <v>797</v>
      </c>
      <c r="P161" s="232" t="s">
        <v>682</v>
      </c>
      <c r="Q161" s="232" t="s">
        <v>683</v>
      </c>
      <c r="R161" s="232"/>
      <c r="S161" s="232"/>
      <c r="T161" s="232"/>
      <c r="U161" s="232"/>
      <c r="V161" s="232" t="s">
        <v>648</v>
      </c>
      <c r="W161" s="232" t="s">
        <v>793</v>
      </c>
      <c r="X161" s="232" t="s">
        <v>1633</v>
      </c>
      <c r="Y161" s="232" t="s">
        <v>14</v>
      </c>
    </row>
    <row r="162" spans="1:25" hidden="1" x14ac:dyDescent="0.2">
      <c r="A162" s="232"/>
      <c r="B162" s="266" t="s">
        <v>745</v>
      </c>
      <c r="C162" s="267">
        <v>44533</v>
      </c>
      <c r="D162" s="268">
        <v>60064</v>
      </c>
      <c r="E162" s="268" t="s">
        <v>639</v>
      </c>
      <c r="F162" s="268">
        <v>4418</v>
      </c>
      <c r="G162" s="266" t="s">
        <v>836</v>
      </c>
      <c r="H162" s="268" t="s">
        <v>837</v>
      </c>
      <c r="I162" s="268" t="s">
        <v>679</v>
      </c>
      <c r="J162" s="269">
        <v>10000</v>
      </c>
      <c r="K162" s="305" t="s">
        <v>680</v>
      </c>
      <c r="L162" s="234">
        <v>18.21</v>
      </c>
      <c r="M162" s="233" t="s">
        <v>643</v>
      </c>
      <c r="N162" s="232">
        <v>45120</v>
      </c>
      <c r="O162" s="232" t="s">
        <v>809</v>
      </c>
      <c r="P162" s="232" t="s">
        <v>682</v>
      </c>
      <c r="Q162" s="232" t="s">
        <v>683</v>
      </c>
      <c r="R162" s="232"/>
      <c r="S162" s="232"/>
      <c r="T162" s="232"/>
      <c r="U162" s="232"/>
      <c r="V162" s="232" t="s">
        <v>648</v>
      </c>
      <c r="W162" s="232" t="s">
        <v>793</v>
      </c>
      <c r="X162" s="232" t="s">
        <v>1633</v>
      </c>
      <c r="Y162" s="232" t="s">
        <v>14</v>
      </c>
    </row>
    <row r="163" spans="1:25" hidden="1" x14ac:dyDescent="0.2">
      <c r="A163" s="232"/>
      <c r="B163" s="266" t="s">
        <v>745</v>
      </c>
      <c r="C163" s="267">
        <v>44533</v>
      </c>
      <c r="D163" s="268">
        <v>60064</v>
      </c>
      <c r="E163" s="268" t="s">
        <v>639</v>
      </c>
      <c r="F163" s="268">
        <v>4418</v>
      </c>
      <c r="G163" s="266" t="s">
        <v>838</v>
      </c>
      <c r="H163" s="268" t="s">
        <v>839</v>
      </c>
      <c r="I163" s="268" t="s">
        <v>679</v>
      </c>
      <c r="J163" s="269">
        <v>4700</v>
      </c>
      <c r="K163" s="305" t="s">
        <v>680</v>
      </c>
      <c r="L163" s="234">
        <v>8.56</v>
      </c>
      <c r="M163" s="233" t="s">
        <v>643</v>
      </c>
      <c r="N163" s="232">
        <v>45110</v>
      </c>
      <c r="O163" s="232" t="s">
        <v>806</v>
      </c>
      <c r="P163" s="232" t="s">
        <v>682</v>
      </c>
      <c r="Q163" s="232" t="s">
        <v>683</v>
      </c>
      <c r="R163" s="232"/>
      <c r="S163" s="232"/>
      <c r="T163" s="232"/>
      <c r="U163" s="232"/>
      <c r="V163" s="232" t="s">
        <v>648</v>
      </c>
      <c r="W163" s="232" t="s">
        <v>793</v>
      </c>
      <c r="X163" s="232" t="s">
        <v>1633</v>
      </c>
      <c r="Y163" s="232" t="s">
        <v>14</v>
      </c>
    </row>
    <row r="164" spans="1:25" hidden="1" x14ac:dyDescent="0.2">
      <c r="A164" s="232"/>
      <c r="B164" s="266" t="s">
        <v>745</v>
      </c>
      <c r="C164" s="267" t="s">
        <v>840</v>
      </c>
      <c r="D164" s="268">
        <v>60064</v>
      </c>
      <c r="E164" s="268" t="s">
        <v>639</v>
      </c>
      <c r="F164" s="268">
        <v>4418</v>
      </c>
      <c r="G164" s="266" t="s">
        <v>841</v>
      </c>
      <c r="H164" s="268" t="s">
        <v>842</v>
      </c>
      <c r="I164" s="268" t="s">
        <v>679</v>
      </c>
      <c r="J164" s="269">
        <v>11500</v>
      </c>
      <c r="K164" s="305" t="s">
        <v>680</v>
      </c>
      <c r="L164" s="234">
        <v>20.9</v>
      </c>
      <c r="M164" s="233" t="s">
        <v>643</v>
      </c>
      <c r="N164" s="232">
        <v>44510</v>
      </c>
      <c r="O164" s="232" t="s">
        <v>721</v>
      </c>
      <c r="P164" s="232" t="s">
        <v>682</v>
      </c>
      <c r="Q164" s="232" t="s">
        <v>683</v>
      </c>
      <c r="R164" s="232"/>
      <c r="S164" s="232"/>
      <c r="T164" s="232"/>
      <c r="U164" s="232"/>
      <c r="V164" s="232" t="s">
        <v>648</v>
      </c>
      <c r="W164" s="232" t="s">
        <v>793</v>
      </c>
      <c r="X164" s="232" t="s">
        <v>1633</v>
      </c>
      <c r="Y164" s="232" t="s">
        <v>14</v>
      </c>
    </row>
    <row r="165" spans="1:25" hidden="1" x14ac:dyDescent="0.2">
      <c r="A165" s="232"/>
      <c r="B165" s="266" t="s">
        <v>745</v>
      </c>
      <c r="C165" s="267" t="s">
        <v>843</v>
      </c>
      <c r="D165" s="268">
        <v>60064</v>
      </c>
      <c r="E165" s="268" t="s">
        <v>639</v>
      </c>
      <c r="F165" s="268">
        <v>4418</v>
      </c>
      <c r="G165" s="266" t="s">
        <v>844</v>
      </c>
      <c r="H165" s="268" t="s">
        <v>845</v>
      </c>
      <c r="I165" s="268" t="s">
        <v>679</v>
      </c>
      <c r="J165" s="269">
        <v>16000</v>
      </c>
      <c r="K165" s="305" t="s">
        <v>680</v>
      </c>
      <c r="L165" s="234">
        <v>29.04</v>
      </c>
      <c r="M165" s="233" t="s">
        <v>643</v>
      </c>
      <c r="N165" s="232">
        <v>44510</v>
      </c>
      <c r="O165" s="232" t="s">
        <v>721</v>
      </c>
      <c r="P165" s="232" t="s">
        <v>682</v>
      </c>
      <c r="Q165" s="232" t="s">
        <v>683</v>
      </c>
      <c r="R165" s="232"/>
      <c r="S165" s="232"/>
      <c r="T165" s="232"/>
      <c r="U165" s="232"/>
      <c r="V165" s="232" t="s">
        <v>648</v>
      </c>
      <c r="W165" s="232" t="s">
        <v>793</v>
      </c>
      <c r="X165" s="232" t="s">
        <v>1633</v>
      </c>
      <c r="Y165" s="232" t="s">
        <v>14</v>
      </c>
    </row>
    <row r="166" spans="1:25" hidden="1" x14ac:dyDescent="0.2">
      <c r="A166" s="232"/>
      <c r="B166" s="266" t="s">
        <v>745</v>
      </c>
      <c r="C166" s="267" t="s">
        <v>846</v>
      </c>
      <c r="D166" s="268">
        <v>60064</v>
      </c>
      <c r="E166" s="268" t="s">
        <v>639</v>
      </c>
      <c r="F166" s="268">
        <v>4418</v>
      </c>
      <c r="G166" s="266" t="s">
        <v>847</v>
      </c>
      <c r="H166" s="268" t="s">
        <v>848</v>
      </c>
      <c r="I166" s="268" t="s">
        <v>679</v>
      </c>
      <c r="J166" s="269">
        <v>60000</v>
      </c>
      <c r="K166" s="305" t="s">
        <v>680</v>
      </c>
      <c r="L166" s="234">
        <v>108.86</v>
      </c>
      <c r="M166" s="233" t="s">
        <v>643</v>
      </c>
      <c r="N166" s="232">
        <v>45140</v>
      </c>
      <c r="O166" s="232" t="s">
        <v>797</v>
      </c>
      <c r="P166" s="232" t="s">
        <v>682</v>
      </c>
      <c r="Q166" s="232" t="s">
        <v>683</v>
      </c>
      <c r="R166" s="232"/>
      <c r="S166" s="232"/>
      <c r="T166" s="232"/>
      <c r="U166" s="232"/>
      <c r="V166" s="232" t="s">
        <v>648</v>
      </c>
      <c r="W166" s="232" t="s">
        <v>793</v>
      </c>
      <c r="X166" s="232" t="s">
        <v>1633</v>
      </c>
      <c r="Y166" s="232" t="s">
        <v>14</v>
      </c>
    </row>
    <row r="167" spans="1:25" hidden="1" x14ac:dyDescent="0.2">
      <c r="A167" s="232"/>
      <c r="B167" s="266" t="s">
        <v>745</v>
      </c>
      <c r="C167" s="267" t="s">
        <v>849</v>
      </c>
      <c r="D167" s="268">
        <v>60064</v>
      </c>
      <c r="E167" s="268" t="s">
        <v>639</v>
      </c>
      <c r="F167" s="268">
        <v>4418</v>
      </c>
      <c r="G167" s="266" t="s">
        <v>850</v>
      </c>
      <c r="H167" s="268" t="s">
        <v>851</v>
      </c>
      <c r="I167" s="268" t="s">
        <v>679</v>
      </c>
      <c r="J167" s="269">
        <v>3000</v>
      </c>
      <c r="K167" s="305" t="s">
        <v>680</v>
      </c>
      <c r="L167" s="234">
        <v>5.45</v>
      </c>
      <c r="M167" s="233" t="s">
        <v>643</v>
      </c>
      <c r="N167" s="232">
        <v>45140</v>
      </c>
      <c r="O167" s="232" t="s">
        <v>797</v>
      </c>
      <c r="P167" s="232" t="s">
        <v>682</v>
      </c>
      <c r="Q167" s="232" t="s">
        <v>683</v>
      </c>
      <c r="R167" s="232"/>
      <c r="S167" s="232"/>
      <c r="T167" s="232"/>
      <c r="U167" s="232"/>
      <c r="V167" s="232" t="s">
        <v>648</v>
      </c>
      <c r="W167" s="232" t="s">
        <v>793</v>
      </c>
      <c r="X167" s="232" t="s">
        <v>1633</v>
      </c>
      <c r="Y167" s="232" t="s">
        <v>14</v>
      </c>
    </row>
    <row r="168" spans="1:25" hidden="1" x14ac:dyDescent="0.2">
      <c r="A168" s="232"/>
      <c r="B168" s="266" t="s">
        <v>745</v>
      </c>
      <c r="C168" s="267" t="s">
        <v>849</v>
      </c>
      <c r="D168" s="268">
        <v>60064</v>
      </c>
      <c r="E168" s="268" t="s">
        <v>639</v>
      </c>
      <c r="F168" s="268">
        <v>4418</v>
      </c>
      <c r="G168" s="266" t="s">
        <v>852</v>
      </c>
      <c r="H168" s="268" t="s">
        <v>853</v>
      </c>
      <c r="I168" s="268" t="s">
        <v>679</v>
      </c>
      <c r="J168" s="269">
        <v>9000</v>
      </c>
      <c r="K168" s="305" t="s">
        <v>680</v>
      </c>
      <c r="L168" s="234">
        <v>16.350000000000001</v>
      </c>
      <c r="M168" s="233" t="s">
        <v>643</v>
      </c>
      <c r="N168" s="232">
        <v>45140</v>
      </c>
      <c r="O168" s="232" t="s">
        <v>797</v>
      </c>
      <c r="P168" s="232" t="s">
        <v>682</v>
      </c>
      <c r="Q168" s="232" t="s">
        <v>683</v>
      </c>
      <c r="R168" s="232"/>
      <c r="S168" s="232"/>
      <c r="T168" s="232"/>
      <c r="U168" s="232"/>
      <c r="V168" s="232" t="s">
        <v>648</v>
      </c>
      <c r="W168" s="232" t="s">
        <v>793</v>
      </c>
      <c r="X168" s="232" t="s">
        <v>1633</v>
      </c>
      <c r="Y168" s="232" t="s">
        <v>14</v>
      </c>
    </row>
    <row r="169" spans="1:25" hidden="1" x14ac:dyDescent="0.2">
      <c r="A169" s="232"/>
      <c r="B169" s="266" t="s">
        <v>745</v>
      </c>
      <c r="C169" s="267" t="s">
        <v>849</v>
      </c>
      <c r="D169" s="268">
        <v>60064</v>
      </c>
      <c r="E169" s="268" t="s">
        <v>639</v>
      </c>
      <c r="F169" s="268">
        <v>4418</v>
      </c>
      <c r="G169" s="266" t="s">
        <v>854</v>
      </c>
      <c r="H169" s="268" t="s">
        <v>855</v>
      </c>
      <c r="I169" s="268" t="s">
        <v>679</v>
      </c>
      <c r="J169" s="269">
        <v>75000</v>
      </c>
      <c r="K169" s="305" t="s">
        <v>680</v>
      </c>
      <c r="L169" s="234">
        <v>136.22</v>
      </c>
      <c r="M169" s="233" t="s">
        <v>643</v>
      </c>
      <c r="N169" s="232">
        <v>42320</v>
      </c>
      <c r="O169" s="232" t="s">
        <v>749</v>
      </c>
      <c r="P169" s="232" t="s">
        <v>682</v>
      </c>
      <c r="Q169" s="232" t="s">
        <v>683</v>
      </c>
      <c r="R169" s="232"/>
      <c r="S169" s="232"/>
      <c r="T169" s="232"/>
      <c r="U169" s="232"/>
      <c r="V169" s="232" t="s">
        <v>648</v>
      </c>
      <c r="W169" s="232" t="s">
        <v>793</v>
      </c>
      <c r="X169" s="232" t="s">
        <v>1633</v>
      </c>
      <c r="Y169" s="232" t="s">
        <v>14</v>
      </c>
    </row>
    <row r="170" spans="1:25" hidden="1" x14ac:dyDescent="0.2">
      <c r="A170" s="232"/>
      <c r="B170" s="266" t="s">
        <v>745</v>
      </c>
      <c r="C170" s="267" t="s">
        <v>849</v>
      </c>
      <c r="D170" s="268">
        <v>60064</v>
      </c>
      <c r="E170" s="268" t="s">
        <v>639</v>
      </c>
      <c r="F170" s="268">
        <v>4418</v>
      </c>
      <c r="G170" s="266" t="s">
        <v>854</v>
      </c>
      <c r="H170" s="268" t="s">
        <v>855</v>
      </c>
      <c r="I170" s="268" t="s">
        <v>679</v>
      </c>
      <c r="J170" s="269">
        <v>75000</v>
      </c>
      <c r="K170" s="305" t="s">
        <v>680</v>
      </c>
      <c r="L170" s="234">
        <v>136.22</v>
      </c>
      <c r="M170" s="233" t="s">
        <v>643</v>
      </c>
      <c r="N170" s="232">
        <v>42320</v>
      </c>
      <c r="O170" s="232" t="s">
        <v>749</v>
      </c>
      <c r="P170" s="232" t="s">
        <v>682</v>
      </c>
      <c r="Q170" s="232" t="s">
        <v>683</v>
      </c>
      <c r="R170" s="232"/>
      <c r="S170" s="232"/>
      <c r="T170" s="232"/>
      <c r="U170" s="232"/>
      <c r="V170" s="232" t="s">
        <v>648</v>
      </c>
      <c r="W170" s="232" t="s">
        <v>793</v>
      </c>
      <c r="X170" s="232" t="s">
        <v>1633</v>
      </c>
      <c r="Y170" s="232" t="s">
        <v>14</v>
      </c>
    </row>
    <row r="171" spans="1:25" hidden="1" x14ac:dyDescent="0.2">
      <c r="A171" s="232"/>
      <c r="B171" s="266" t="s">
        <v>745</v>
      </c>
      <c r="C171" s="267" t="s">
        <v>856</v>
      </c>
      <c r="D171" s="268">
        <v>60064</v>
      </c>
      <c r="E171" s="268" t="s">
        <v>639</v>
      </c>
      <c r="F171" s="268">
        <v>4418</v>
      </c>
      <c r="G171" s="266" t="s">
        <v>857</v>
      </c>
      <c r="H171" s="268" t="s">
        <v>858</v>
      </c>
      <c r="I171" s="268" t="s">
        <v>679</v>
      </c>
      <c r="J171" s="269">
        <v>50000</v>
      </c>
      <c r="K171" s="305" t="s">
        <v>680</v>
      </c>
      <c r="L171" s="234">
        <v>90.62</v>
      </c>
      <c r="M171" s="233" t="s">
        <v>643</v>
      </c>
      <c r="N171" s="232">
        <v>42320</v>
      </c>
      <c r="O171" s="232" t="s">
        <v>749</v>
      </c>
      <c r="P171" s="232" t="s">
        <v>682</v>
      </c>
      <c r="Q171" s="232" t="s">
        <v>683</v>
      </c>
      <c r="R171" s="232"/>
      <c r="S171" s="232"/>
      <c r="T171" s="232"/>
      <c r="U171" s="232"/>
      <c r="V171" s="232" t="s">
        <v>648</v>
      </c>
      <c r="W171" s="232" t="s">
        <v>793</v>
      </c>
      <c r="X171" s="232" t="s">
        <v>1633</v>
      </c>
      <c r="Y171" s="232" t="s">
        <v>14</v>
      </c>
    </row>
    <row r="172" spans="1:25" hidden="1" x14ac:dyDescent="0.2">
      <c r="A172" s="232"/>
      <c r="B172" s="266" t="s">
        <v>745</v>
      </c>
      <c r="C172" s="267" t="s">
        <v>856</v>
      </c>
      <c r="D172" s="268">
        <v>60064</v>
      </c>
      <c r="E172" s="268" t="s">
        <v>639</v>
      </c>
      <c r="F172" s="268">
        <v>4418</v>
      </c>
      <c r="G172" s="266" t="s">
        <v>857</v>
      </c>
      <c r="H172" s="268" t="s">
        <v>858</v>
      </c>
      <c r="I172" s="268" t="s">
        <v>679</v>
      </c>
      <c r="J172" s="269">
        <v>50000</v>
      </c>
      <c r="K172" s="305" t="s">
        <v>680</v>
      </c>
      <c r="L172" s="234">
        <v>90.62</v>
      </c>
      <c r="M172" s="233" t="s">
        <v>643</v>
      </c>
      <c r="N172" s="232">
        <v>42320</v>
      </c>
      <c r="O172" s="232" t="s">
        <v>749</v>
      </c>
      <c r="P172" s="232" t="s">
        <v>682</v>
      </c>
      <c r="Q172" s="232" t="s">
        <v>683</v>
      </c>
      <c r="R172" s="232"/>
      <c r="S172" s="232"/>
      <c r="T172" s="232"/>
      <c r="U172" s="232"/>
      <c r="V172" s="232" t="s">
        <v>648</v>
      </c>
      <c r="W172" s="232" t="s">
        <v>793</v>
      </c>
      <c r="X172" s="232" t="s">
        <v>1633</v>
      </c>
      <c r="Y172" s="232" t="s">
        <v>14</v>
      </c>
    </row>
    <row r="173" spans="1:25" hidden="1" x14ac:dyDescent="0.2">
      <c r="A173" s="232"/>
      <c r="B173" s="266" t="s">
        <v>745</v>
      </c>
      <c r="C173" s="267" t="s">
        <v>856</v>
      </c>
      <c r="D173" s="268">
        <v>60064</v>
      </c>
      <c r="E173" s="268" t="s">
        <v>639</v>
      </c>
      <c r="F173" s="268">
        <v>4418</v>
      </c>
      <c r="G173" s="266" t="s">
        <v>857</v>
      </c>
      <c r="H173" s="268" t="s">
        <v>858</v>
      </c>
      <c r="I173" s="268" t="s">
        <v>679</v>
      </c>
      <c r="J173" s="269">
        <v>50000</v>
      </c>
      <c r="K173" s="305" t="s">
        <v>680</v>
      </c>
      <c r="L173" s="234">
        <v>90.62</v>
      </c>
      <c r="M173" s="233" t="s">
        <v>643</v>
      </c>
      <c r="N173" s="232">
        <v>42320</v>
      </c>
      <c r="O173" s="232" t="s">
        <v>749</v>
      </c>
      <c r="P173" s="232" t="s">
        <v>682</v>
      </c>
      <c r="Q173" s="232" t="s">
        <v>683</v>
      </c>
      <c r="R173" s="232"/>
      <c r="S173" s="232"/>
      <c r="T173" s="232"/>
      <c r="U173" s="232"/>
      <c r="V173" s="232" t="s">
        <v>648</v>
      </c>
      <c r="W173" s="232" t="s">
        <v>793</v>
      </c>
      <c r="X173" s="232" t="s">
        <v>1633</v>
      </c>
      <c r="Y173" s="232" t="s">
        <v>14</v>
      </c>
    </row>
    <row r="174" spans="1:25" hidden="1" x14ac:dyDescent="0.2">
      <c r="A174" s="232"/>
      <c r="B174" s="266" t="s">
        <v>745</v>
      </c>
      <c r="C174" s="267" t="s">
        <v>856</v>
      </c>
      <c r="D174" s="268">
        <v>60064</v>
      </c>
      <c r="E174" s="268" t="s">
        <v>639</v>
      </c>
      <c r="F174" s="268">
        <v>4418</v>
      </c>
      <c r="G174" s="266" t="s">
        <v>859</v>
      </c>
      <c r="H174" s="268" t="s">
        <v>860</v>
      </c>
      <c r="I174" s="268" t="s">
        <v>679</v>
      </c>
      <c r="J174" s="269">
        <v>153000</v>
      </c>
      <c r="K174" s="305" t="s">
        <v>680</v>
      </c>
      <c r="L174" s="234">
        <v>277.29000000000002</v>
      </c>
      <c r="M174" s="233" t="s">
        <v>643</v>
      </c>
      <c r="N174" s="232">
        <v>42230</v>
      </c>
      <c r="O174" s="232" t="s">
        <v>812</v>
      </c>
      <c r="P174" s="232" t="s">
        <v>682</v>
      </c>
      <c r="Q174" s="232" t="s">
        <v>683</v>
      </c>
      <c r="R174" s="232"/>
      <c r="S174" s="232"/>
      <c r="T174" s="232"/>
      <c r="U174" s="232"/>
      <c r="V174" s="232" t="s">
        <v>648</v>
      </c>
      <c r="W174" s="232" t="s">
        <v>793</v>
      </c>
      <c r="X174" s="232" t="s">
        <v>1633</v>
      </c>
      <c r="Y174" s="232" t="s">
        <v>14</v>
      </c>
    </row>
    <row r="175" spans="1:25" hidden="1" x14ac:dyDescent="0.2">
      <c r="A175" s="232"/>
      <c r="B175" s="266" t="s">
        <v>745</v>
      </c>
      <c r="C175" s="267" t="s">
        <v>856</v>
      </c>
      <c r="D175" s="268">
        <v>60064</v>
      </c>
      <c r="E175" s="268" t="s">
        <v>639</v>
      </c>
      <c r="F175" s="268">
        <v>4418</v>
      </c>
      <c r="G175" s="266" t="s">
        <v>861</v>
      </c>
      <c r="H175" s="268" t="s">
        <v>862</v>
      </c>
      <c r="I175" s="268" t="s">
        <v>679</v>
      </c>
      <c r="J175" s="269">
        <v>52000</v>
      </c>
      <c r="K175" s="305" t="s">
        <v>680</v>
      </c>
      <c r="L175" s="234">
        <v>94.24</v>
      </c>
      <c r="M175" s="233" t="s">
        <v>643</v>
      </c>
      <c r="N175" s="232">
        <v>45140</v>
      </c>
      <c r="O175" s="232" t="s">
        <v>797</v>
      </c>
      <c r="P175" s="232" t="s">
        <v>682</v>
      </c>
      <c r="Q175" s="232" t="s">
        <v>683</v>
      </c>
      <c r="R175" s="232"/>
      <c r="S175" s="232"/>
      <c r="T175" s="232"/>
      <c r="U175" s="232"/>
      <c r="V175" s="232" t="s">
        <v>648</v>
      </c>
      <c r="W175" s="232" t="s">
        <v>793</v>
      </c>
      <c r="X175" s="232" t="s">
        <v>1633</v>
      </c>
      <c r="Y175" s="232" t="s">
        <v>14</v>
      </c>
    </row>
    <row r="176" spans="1:25" hidden="1" x14ac:dyDescent="0.2">
      <c r="A176" s="232"/>
      <c r="B176" s="266" t="s">
        <v>745</v>
      </c>
      <c r="C176" s="267" t="s">
        <v>856</v>
      </c>
      <c r="D176" s="268">
        <v>60064</v>
      </c>
      <c r="E176" s="268" t="s">
        <v>639</v>
      </c>
      <c r="F176" s="268">
        <v>4418</v>
      </c>
      <c r="G176" s="266" t="s">
        <v>863</v>
      </c>
      <c r="H176" s="268" t="s">
        <v>864</v>
      </c>
      <c r="I176" s="268" t="s">
        <v>679</v>
      </c>
      <c r="J176" s="269">
        <v>20000</v>
      </c>
      <c r="K176" s="305" t="s">
        <v>680</v>
      </c>
      <c r="L176" s="234">
        <v>36.25</v>
      </c>
      <c r="M176" s="233" t="s">
        <v>643</v>
      </c>
      <c r="N176" s="232">
        <v>45120</v>
      </c>
      <c r="O176" s="232" t="s">
        <v>809</v>
      </c>
      <c r="P176" s="232" t="s">
        <v>682</v>
      </c>
      <c r="Q176" s="232" t="s">
        <v>683</v>
      </c>
      <c r="R176" s="232"/>
      <c r="S176" s="232"/>
      <c r="T176" s="232"/>
      <c r="U176" s="232"/>
      <c r="V176" s="232" t="s">
        <v>648</v>
      </c>
      <c r="W176" s="232" t="s">
        <v>793</v>
      </c>
      <c r="X176" s="232" t="s">
        <v>1633</v>
      </c>
      <c r="Y176" s="232" t="s">
        <v>14</v>
      </c>
    </row>
    <row r="177" spans="1:25" hidden="1" x14ac:dyDescent="0.2">
      <c r="A177" s="232"/>
      <c r="B177" s="266" t="s">
        <v>745</v>
      </c>
      <c r="C177" s="267" t="s">
        <v>865</v>
      </c>
      <c r="D177" s="268">
        <v>60064</v>
      </c>
      <c r="E177" s="268" t="s">
        <v>639</v>
      </c>
      <c r="F177" s="268">
        <v>4418</v>
      </c>
      <c r="G177" s="266" t="s">
        <v>866</v>
      </c>
      <c r="H177" s="268" t="s">
        <v>867</v>
      </c>
      <c r="I177" s="268" t="s">
        <v>679</v>
      </c>
      <c r="J177" s="269">
        <v>88500</v>
      </c>
      <c r="K177" s="305" t="s">
        <v>680</v>
      </c>
      <c r="L177" s="234">
        <v>159.18</v>
      </c>
      <c r="M177" s="233" t="s">
        <v>643</v>
      </c>
      <c r="N177" s="232">
        <v>42230</v>
      </c>
      <c r="O177" s="232" t="s">
        <v>812</v>
      </c>
      <c r="P177" s="232" t="s">
        <v>682</v>
      </c>
      <c r="Q177" s="232" t="s">
        <v>683</v>
      </c>
      <c r="R177" s="232"/>
      <c r="S177" s="232"/>
      <c r="T177" s="232"/>
      <c r="U177" s="232"/>
      <c r="V177" s="232" t="s">
        <v>648</v>
      </c>
      <c r="W177" s="232" t="s">
        <v>793</v>
      </c>
      <c r="X177" s="232" t="s">
        <v>1633</v>
      </c>
      <c r="Y177" s="232" t="s">
        <v>14</v>
      </c>
    </row>
    <row r="178" spans="1:25" hidden="1" x14ac:dyDescent="0.2">
      <c r="A178" s="232"/>
      <c r="B178" s="266" t="s">
        <v>745</v>
      </c>
      <c r="C178" s="267" t="s">
        <v>865</v>
      </c>
      <c r="D178" s="268">
        <v>60064</v>
      </c>
      <c r="E178" s="268" t="s">
        <v>639</v>
      </c>
      <c r="F178" s="268">
        <v>4418</v>
      </c>
      <c r="G178" s="266" t="s">
        <v>868</v>
      </c>
      <c r="H178" s="268" t="s">
        <v>869</v>
      </c>
      <c r="I178" s="268" t="s">
        <v>679</v>
      </c>
      <c r="J178" s="269">
        <v>50000</v>
      </c>
      <c r="K178" s="305" t="s">
        <v>680</v>
      </c>
      <c r="L178" s="234">
        <v>89.93</v>
      </c>
      <c r="M178" s="233" t="s">
        <v>643</v>
      </c>
      <c r="N178" s="232">
        <v>44130</v>
      </c>
      <c r="O178" s="232" t="s">
        <v>698</v>
      </c>
      <c r="P178" s="232" t="s">
        <v>682</v>
      </c>
      <c r="Q178" s="232" t="s">
        <v>683</v>
      </c>
      <c r="R178" s="232"/>
      <c r="S178" s="232"/>
      <c r="T178" s="232"/>
      <c r="U178" s="232"/>
      <c r="V178" s="232" t="s">
        <v>648</v>
      </c>
      <c r="W178" s="232" t="s">
        <v>793</v>
      </c>
      <c r="X178" s="232" t="s">
        <v>1633</v>
      </c>
      <c r="Y178" s="232" t="s">
        <v>14</v>
      </c>
    </row>
    <row r="179" spans="1:25" hidden="1" x14ac:dyDescent="0.2">
      <c r="A179" s="232"/>
      <c r="B179" s="266" t="s">
        <v>745</v>
      </c>
      <c r="C179" s="267" t="s">
        <v>865</v>
      </c>
      <c r="D179" s="268">
        <v>60064</v>
      </c>
      <c r="E179" s="268" t="s">
        <v>639</v>
      </c>
      <c r="F179" s="268">
        <v>4418</v>
      </c>
      <c r="G179" s="266" t="s">
        <v>870</v>
      </c>
      <c r="H179" s="268" t="s">
        <v>871</v>
      </c>
      <c r="I179" s="268" t="s">
        <v>679</v>
      </c>
      <c r="J179" s="269">
        <v>65000</v>
      </c>
      <c r="K179" s="305" t="s">
        <v>680</v>
      </c>
      <c r="L179" s="234">
        <v>116.91</v>
      </c>
      <c r="M179" s="233" t="s">
        <v>643</v>
      </c>
      <c r="N179" s="232">
        <v>44150</v>
      </c>
      <c r="O179" s="232" t="s">
        <v>701</v>
      </c>
      <c r="P179" s="232" t="s">
        <v>682</v>
      </c>
      <c r="Q179" s="232" t="s">
        <v>683</v>
      </c>
      <c r="R179" s="232"/>
      <c r="S179" s="232"/>
      <c r="T179" s="232"/>
      <c r="U179" s="232"/>
      <c r="V179" s="232" t="s">
        <v>648</v>
      </c>
      <c r="W179" s="232" t="s">
        <v>793</v>
      </c>
      <c r="X179" s="232" t="s">
        <v>1633</v>
      </c>
      <c r="Y179" s="232" t="s">
        <v>14</v>
      </c>
    </row>
    <row r="180" spans="1:25" hidden="1" x14ac:dyDescent="0.2">
      <c r="A180" s="232"/>
      <c r="B180" s="266" t="s">
        <v>745</v>
      </c>
      <c r="C180" s="267" t="s">
        <v>865</v>
      </c>
      <c r="D180" s="268">
        <v>60064</v>
      </c>
      <c r="E180" s="268" t="s">
        <v>639</v>
      </c>
      <c r="F180" s="268">
        <v>4418</v>
      </c>
      <c r="G180" s="266" t="s">
        <v>872</v>
      </c>
      <c r="H180" s="268" t="s">
        <v>873</v>
      </c>
      <c r="I180" s="268" t="s">
        <v>679</v>
      </c>
      <c r="J180" s="269">
        <v>62500</v>
      </c>
      <c r="K180" s="305" t="s">
        <v>680</v>
      </c>
      <c r="L180" s="234">
        <v>112.41</v>
      </c>
      <c r="M180" s="233" t="s">
        <v>643</v>
      </c>
      <c r="N180" s="232">
        <v>45140</v>
      </c>
      <c r="O180" s="232" t="s">
        <v>797</v>
      </c>
      <c r="P180" s="232" t="s">
        <v>682</v>
      </c>
      <c r="Q180" s="232" t="s">
        <v>683</v>
      </c>
      <c r="R180" s="232"/>
      <c r="S180" s="232"/>
      <c r="T180" s="232"/>
      <c r="U180" s="232"/>
      <c r="V180" s="232" t="s">
        <v>648</v>
      </c>
      <c r="W180" s="232" t="s">
        <v>793</v>
      </c>
      <c r="X180" s="232" t="s">
        <v>1633</v>
      </c>
      <c r="Y180" s="232" t="s">
        <v>14</v>
      </c>
    </row>
    <row r="181" spans="1:25" hidden="1" x14ac:dyDescent="0.2">
      <c r="A181" s="232"/>
      <c r="B181" s="266" t="s">
        <v>745</v>
      </c>
      <c r="C181" s="267" t="s">
        <v>865</v>
      </c>
      <c r="D181" s="268">
        <v>60064</v>
      </c>
      <c r="E181" s="268" t="s">
        <v>639</v>
      </c>
      <c r="F181" s="268">
        <v>4418</v>
      </c>
      <c r="G181" s="266" t="s">
        <v>874</v>
      </c>
      <c r="H181" s="268" t="s">
        <v>875</v>
      </c>
      <c r="I181" s="268" t="s">
        <v>679</v>
      </c>
      <c r="J181" s="269">
        <v>35000</v>
      </c>
      <c r="K181" s="305" t="s">
        <v>680</v>
      </c>
      <c r="L181" s="234">
        <v>62.95</v>
      </c>
      <c r="M181" s="233" t="s">
        <v>643</v>
      </c>
      <c r="N181" s="232">
        <v>45110</v>
      </c>
      <c r="O181" s="232" t="s">
        <v>806</v>
      </c>
      <c r="P181" s="232" t="s">
        <v>682</v>
      </c>
      <c r="Q181" s="232" t="s">
        <v>683</v>
      </c>
      <c r="R181" s="232"/>
      <c r="S181" s="232"/>
      <c r="T181" s="232"/>
      <c r="U181" s="232"/>
      <c r="V181" s="232" t="s">
        <v>648</v>
      </c>
      <c r="W181" s="232" t="s">
        <v>793</v>
      </c>
      <c r="X181" s="232" t="s">
        <v>1633</v>
      </c>
      <c r="Y181" s="232" t="s">
        <v>14</v>
      </c>
    </row>
    <row r="182" spans="1:25" hidden="1" x14ac:dyDescent="0.2">
      <c r="A182" s="232"/>
      <c r="B182" s="266" t="s">
        <v>745</v>
      </c>
      <c r="C182" s="267" t="s">
        <v>865</v>
      </c>
      <c r="D182" s="268">
        <v>60064</v>
      </c>
      <c r="E182" s="268" t="s">
        <v>639</v>
      </c>
      <c r="F182" s="268">
        <v>4418</v>
      </c>
      <c r="G182" s="266" t="s">
        <v>876</v>
      </c>
      <c r="H182" s="268" t="s">
        <v>877</v>
      </c>
      <c r="I182" s="268" t="s">
        <v>679</v>
      </c>
      <c r="J182" s="269">
        <v>20000</v>
      </c>
      <c r="K182" s="305" t="s">
        <v>680</v>
      </c>
      <c r="L182" s="234">
        <v>35.97</v>
      </c>
      <c r="M182" s="233" t="s">
        <v>643</v>
      </c>
      <c r="N182" s="232">
        <v>45120</v>
      </c>
      <c r="O182" s="232" t="s">
        <v>809</v>
      </c>
      <c r="P182" s="232" t="s">
        <v>682</v>
      </c>
      <c r="Q182" s="232" t="s">
        <v>683</v>
      </c>
      <c r="R182" s="232"/>
      <c r="S182" s="232"/>
      <c r="T182" s="232"/>
      <c r="U182" s="232"/>
      <c r="V182" s="232" t="s">
        <v>648</v>
      </c>
      <c r="W182" s="232" t="s">
        <v>793</v>
      </c>
      <c r="X182" s="232" t="s">
        <v>1633</v>
      </c>
      <c r="Y182" s="232" t="s">
        <v>14</v>
      </c>
    </row>
    <row r="183" spans="1:25" hidden="1" x14ac:dyDescent="0.2">
      <c r="A183" s="232"/>
      <c r="B183" s="266" t="s">
        <v>745</v>
      </c>
      <c r="C183" s="267" t="s">
        <v>761</v>
      </c>
      <c r="D183" s="268">
        <v>60064</v>
      </c>
      <c r="E183" s="268" t="s">
        <v>639</v>
      </c>
      <c r="F183" s="268">
        <v>4418</v>
      </c>
      <c r="G183" s="266" t="s">
        <v>878</v>
      </c>
      <c r="H183" s="268" t="s">
        <v>879</v>
      </c>
      <c r="I183" s="268" t="s">
        <v>679</v>
      </c>
      <c r="J183" s="269">
        <v>1200</v>
      </c>
      <c r="K183" s="305" t="s">
        <v>680</v>
      </c>
      <c r="L183" s="234">
        <v>2.15</v>
      </c>
      <c r="M183" s="233" t="s">
        <v>643</v>
      </c>
      <c r="N183" s="232">
        <v>44510</v>
      </c>
      <c r="O183" s="232" t="s">
        <v>721</v>
      </c>
      <c r="P183" s="232" t="s">
        <v>682</v>
      </c>
      <c r="Q183" s="232" t="s">
        <v>683</v>
      </c>
      <c r="R183" s="232"/>
      <c r="S183" s="232"/>
      <c r="T183" s="232"/>
      <c r="U183" s="232"/>
      <c r="V183" s="232" t="s">
        <v>648</v>
      </c>
      <c r="W183" s="232" t="s">
        <v>793</v>
      </c>
      <c r="X183" s="232" t="s">
        <v>1633</v>
      </c>
      <c r="Y183" s="232" t="s">
        <v>14</v>
      </c>
    </row>
    <row r="184" spans="1:25" hidden="1" x14ac:dyDescent="0.2">
      <c r="A184" s="232"/>
      <c r="B184" s="266" t="s">
        <v>745</v>
      </c>
      <c r="C184" s="267" t="s">
        <v>761</v>
      </c>
      <c r="D184" s="268">
        <v>60064</v>
      </c>
      <c r="E184" s="268" t="s">
        <v>639</v>
      </c>
      <c r="F184" s="268">
        <v>4418</v>
      </c>
      <c r="G184" s="266" t="s">
        <v>880</v>
      </c>
      <c r="H184" s="268" t="s">
        <v>881</v>
      </c>
      <c r="I184" s="268" t="s">
        <v>679</v>
      </c>
      <c r="J184" s="269">
        <v>1000</v>
      </c>
      <c r="K184" s="305" t="s">
        <v>680</v>
      </c>
      <c r="L184" s="234">
        <v>1.79</v>
      </c>
      <c r="M184" s="233" t="s">
        <v>643</v>
      </c>
      <c r="N184" s="232">
        <v>44510</v>
      </c>
      <c r="O184" s="232" t="s">
        <v>721</v>
      </c>
      <c r="P184" s="232" t="s">
        <v>682</v>
      </c>
      <c r="Q184" s="232" t="s">
        <v>683</v>
      </c>
      <c r="R184" s="232"/>
      <c r="S184" s="232"/>
      <c r="T184" s="232"/>
      <c r="U184" s="232"/>
      <c r="V184" s="232" t="s">
        <v>648</v>
      </c>
      <c r="W184" s="232" t="s">
        <v>793</v>
      </c>
      <c r="X184" s="232" t="s">
        <v>1633</v>
      </c>
      <c r="Y184" s="232" t="s">
        <v>14</v>
      </c>
    </row>
    <row r="185" spans="1:25" hidden="1" x14ac:dyDescent="0.2">
      <c r="A185" s="232"/>
      <c r="B185" s="266" t="s">
        <v>745</v>
      </c>
      <c r="C185" s="267" t="s">
        <v>761</v>
      </c>
      <c r="D185" s="268">
        <v>60064</v>
      </c>
      <c r="E185" s="268" t="s">
        <v>639</v>
      </c>
      <c r="F185" s="268">
        <v>4418</v>
      </c>
      <c r="G185" s="266" t="s">
        <v>882</v>
      </c>
      <c r="H185" s="268" t="s">
        <v>883</v>
      </c>
      <c r="I185" s="268" t="s">
        <v>679</v>
      </c>
      <c r="J185" s="269">
        <v>1500</v>
      </c>
      <c r="K185" s="305" t="s">
        <v>680</v>
      </c>
      <c r="L185" s="234">
        <v>2.68</v>
      </c>
      <c r="M185" s="233" t="s">
        <v>643</v>
      </c>
      <c r="N185" s="232">
        <v>44840</v>
      </c>
      <c r="O185" s="232" t="s">
        <v>741</v>
      </c>
      <c r="P185" s="232" t="s">
        <v>682</v>
      </c>
      <c r="Q185" s="232" t="s">
        <v>683</v>
      </c>
      <c r="R185" s="232"/>
      <c r="S185" s="232"/>
      <c r="T185" s="232"/>
      <c r="U185" s="232"/>
      <c r="V185" s="232" t="s">
        <v>648</v>
      </c>
      <c r="W185" s="232" t="s">
        <v>793</v>
      </c>
      <c r="X185" s="232" t="s">
        <v>1633</v>
      </c>
      <c r="Y185" s="232" t="s">
        <v>14</v>
      </c>
    </row>
    <row r="186" spans="1:25" hidden="1" x14ac:dyDescent="0.2">
      <c r="A186" s="232"/>
      <c r="B186" s="266" t="s">
        <v>745</v>
      </c>
      <c r="C186" s="267" t="s">
        <v>884</v>
      </c>
      <c r="D186" s="268">
        <v>60064</v>
      </c>
      <c r="E186" s="268" t="s">
        <v>639</v>
      </c>
      <c r="F186" s="268">
        <v>4418</v>
      </c>
      <c r="G186" s="266" t="s">
        <v>885</v>
      </c>
      <c r="H186" s="268" t="s">
        <v>886</v>
      </c>
      <c r="I186" s="268" t="s">
        <v>679</v>
      </c>
      <c r="J186" s="269">
        <v>36000</v>
      </c>
      <c r="K186" s="305" t="s">
        <v>680</v>
      </c>
      <c r="L186" s="234">
        <v>64.36</v>
      </c>
      <c r="M186" s="233" t="s">
        <v>643</v>
      </c>
      <c r="N186" s="232">
        <v>44630</v>
      </c>
      <c r="O186" s="232" t="s">
        <v>709</v>
      </c>
      <c r="P186" s="232" t="s">
        <v>682</v>
      </c>
      <c r="Q186" s="232" t="s">
        <v>683</v>
      </c>
      <c r="R186" s="232"/>
      <c r="S186" s="232"/>
      <c r="T186" s="232"/>
      <c r="U186" s="232"/>
      <c r="V186" s="232" t="s">
        <v>648</v>
      </c>
      <c r="W186" s="232" t="s">
        <v>793</v>
      </c>
      <c r="X186" s="232" t="s">
        <v>1633</v>
      </c>
      <c r="Y186" s="232" t="s">
        <v>14</v>
      </c>
    </row>
    <row r="187" spans="1:25" hidden="1" x14ac:dyDescent="0.2">
      <c r="A187" s="232"/>
      <c r="B187" s="266" t="s">
        <v>789</v>
      </c>
      <c r="C187" s="267">
        <v>44200</v>
      </c>
      <c r="D187" s="268">
        <v>60064</v>
      </c>
      <c r="E187" s="268" t="s">
        <v>639</v>
      </c>
      <c r="F187" s="268">
        <v>4419</v>
      </c>
      <c r="G187" s="266" t="s">
        <v>887</v>
      </c>
      <c r="H187" s="268" t="s">
        <v>888</v>
      </c>
      <c r="I187" s="268" t="s">
        <v>679</v>
      </c>
      <c r="J187" s="269">
        <v>12000</v>
      </c>
      <c r="K187" s="305" t="s">
        <v>680</v>
      </c>
      <c r="L187" s="234">
        <v>21.49</v>
      </c>
      <c r="M187" s="233" t="s">
        <v>643</v>
      </c>
      <c r="N187" s="232">
        <v>45330</v>
      </c>
      <c r="O187" s="232" t="s">
        <v>889</v>
      </c>
      <c r="P187" s="232" t="s">
        <v>682</v>
      </c>
      <c r="Q187" s="232" t="s">
        <v>683</v>
      </c>
      <c r="R187" s="232"/>
      <c r="S187" s="232"/>
      <c r="T187" s="232"/>
      <c r="U187" s="232"/>
      <c r="V187" s="232" t="s">
        <v>648</v>
      </c>
      <c r="W187" s="232" t="s">
        <v>793</v>
      </c>
      <c r="X187" s="232" t="s">
        <v>1633</v>
      </c>
      <c r="Y187" s="232" t="s">
        <v>14</v>
      </c>
    </row>
    <row r="188" spans="1:25" hidden="1" x14ac:dyDescent="0.2">
      <c r="A188" s="232"/>
      <c r="B188" s="266" t="s">
        <v>789</v>
      </c>
      <c r="C188" s="267">
        <v>44351</v>
      </c>
      <c r="D188" s="268">
        <v>60064</v>
      </c>
      <c r="E188" s="268" t="s">
        <v>639</v>
      </c>
      <c r="F188" s="268">
        <v>4419</v>
      </c>
      <c r="G188" s="266" t="s">
        <v>890</v>
      </c>
      <c r="H188" s="268" t="s">
        <v>891</v>
      </c>
      <c r="I188" s="268" t="s">
        <v>679</v>
      </c>
      <c r="J188" s="269">
        <v>24000</v>
      </c>
      <c r="K188" s="305" t="s">
        <v>680</v>
      </c>
      <c r="L188" s="234">
        <v>43.29</v>
      </c>
      <c r="M188" s="233" t="s">
        <v>643</v>
      </c>
      <c r="N188" s="232">
        <v>45150</v>
      </c>
      <c r="O188" s="232" t="s">
        <v>744</v>
      </c>
      <c r="P188" s="232" t="s">
        <v>682</v>
      </c>
      <c r="Q188" s="232" t="s">
        <v>683</v>
      </c>
      <c r="R188" s="232"/>
      <c r="S188" s="232"/>
      <c r="T188" s="232"/>
      <c r="U188" s="232"/>
      <c r="V188" s="232" t="s">
        <v>648</v>
      </c>
      <c r="W188" s="232" t="s">
        <v>793</v>
      </c>
      <c r="X188" s="232" t="s">
        <v>1633</v>
      </c>
      <c r="Y188" s="232" t="s">
        <v>14</v>
      </c>
    </row>
    <row r="189" spans="1:25" hidden="1" x14ac:dyDescent="0.2">
      <c r="A189" s="232"/>
      <c r="B189" s="266" t="s">
        <v>789</v>
      </c>
      <c r="C189" s="267">
        <v>44351</v>
      </c>
      <c r="D189" s="268">
        <v>60064</v>
      </c>
      <c r="E189" s="268" t="s">
        <v>639</v>
      </c>
      <c r="F189" s="268">
        <v>4419</v>
      </c>
      <c r="G189" s="266" t="s">
        <v>892</v>
      </c>
      <c r="H189" s="268" t="s">
        <v>893</v>
      </c>
      <c r="I189" s="268" t="s">
        <v>679</v>
      </c>
      <c r="J189" s="269">
        <v>4500</v>
      </c>
      <c r="K189" s="305" t="s">
        <v>680</v>
      </c>
      <c r="L189" s="234">
        <v>8.1199999999999992</v>
      </c>
      <c r="M189" s="233" t="s">
        <v>643</v>
      </c>
      <c r="N189" s="232">
        <v>45140</v>
      </c>
      <c r="O189" s="232" t="s">
        <v>797</v>
      </c>
      <c r="P189" s="232" t="s">
        <v>682</v>
      </c>
      <c r="Q189" s="232" t="s">
        <v>683</v>
      </c>
      <c r="R189" s="232"/>
      <c r="S189" s="232"/>
      <c r="T189" s="232"/>
      <c r="U189" s="232"/>
      <c r="V189" s="232" t="s">
        <v>648</v>
      </c>
      <c r="W189" s="232" t="s">
        <v>793</v>
      </c>
      <c r="X189" s="232" t="s">
        <v>1633</v>
      </c>
      <c r="Y189" s="232" t="s">
        <v>14</v>
      </c>
    </row>
    <row r="190" spans="1:25" hidden="1" x14ac:dyDescent="0.2">
      <c r="A190" s="232"/>
      <c r="B190" s="266" t="s">
        <v>789</v>
      </c>
      <c r="C190" s="267">
        <v>44351</v>
      </c>
      <c r="D190" s="268">
        <v>60064</v>
      </c>
      <c r="E190" s="268" t="s">
        <v>639</v>
      </c>
      <c r="F190" s="268">
        <v>4419</v>
      </c>
      <c r="G190" s="266" t="s">
        <v>894</v>
      </c>
      <c r="H190" s="268" t="s">
        <v>895</v>
      </c>
      <c r="I190" s="268" t="s">
        <v>679</v>
      </c>
      <c r="J190" s="269">
        <v>30000</v>
      </c>
      <c r="K190" s="305" t="s">
        <v>680</v>
      </c>
      <c r="L190" s="234">
        <v>54.12</v>
      </c>
      <c r="M190" s="233" t="s">
        <v>643</v>
      </c>
      <c r="N190" s="232">
        <v>45140</v>
      </c>
      <c r="O190" s="232" t="s">
        <v>797</v>
      </c>
      <c r="P190" s="232" t="s">
        <v>682</v>
      </c>
      <c r="Q190" s="232" t="s">
        <v>683</v>
      </c>
      <c r="R190" s="232"/>
      <c r="S190" s="232"/>
      <c r="T190" s="232"/>
      <c r="U190" s="232"/>
      <c r="V190" s="232" t="s">
        <v>648</v>
      </c>
      <c r="W190" s="232" t="s">
        <v>793</v>
      </c>
      <c r="X190" s="232" t="s">
        <v>1633</v>
      </c>
      <c r="Y190" s="232" t="s">
        <v>14</v>
      </c>
    </row>
    <row r="191" spans="1:25" hidden="1" x14ac:dyDescent="0.2">
      <c r="A191" s="232"/>
      <c r="B191" s="266" t="s">
        <v>789</v>
      </c>
      <c r="C191" s="267">
        <v>44351</v>
      </c>
      <c r="D191" s="268">
        <v>60064</v>
      </c>
      <c r="E191" s="268" t="s">
        <v>639</v>
      </c>
      <c r="F191" s="268">
        <v>4419</v>
      </c>
      <c r="G191" s="266" t="s">
        <v>896</v>
      </c>
      <c r="H191" s="268" t="s">
        <v>897</v>
      </c>
      <c r="I191" s="268" t="s">
        <v>679</v>
      </c>
      <c r="J191" s="269">
        <v>3000</v>
      </c>
      <c r="K191" s="305" t="s">
        <v>680</v>
      </c>
      <c r="L191" s="234">
        <v>5.41</v>
      </c>
      <c r="M191" s="233" t="s">
        <v>643</v>
      </c>
      <c r="N191" s="232">
        <v>45140</v>
      </c>
      <c r="O191" s="232" t="s">
        <v>797</v>
      </c>
      <c r="P191" s="232" t="s">
        <v>682</v>
      </c>
      <c r="Q191" s="232" t="s">
        <v>683</v>
      </c>
      <c r="R191" s="232"/>
      <c r="S191" s="232"/>
      <c r="T191" s="232"/>
      <c r="U191" s="232"/>
      <c r="V191" s="232" t="s">
        <v>648</v>
      </c>
      <c r="W191" s="232" t="s">
        <v>793</v>
      </c>
      <c r="X191" s="232" t="s">
        <v>1633</v>
      </c>
      <c r="Y191" s="232" t="s">
        <v>14</v>
      </c>
    </row>
    <row r="192" spans="1:25" hidden="1" x14ac:dyDescent="0.2">
      <c r="A192" s="232"/>
      <c r="B192" s="266" t="s">
        <v>789</v>
      </c>
      <c r="C192" s="267">
        <v>44351</v>
      </c>
      <c r="D192" s="268">
        <v>60064</v>
      </c>
      <c r="E192" s="268" t="s">
        <v>639</v>
      </c>
      <c r="F192" s="268">
        <v>4419</v>
      </c>
      <c r="G192" s="266" t="s">
        <v>898</v>
      </c>
      <c r="H192" s="268" t="s">
        <v>711</v>
      </c>
      <c r="I192" s="268" t="s">
        <v>679</v>
      </c>
      <c r="J192" s="269">
        <v>50000</v>
      </c>
      <c r="K192" s="305" t="s">
        <v>680</v>
      </c>
      <c r="L192" s="234">
        <v>90.2</v>
      </c>
      <c r="M192" s="233" t="s">
        <v>643</v>
      </c>
      <c r="N192" s="232">
        <v>44120</v>
      </c>
      <c r="O192" s="232" t="s">
        <v>712</v>
      </c>
      <c r="P192" s="232" t="s">
        <v>682</v>
      </c>
      <c r="Q192" s="232" t="s">
        <v>683</v>
      </c>
      <c r="R192" s="232"/>
      <c r="S192" s="232"/>
      <c r="T192" s="232"/>
      <c r="U192" s="232"/>
      <c r="V192" s="232" t="s">
        <v>648</v>
      </c>
      <c r="W192" s="232" t="s">
        <v>793</v>
      </c>
      <c r="X192" s="232" t="s">
        <v>1633</v>
      </c>
      <c r="Y192" s="232" t="s">
        <v>14</v>
      </c>
    </row>
    <row r="193" spans="1:25" hidden="1" x14ac:dyDescent="0.2">
      <c r="A193" s="232"/>
      <c r="B193" s="266" t="s">
        <v>789</v>
      </c>
      <c r="C193" s="267">
        <v>44351</v>
      </c>
      <c r="D193" s="268">
        <v>60064</v>
      </c>
      <c r="E193" s="268" t="s">
        <v>639</v>
      </c>
      <c r="F193" s="268">
        <v>4419</v>
      </c>
      <c r="G193" s="266" t="s">
        <v>899</v>
      </c>
      <c r="H193" s="268" t="s">
        <v>900</v>
      </c>
      <c r="I193" s="268" t="s">
        <v>679</v>
      </c>
      <c r="J193" s="269">
        <v>25000</v>
      </c>
      <c r="K193" s="305" t="s">
        <v>680</v>
      </c>
      <c r="L193" s="234">
        <v>45.1</v>
      </c>
      <c r="M193" s="233" t="s">
        <v>643</v>
      </c>
      <c r="N193" s="232">
        <v>42320</v>
      </c>
      <c r="O193" s="232" t="s">
        <v>749</v>
      </c>
      <c r="P193" s="232" t="s">
        <v>682</v>
      </c>
      <c r="Q193" s="232" t="s">
        <v>683</v>
      </c>
      <c r="R193" s="232"/>
      <c r="S193" s="232"/>
      <c r="T193" s="232"/>
      <c r="U193" s="232"/>
      <c r="V193" s="232" t="s">
        <v>648</v>
      </c>
      <c r="W193" s="232" t="s">
        <v>793</v>
      </c>
      <c r="X193" s="232" t="s">
        <v>1633</v>
      </c>
      <c r="Y193" s="232" t="s">
        <v>14</v>
      </c>
    </row>
    <row r="194" spans="1:25" hidden="1" x14ac:dyDescent="0.2">
      <c r="A194" s="232"/>
      <c r="B194" s="266" t="s">
        <v>789</v>
      </c>
      <c r="C194" s="267">
        <v>44351</v>
      </c>
      <c r="D194" s="268">
        <v>60064</v>
      </c>
      <c r="E194" s="268" t="s">
        <v>639</v>
      </c>
      <c r="F194" s="268">
        <v>4419</v>
      </c>
      <c r="G194" s="266" t="s">
        <v>899</v>
      </c>
      <c r="H194" s="268" t="s">
        <v>901</v>
      </c>
      <c r="I194" s="268" t="s">
        <v>679</v>
      </c>
      <c r="J194" s="269">
        <v>25000</v>
      </c>
      <c r="K194" s="305" t="s">
        <v>680</v>
      </c>
      <c r="L194" s="234">
        <v>45.1</v>
      </c>
      <c r="M194" s="233" t="s">
        <v>643</v>
      </c>
      <c r="N194" s="232">
        <v>42320</v>
      </c>
      <c r="O194" s="232" t="s">
        <v>749</v>
      </c>
      <c r="P194" s="232" t="s">
        <v>682</v>
      </c>
      <c r="Q194" s="232" t="s">
        <v>683</v>
      </c>
      <c r="R194" s="232"/>
      <c r="S194" s="232"/>
      <c r="T194" s="232"/>
      <c r="U194" s="232"/>
      <c r="V194" s="232" t="s">
        <v>648</v>
      </c>
      <c r="W194" s="232" t="s">
        <v>793</v>
      </c>
      <c r="X194" s="232" t="s">
        <v>1633</v>
      </c>
      <c r="Y194" s="232" t="s">
        <v>14</v>
      </c>
    </row>
    <row r="195" spans="1:25" hidden="1" x14ac:dyDescent="0.2">
      <c r="A195" s="232"/>
      <c r="B195" s="266" t="s">
        <v>789</v>
      </c>
      <c r="C195" s="267">
        <v>44351</v>
      </c>
      <c r="D195" s="268">
        <v>60064</v>
      </c>
      <c r="E195" s="268" t="s">
        <v>639</v>
      </c>
      <c r="F195" s="268">
        <v>4419</v>
      </c>
      <c r="G195" s="266" t="s">
        <v>899</v>
      </c>
      <c r="H195" s="268" t="s">
        <v>901</v>
      </c>
      <c r="I195" s="268" t="s">
        <v>679</v>
      </c>
      <c r="J195" s="269">
        <v>25000</v>
      </c>
      <c r="K195" s="305" t="s">
        <v>680</v>
      </c>
      <c r="L195" s="234">
        <v>45.1</v>
      </c>
      <c r="M195" s="233" t="s">
        <v>643</v>
      </c>
      <c r="N195" s="232">
        <v>42320</v>
      </c>
      <c r="O195" s="232" t="s">
        <v>749</v>
      </c>
      <c r="P195" s="232" t="s">
        <v>682</v>
      </c>
      <c r="Q195" s="232" t="s">
        <v>683</v>
      </c>
      <c r="R195" s="232"/>
      <c r="S195" s="232"/>
      <c r="T195" s="232"/>
      <c r="U195" s="232"/>
      <c r="V195" s="232" t="s">
        <v>648</v>
      </c>
      <c r="W195" s="232" t="s">
        <v>793</v>
      </c>
      <c r="X195" s="232" t="s">
        <v>1633</v>
      </c>
      <c r="Y195" s="232" t="s">
        <v>14</v>
      </c>
    </row>
    <row r="196" spans="1:25" hidden="1" x14ac:dyDescent="0.2">
      <c r="A196" s="232"/>
      <c r="B196" s="266" t="s">
        <v>789</v>
      </c>
      <c r="C196" s="267">
        <v>44351</v>
      </c>
      <c r="D196" s="268">
        <v>60064</v>
      </c>
      <c r="E196" s="268" t="s">
        <v>639</v>
      </c>
      <c r="F196" s="268">
        <v>4419</v>
      </c>
      <c r="G196" s="266" t="s">
        <v>899</v>
      </c>
      <c r="H196" s="268" t="s">
        <v>901</v>
      </c>
      <c r="I196" s="268" t="s">
        <v>679</v>
      </c>
      <c r="J196" s="269">
        <v>25000</v>
      </c>
      <c r="K196" s="305" t="s">
        <v>680</v>
      </c>
      <c r="L196" s="234">
        <v>45.1</v>
      </c>
      <c r="M196" s="233" t="s">
        <v>643</v>
      </c>
      <c r="N196" s="232">
        <v>42320</v>
      </c>
      <c r="O196" s="232" t="s">
        <v>749</v>
      </c>
      <c r="P196" s="232" t="s">
        <v>682</v>
      </c>
      <c r="Q196" s="232" t="s">
        <v>683</v>
      </c>
      <c r="R196" s="232"/>
      <c r="S196" s="232"/>
      <c r="T196" s="232"/>
      <c r="U196" s="232"/>
      <c r="V196" s="232" t="s">
        <v>648</v>
      </c>
      <c r="W196" s="232" t="s">
        <v>793</v>
      </c>
      <c r="X196" s="232" t="s">
        <v>1633</v>
      </c>
      <c r="Y196" s="232" t="s">
        <v>14</v>
      </c>
    </row>
    <row r="197" spans="1:25" hidden="1" x14ac:dyDescent="0.2">
      <c r="A197" s="232"/>
      <c r="B197" s="266" t="s">
        <v>789</v>
      </c>
      <c r="C197" s="267">
        <v>44351</v>
      </c>
      <c r="D197" s="268">
        <v>60064</v>
      </c>
      <c r="E197" s="268" t="s">
        <v>639</v>
      </c>
      <c r="F197" s="268">
        <v>4419</v>
      </c>
      <c r="G197" s="266" t="s">
        <v>899</v>
      </c>
      <c r="H197" s="268" t="s">
        <v>901</v>
      </c>
      <c r="I197" s="268" t="s">
        <v>679</v>
      </c>
      <c r="J197" s="269">
        <v>25000</v>
      </c>
      <c r="K197" s="305" t="s">
        <v>680</v>
      </c>
      <c r="L197" s="234">
        <v>45.1</v>
      </c>
      <c r="M197" s="233" t="s">
        <v>643</v>
      </c>
      <c r="N197" s="232">
        <v>42320</v>
      </c>
      <c r="O197" s="232" t="s">
        <v>749</v>
      </c>
      <c r="P197" s="232" t="s">
        <v>682</v>
      </c>
      <c r="Q197" s="232" t="s">
        <v>683</v>
      </c>
      <c r="R197" s="232"/>
      <c r="S197" s="232"/>
      <c r="T197" s="232"/>
      <c r="U197" s="232"/>
      <c r="V197" s="232" t="s">
        <v>648</v>
      </c>
      <c r="W197" s="232" t="s">
        <v>793</v>
      </c>
      <c r="X197" s="232" t="s">
        <v>1633</v>
      </c>
      <c r="Y197" s="232" t="s">
        <v>14</v>
      </c>
    </row>
    <row r="198" spans="1:25" hidden="1" x14ac:dyDescent="0.2">
      <c r="A198" s="232"/>
      <c r="B198" s="266" t="s">
        <v>789</v>
      </c>
      <c r="C198" s="267">
        <v>44381</v>
      </c>
      <c r="D198" s="268">
        <v>60064</v>
      </c>
      <c r="E198" s="268" t="s">
        <v>639</v>
      </c>
      <c r="F198" s="268">
        <v>4419</v>
      </c>
      <c r="G198" s="266" t="s">
        <v>902</v>
      </c>
      <c r="H198" s="268" t="s">
        <v>903</v>
      </c>
      <c r="I198" s="268" t="s">
        <v>679</v>
      </c>
      <c r="J198" s="269">
        <v>81000</v>
      </c>
      <c r="K198" s="305" t="s">
        <v>680</v>
      </c>
      <c r="L198" s="234">
        <v>146.66999999999999</v>
      </c>
      <c r="M198" s="233" t="s">
        <v>643</v>
      </c>
      <c r="N198" s="232">
        <v>42230</v>
      </c>
      <c r="O198" s="232" t="s">
        <v>812</v>
      </c>
      <c r="P198" s="232" t="s">
        <v>682</v>
      </c>
      <c r="Q198" s="232" t="s">
        <v>683</v>
      </c>
      <c r="R198" s="232"/>
      <c r="S198" s="232"/>
      <c r="T198" s="232"/>
      <c r="U198" s="232"/>
      <c r="V198" s="232" t="s">
        <v>648</v>
      </c>
      <c r="W198" s="232" t="s">
        <v>793</v>
      </c>
      <c r="X198" s="232" t="s">
        <v>1633</v>
      </c>
      <c r="Y198" s="232" t="s">
        <v>14</v>
      </c>
    </row>
    <row r="199" spans="1:25" hidden="1" x14ac:dyDescent="0.2">
      <c r="A199" s="232"/>
      <c r="B199" s="266" t="s">
        <v>789</v>
      </c>
      <c r="C199" s="267">
        <v>44381</v>
      </c>
      <c r="D199" s="268">
        <v>60064</v>
      </c>
      <c r="E199" s="268" t="s">
        <v>639</v>
      </c>
      <c r="F199" s="268">
        <v>4419</v>
      </c>
      <c r="G199" s="266" t="s">
        <v>904</v>
      </c>
      <c r="H199" s="268" t="s">
        <v>905</v>
      </c>
      <c r="I199" s="268" t="s">
        <v>679</v>
      </c>
      <c r="J199" s="269">
        <v>1000</v>
      </c>
      <c r="K199" s="305" t="s">
        <v>680</v>
      </c>
      <c r="L199" s="234">
        <v>1.81</v>
      </c>
      <c r="M199" s="233" t="s">
        <v>643</v>
      </c>
      <c r="N199" s="232">
        <v>45140</v>
      </c>
      <c r="O199" s="232" t="s">
        <v>797</v>
      </c>
      <c r="P199" s="232" t="s">
        <v>682</v>
      </c>
      <c r="Q199" s="232" t="s">
        <v>683</v>
      </c>
      <c r="R199" s="232"/>
      <c r="S199" s="232"/>
      <c r="T199" s="232"/>
      <c r="U199" s="232"/>
      <c r="V199" s="232" t="s">
        <v>648</v>
      </c>
      <c r="W199" s="232" t="s">
        <v>793</v>
      </c>
      <c r="X199" s="232" t="s">
        <v>1633</v>
      </c>
      <c r="Y199" s="232" t="s">
        <v>14</v>
      </c>
    </row>
    <row r="200" spans="1:25" hidden="1" x14ac:dyDescent="0.2">
      <c r="A200" s="232"/>
      <c r="B200" s="266" t="s">
        <v>789</v>
      </c>
      <c r="C200" s="267">
        <v>44381</v>
      </c>
      <c r="D200" s="268">
        <v>60064</v>
      </c>
      <c r="E200" s="268" t="s">
        <v>639</v>
      </c>
      <c r="F200" s="268">
        <v>4419</v>
      </c>
      <c r="G200" s="266" t="s">
        <v>906</v>
      </c>
      <c r="H200" s="268" t="s">
        <v>907</v>
      </c>
      <c r="I200" s="268" t="s">
        <v>679</v>
      </c>
      <c r="J200" s="269">
        <v>70500</v>
      </c>
      <c r="K200" s="305" t="s">
        <v>680</v>
      </c>
      <c r="L200" s="234">
        <v>127.66</v>
      </c>
      <c r="M200" s="233" t="s">
        <v>643</v>
      </c>
      <c r="N200" s="232">
        <v>45140</v>
      </c>
      <c r="O200" s="232" t="s">
        <v>797</v>
      </c>
      <c r="P200" s="232" t="s">
        <v>682</v>
      </c>
      <c r="Q200" s="232" t="s">
        <v>683</v>
      </c>
      <c r="R200" s="232"/>
      <c r="S200" s="232"/>
      <c r="T200" s="232"/>
      <c r="U200" s="232"/>
      <c r="V200" s="232" t="s">
        <v>648</v>
      </c>
      <c r="W200" s="232" t="s">
        <v>793</v>
      </c>
      <c r="X200" s="232" t="s">
        <v>1633</v>
      </c>
      <c r="Y200" s="232" t="s">
        <v>14</v>
      </c>
    </row>
    <row r="201" spans="1:25" hidden="1" x14ac:dyDescent="0.2">
      <c r="A201" s="232"/>
      <c r="B201" s="266" t="s">
        <v>789</v>
      </c>
      <c r="C201" s="267">
        <v>44381</v>
      </c>
      <c r="D201" s="268">
        <v>60064</v>
      </c>
      <c r="E201" s="268" t="s">
        <v>639</v>
      </c>
      <c r="F201" s="268">
        <v>4419</v>
      </c>
      <c r="G201" s="266" t="s">
        <v>906</v>
      </c>
      <c r="H201" s="268" t="s">
        <v>908</v>
      </c>
      <c r="I201" s="268" t="s">
        <v>679</v>
      </c>
      <c r="J201" s="269">
        <v>4000</v>
      </c>
      <c r="K201" s="305" t="s">
        <v>680</v>
      </c>
      <c r="L201" s="234">
        <v>7.24</v>
      </c>
      <c r="M201" s="233" t="s">
        <v>643</v>
      </c>
      <c r="N201" s="232">
        <v>45140</v>
      </c>
      <c r="O201" s="232" t="s">
        <v>797</v>
      </c>
      <c r="P201" s="232" t="s">
        <v>682</v>
      </c>
      <c r="Q201" s="232" t="s">
        <v>683</v>
      </c>
      <c r="R201" s="232"/>
      <c r="S201" s="232"/>
      <c r="T201" s="232"/>
      <c r="U201" s="232"/>
      <c r="V201" s="232" t="s">
        <v>648</v>
      </c>
      <c r="W201" s="232" t="s">
        <v>793</v>
      </c>
      <c r="X201" s="232" t="s">
        <v>1633</v>
      </c>
      <c r="Y201" s="232" t="s">
        <v>14</v>
      </c>
    </row>
    <row r="202" spans="1:25" hidden="1" x14ac:dyDescent="0.2">
      <c r="A202" s="232"/>
      <c r="B202" s="266" t="s">
        <v>789</v>
      </c>
      <c r="C202" s="267">
        <v>44381</v>
      </c>
      <c r="D202" s="268">
        <v>60064</v>
      </c>
      <c r="E202" s="268" t="s">
        <v>639</v>
      </c>
      <c r="F202" s="268">
        <v>4419</v>
      </c>
      <c r="G202" s="266" t="s">
        <v>909</v>
      </c>
      <c r="H202" s="268" t="s">
        <v>910</v>
      </c>
      <c r="I202" s="268" t="s">
        <v>679</v>
      </c>
      <c r="J202" s="269">
        <v>20000</v>
      </c>
      <c r="K202" s="305" t="s">
        <v>680</v>
      </c>
      <c r="L202" s="234">
        <v>36.22</v>
      </c>
      <c r="M202" s="233" t="s">
        <v>643</v>
      </c>
      <c r="N202" s="232">
        <v>45120</v>
      </c>
      <c r="O202" s="232" t="s">
        <v>809</v>
      </c>
      <c r="P202" s="232" t="s">
        <v>682</v>
      </c>
      <c r="Q202" s="232" t="s">
        <v>683</v>
      </c>
      <c r="R202" s="232"/>
      <c r="S202" s="232"/>
      <c r="T202" s="232"/>
      <c r="U202" s="232"/>
      <c r="V202" s="232" t="s">
        <v>648</v>
      </c>
      <c r="W202" s="232" t="s">
        <v>793</v>
      </c>
      <c r="X202" s="232" t="s">
        <v>1633</v>
      </c>
      <c r="Y202" s="232" t="s">
        <v>14</v>
      </c>
    </row>
    <row r="203" spans="1:25" hidden="1" x14ac:dyDescent="0.2">
      <c r="A203" s="232"/>
      <c r="B203" s="266" t="s">
        <v>789</v>
      </c>
      <c r="C203" s="267">
        <v>44412</v>
      </c>
      <c r="D203" s="268">
        <v>60064</v>
      </c>
      <c r="E203" s="268" t="s">
        <v>639</v>
      </c>
      <c r="F203" s="268">
        <v>4419</v>
      </c>
      <c r="G203" s="266" t="s">
        <v>911</v>
      </c>
      <c r="H203" s="268" t="s">
        <v>912</v>
      </c>
      <c r="I203" s="268" t="s">
        <v>679</v>
      </c>
      <c r="J203" s="269">
        <v>70000</v>
      </c>
      <c r="K203" s="305" t="s">
        <v>680</v>
      </c>
      <c r="L203" s="234">
        <v>126.89</v>
      </c>
      <c r="M203" s="233" t="s">
        <v>643</v>
      </c>
      <c r="N203" s="232">
        <v>45110</v>
      </c>
      <c r="O203" s="232" t="s">
        <v>806</v>
      </c>
      <c r="P203" s="232" t="s">
        <v>682</v>
      </c>
      <c r="Q203" s="232" t="s">
        <v>683</v>
      </c>
      <c r="R203" s="232"/>
      <c r="S203" s="232"/>
      <c r="T203" s="232"/>
      <c r="U203" s="232"/>
      <c r="V203" s="232" t="s">
        <v>648</v>
      </c>
      <c r="W203" s="232" t="s">
        <v>793</v>
      </c>
      <c r="X203" s="232" t="s">
        <v>1633</v>
      </c>
      <c r="Y203" s="232" t="s">
        <v>14</v>
      </c>
    </row>
    <row r="204" spans="1:25" hidden="1" x14ac:dyDescent="0.2">
      <c r="A204" s="232"/>
      <c r="B204" s="266" t="s">
        <v>789</v>
      </c>
      <c r="C204" s="267">
        <v>44412</v>
      </c>
      <c r="D204" s="268">
        <v>60064</v>
      </c>
      <c r="E204" s="268" t="s">
        <v>639</v>
      </c>
      <c r="F204" s="268">
        <v>4419</v>
      </c>
      <c r="G204" s="266" t="s">
        <v>913</v>
      </c>
      <c r="H204" s="268" t="s">
        <v>907</v>
      </c>
      <c r="I204" s="268" t="s">
        <v>679</v>
      </c>
      <c r="J204" s="269">
        <v>27000</v>
      </c>
      <c r="K204" s="305" t="s">
        <v>680</v>
      </c>
      <c r="L204" s="234">
        <v>48.94</v>
      </c>
      <c r="M204" s="233" t="s">
        <v>643</v>
      </c>
      <c r="N204" s="232">
        <v>45140</v>
      </c>
      <c r="O204" s="232" t="s">
        <v>797</v>
      </c>
      <c r="P204" s="232" t="s">
        <v>682</v>
      </c>
      <c r="Q204" s="232" t="s">
        <v>683</v>
      </c>
      <c r="R204" s="232"/>
      <c r="S204" s="232"/>
      <c r="T204" s="232"/>
      <c r="U204" s="232"/>
      <c r="V204" s="232" t="s">
        <v>648</v>
      </c>
      <c r="W204" s="232" t="s">
        <v>793</v>
      </c>
      <c r="X204" s="232" t="s">
        <v>1633</v>
      </c>
      <c r="Y204" s="232" t="s">
        <v>14</v>
      </c>
    </row>
    <row r="205" spans="1:25" hidden="1" x14ac:dyDescent="0.2">
      <c r="A205" s="232"/>
      <c r="B205" s="266" t="s">
        <v>789</v>
      </c>
      <c r="C205" s="267">
        <v>44412</v>
      </c>
      <c r="D205" s="268">
        <v>60064</v>
      </c>
      <c r="E205" s="268" t="s">
        <v>639</v>
      </c>
      <c r="F205" s="268">
        <v>4419</v>
      </c>
      <c r="G205" s="266" t="s">
        <v>913</v>
      </c>
      <c r="H205" s="268" t="s">
        <v>914</v>
      </c>
      <c r="I205" s="268" t="s">
        <v>679</v>
      </c>
      <c r="J205" s="269">
        <v>3000</v>
      </c>
      <c r="K205" s="305" t="s">
        <v>680</v>
      </c>
      <c r="L205" s="234">
        <v>5.44</v>
      </c>
      <c r="M205" s="233" t="s">
        <v>643</v>
      </c>
      <c r="N205" s="232">
        <v>45140</v>
      </c>
      <c r="O205" s="232" t="s">
        <v>797</v>
      </c>
      <c r="P205" s="232" t="s">
        <v>682</v>
      </c>
      <c r="Q205" s="232" t="s">
        <v>683</v>
      </c>
      <c r="R205" s="232"/>
      <c r="S205" s="232"/>
      <c r="T205" s="232"/>
      <c r="U205" s="232"/>
      <c r="V205" s="232" t="s">
        <v>648</v>
      </c>
      <c r="W205" s="232" t="s">
        <v>793</v>
      </c>
      <c r="X205" s="232" t="s">
        <v>1633</v>
      </c>
      <c r="Y205" s="232" t="s">
        <v>14</v>
      </c>
    </row>
    <row r="206" spans="1:25" hidden="1" x14ac:dyDescent="0.2">
      <c r="A206" s="232"/>
      <c r="B206" s="266" t="s">
        <v>789</v>
      </c>
      <c r="C206" s="267">
        <v>44412</v>
      </c>
      <c r="D206" s="268">
        <v>60064</v>
      </c>
      <c r="E206" s="268" t="s">
        <v>639</v>
      </c>
      <c r="F206" s="268">
        <v>4419</v>
      </c>
      <c r="G206" s="266" t="s">
        <v>915</v>
      </c>
      <c r="H206" s="268" t="s">
        <v>916</v>
      </c>
      <c r="I206" s="268" t="s">
        <v>679</v>
      </c>
      <c r="J206" s="269">
        <v>500</v>
      </c>
      <c r="K206" s="305" t="s">
        <v>680</v>
      </c>
      <c r="L206" s="234">
        <v>0.91</v>
      </c>
      <c r="M206" s="233" t="s">
        <v>643</v>
      </c>
      <c r="N206" s="232">
        <v>42430</v>
      </c>
      <c r="O206" s="232" t="s">
        <v>819</v>
      </c>
      <c r="P206" s="232" t="s">
        <v>682</v>
      </c>
      <c r="Q206" s="232" t="s">
        <v>683</v>
      </c>
      <c r="R206" s="232"/>
      <c r="S206" s="232"/>
      <c r="T206" s="232"/>
      <c r="U206" s="232"/>
      <c r="V206" s="232" t="s">
        <v>648</v>
      </c>
      <c r="W206" s="232" t="s">
        <v>793</v>
      </c>
      <c r="X206" s="232" t="s">
        <v>1633</v>
      </c>
      <c r="Y206" s="232" t="s">
        <v>14</v>
      </c>
    </row>
    <row r="207" spans="1:25" hidden="1" x14ac:dyDescent="0.2">
      <c r="A207" s="232"/>
      <c r="B207" s="266" t="s">
        <v>789</v>
      </c>
      <c r="C207" s="267">
        <v>44534</v>
      </c>
      <c r="D207" s="268">
        <v>60064</v>
      </c>
      <c r="E207" s="268" t="s">
        <v>639</v>
      </c>
      <c r="F207" s="268">
        <v>4419</v>
      </c>
      <c r="G207" s="266" t="s">
        <v>917</v>
      </c>
      <c r="H207" s="268" t="s">
        <v>918</v>
      </c>
      <c r="I207" s="268" t="s">
        <v>679</v>
      </c>
      <c r="J207" s="269">
        <v>25000</v>
      </c>
      <c r="K207" s="305" t="s">
        <v>680</v>
      </c>
      <c r="L207" s="234">
        <v>45.36</v>
      </c>
      <c r="M207" s="233" t="s">
        <v>643</v>
      </c>
      <c r="N207" s="232">
        <v>44840</v>
      </c>
      <c r="O207" s="232" t="s">
        <v>741</v>
      </c>
      <c r="P207" s="232" t="s">
        <v>682</v>
      </c>
      <c r="Q207" s="232" t="s">
        <v>683</v>
      </c>
      <c r="R207" s="232"/>
      <c r="S207" s="232"/>
      <c r="T207" s="232"/>
      <c r="U207" s="232"/>
      <c r="V207" s="232" t="s">
        <v>648</v>
      </c>
      <c r="W207" s="232" t="s">
        <v>793</v>
      </c>
      <c r="X207" s="232" t="s">
        <v>1633</v>
      </c>
      <c r="Y207" s="232" t="s">
        <v>14</v>
      </c>
    </row>
    <row r="208" spans="1:25" hidden="1" x14ac:dyDescent="0.2">
      <c r="A208" s="232"/>
      <c r="B208" s="266" t="s">
        <v>789</v>
      </c>
      <c r="C208" s="267">
        <v>44534</v>
      </c>
      <c r="D208" s="268">
        <v>60064</v>
      </c>
      <c r="E208" s="268" t="s">
        <v>639</v>
      </c>
      <c r="F208" s="268">
        <v>4419</v>
      </c>
      <c r="G208" s="266" t="s">
        <v>917</v>
      </c>
      <c r="H208" s="268" t="s">
        <v>919</v>
      </c>
      <c r="I208" s="268" t="s">
        <v>679</v>
      </c>
      <c r="J208" s="269">
        <v>4750</v>
      </c>
      <c r="K208" s="305" t="s">
        <v>680</v>
      </c>
      <c r="L208" s="234">
        <v>8.6199999999999992</v>
      </c>
      <c r="M208" s="233" t="s">
        <v>643</v>
      </c>
      <c r="N208" s="232">
        <v>44840</v>
      </c>
      <c r="O208" s="232" t="s">
        <v>741</v>
      </c>
      <c r="P208" s="232" t="s">
        <v>682</v>
      </c>
      <c r="Q208" s="232" t="s">
        <v>683</v>
      </c>
      <c r="R208" s="232"/>
      <c r="S208" s="232"/>
      <c r="T208" s="232"/>
      <c r="U208" s="232"/>
      <c r="V208" s="232" t="s">
        <v>648</v>
      </c>
      <c r="W208" s="232" t="s">
        <v>793</v>
      </c>
      <c r="X208" s="232" t="s">
        <v>1633</v>
      </c>
      <c r="Y208" s="232" t="s">
        <v>14</v>
      </c>
    </row>
    <row r="209" spans="1:25" hidden="1" x14ac:dyDescent="0.2">
      <c r="A209" s="232"/>
      <c r="B209" s="266" t="s">
        <v>789</v>
      </c>
      <c r="C209" s="267" t="s">
        <v>920</v>
      </c>
      <c r="D209" s="268">
        <v>60064</v>
      </c>
      <c r="E209" s="268" t="s">
        <v>639</v>
      </c>
      <c r="F209" s="268">
        <v>4419</v>
      </c>
      <c r="G209" s="266" t="s">
        <v>921</v>
      </c>
      <c r="H209" s="268" t="s">
        <v>922</v>
      </c>
      <c r="I209" s="268" t="s">
        <v>679</v>
      </c>
      <c r="J209" s="269">
        <v>46300</v>
      </c>
      <c r="K209" s="305" t="s">
        <v>680</v>
      </c>
      <c r="L209" s="234">
        <v>84.47</v>
      </c>
      <c r="M209" s="233" t="s">
        <v>643</v>
      </c>
      <c r="N209" s="232">
        <v>44640</v>
      </c>
      <c r="O209" s="232" t="s">
        <v>923</v>
      </c>
      <c r="P209" s="232" t="s">
        <v>682</v>
      </c>
      <c r="Q209" s="232" t="s">
        <v>683</v>
      </c>
      <c r="R209" s="232"/>
      <c r="S209" s="232"/>
      <c r="T209" s="232"/>
      <c r="U209" s="232"/>
      <c r="V209" s="232" t="s">
        <v>648</v>
      </c>
      <c r="W209" s="232" t="s">
        <v>793</v>
      </c>
      <c r="X209" s="232" t="s">
        <v>1633</v>
      </c>
      <c r="Y209" s="232" t="s">
        <v>14</v>
      </c>
    </row>
    <row r="210" spans="1:25" hidden="1" x14ac:dyDescent="0.2">
      <c r="A210" s="232"/>
      <c r="B210" s="266" t="s">
        <v>789</v>
      </c>
      <c r="C210" s="267" t="s">
        <v>920</v>
      </c>
      <c r="D210" s="268">
        <v>60064</v>
      </c>
      <c r="E210" s="268" t="s">
        <v>639</v>
      </c>
      <c r="F210" s="268">
        <v>4419</v>
      </c>
      <c r="G210" s="266" t="s">
        <v>924</v>
      </c>
      <c r="H210" s="268" t="s">
        <v>925</v>
      </c>
      <c r="I210" s="268" t="s">
        <v>679</v>
      </c>
      <c r="J210" s="269">
        <v>62558</v>
      </c>
      <c r="K210" s="305" t="s">
        <v>680</v>
      </c>
      <c r="L210" s="234">
        <v>114.13</v>
      </c>
      <c r="M210" s="233" t="s">
        <v>643</v>
      </c>
      <c r="N210" s="232">
        <v>44640</v>
      </c>
      <c r="O210" s="232" t="s">
        <v>923</v>
      </c>
      <c r="P210" s="232" t="s">
        <v>682</v>
      </c>
      <c r="Q210" s="232" t="s">
        <v>683</v>
      </c>
      <c r="R210" s="232"/>
      <c r="S210" s="232"/>
      <c r="T210" s="232"/>
      <c r="U210" s="232"/>
      <c r="V210" s="232" t="s">
        <v>648</v>
      </c>
      <c r="W210" s="232" t="s">
        <v>793</v>
      </c>
      <c r="X210" s="232" t="s">
        <v>1633</v>
      </c>
      <c r="Y210" s="232" t="s">
        <v>14</v>
      </c>
    </row>
    <row r="211" spans="1:25" hidden="1" x14ac:dyDescent="0.2">
      <c r="A211" s="232"/>
      <c r="B211" s="266" t="s">
        <v>789</v>
      </c>
      <c r="C211" s="267" t="s">
        <v>920</v>
      </c>
      <c r="D211" s="268">
        <v>60064</v>
      </c>
      <c r="E211" s="268" t="s">
        <v>639</v>
      </c>
      <c r="F211" s="268">
        <v>4419</v>
      </c>
      <c r="G211" s="266" t="s">
        <v>926</v>
      </c>
      <c r="H211" s="268" t="s">
        <v>927</v>
      </c>
      <c r="I211" s="268" t="s">
        <v>679</v>
      </c>
      <c r="J211" s="269">
        <v>25000</v>
      </c>
      <c r="K211" s="305" t="s">
        <v>680</v>
      </c>
      <c r="L211" s="234">
        <v>45.61</v>
      </c>
      <c r="M211" s="233" t="s">
        <v>643</v>
      </c>
      <c r="N211" s="232">
        <v>44510</v>
      </c>
      <c r="O211" s="232" t="s">
        <v>721</v>
      </c>
      <c r="P211" s="232" t="s">
        <v>682</v>
      </c>
      <c r="Q211" s="232" t="s">
        <v>683</v>
      </c>
      <c r="R211" s="232"/>
      <c r="S211" s="232"/>
      <c r="T211" s="232"/>
      <c r="U211" s="232"/>
      <c r="V211" s="232" t="s">
        <v>648</v>
      </c>
      <c r="W211" s="232" t="s">
        <v>793</v>
      </c>
      <c r="X211" s="232" t="s">
        <v>1633</v>
      </c>
      <c r="Y211" s="232" t="s">
        <v>14</v>
      </c>
    </row>
    <row r="212" spans="1:25" hidden="1" x14ac:dyDescent="0.2">
      <c r="A212" s="232"/>
      <c r="B212" s="266" t="s">
        <v>789</v>
      </c>
      <c r="C212" s="267" t="s">
        <v>920</v>
      </c>
      <c r="D212" s="268">
        <v>60064</v>
      </c>
      <c r="E212" s="268" t="s">
        <v>639</v>
      </c>
      <c r="F212" s="268">
        <v>4419</v>
      </c>
      <c r="G212" s="266" t="s">
        <v>928</v>
      </c>
      <c r="H212" s="268" t="s">
        <v>929</v>
      </c>
      <c r="I212" s="268" t="s">
        <v>679</v>
      </c>
      <c r="J212" s="269">
        <v>13000</v>
      </c>
      <c r="K212" s="305" t="s">
        <v>680</v>
      </c>
      <c r="L212" s="234">
        <v>23.72</v>
      </c>
      <c r="M212" s="233" t="s">
        <v>643</v>
      </c>
      <c r="N212" s="232">
        <v>44510</v>
      </c>
      <c r="O212" s="232" t="s">
        <v>721</v>
      </c>
      <c r="P212" s="232" t="s">
        <v>682</v>
      </c>
      <c r="Q212" s="232" t="s">
        <v>683</v>
      </c>
      <c r="R212" s="232"/>
      <c r="S212" s="232"/>
      <c r="T212" s="232"/>
      <c r="U212" s="232"/>
      <c r="V212" s="232" t="s">
        <v>648</v>
      </c>
      <c r="W212" s="232" t="s">
        <v>793</v>
      </c>
      <c r="X212" s="232" t="s">
        <v>1633</v>
      </c>
      <c r="Y212" s="232" t="s">
        <v>14</v>
      </c>
    </row>
    <row r="213" spans="1:25" hidden="1" x14ac:dyDescent="0.2">
      <c r="A213" s="232"/>
      <c r="B213" s="266" t="s">
        <v>789</v>
      </c>
      <c r="C213" s="267" t="s">
        <v>920</v>
      </c>
      <c r="D213" s="268">
        <v>60064</v>
      </c>
      <c r="E213" s="268" t="s">
        <v>639</v>
      </c>
      <c r="F213" s="268">
        <v>4419</v>
      </c>
      <c r="G213" s="266" t="s">
        <v>930</v>
      </c>
      <c r="H213" s="268" t="s">
        <v>931</v>
      </c>
      <c r="I213" s="268" t="s">
        <v>679</v>
      </c>
      <c r="J213" s="269">
        <v>20000</v>
      </c>
      <c r="K213" s="305" t="s">
        <v>680</v>
      </c>
      <c r="L213" s="234">
        <v>36.49</v>
      </c>
      <c r="M213" s="233" t="s">
        <v>643</v>
      </c>
      <c r="N213" s="232">
        <v>44510</v>
      </c>
      <c r="O213" s="232" t="s">
        <v>721</v>
      </c>
      <c r="P213" s="232" t="s">
        <v>682</v>
      </c>
      <c r="Q213" s="232" t="s">
        <v>683</v>
      </c>
      <c r="R213" s="232"/>
      <c r="S213" s="232"/>
      <c r="T213" s="232"/>
      <c r="U213" s="232"/>
      <c r="V213" s="232" t="s">
        <v>648</v>
      </c>
      <c r="W213" s="232" t="s">
        <v>793</v>
      </c>
      <c r="X213" s="232" t="s">
        <v>1633</v>
      </c>
      <c r="Y213" s="232" t="s">
        <v>14</v>
      </c>
    </row>
    <row r="214" spans="1:25" hidden="1" x14ac:dyDescent="0.2">
      <c r="A214" s="232"/>
      <c r="B214" s="266" t="s">
        <v>789</v>
      </c>
      <c r="C214" s="267" t="s">
        <v>932</v>
      </c>
      <c r="D214" s="268">
        <v>60064</v>
      </c>
      <c r="E214" s="268" t="s">
        <v>639</v>
      </c>
      <c r="F214" s="268">
        <v>4419</v>
      </c>
      <c r="G214" s="266" t="s">
        <v>933</v>
      </c>
      <c r="H214" s="268" t="s">
        <v>934</v>
      </c>
      <c r="I214" s="268" t="s">
        <v>679</v>
      </c>
      <c r="J214" s="269">
        <v>16000</v>
      </c>
      <c r="K214" s="305" t="s">
        <v>680</v>
      </c>
      <c r="L214" s="234">
        <v>29.2</v>
      </c>
      <c r="M214" s="233" t="s">
        <v>643</v>
      </c>
      <c r="N214" s="232">
        <v>44510</v>
      </c>
      <c r="O214" s="232" t="s">
        <v>721</v>
      </c>
      <c r="P214" s="232" t="s">
        <v>682</v>
      </c>
      <c r="Q214" s="232" t="s">
        <v>683</v>
      </c>
      <c r="R214" s="232"/>
      <c r="S214" s="232"/>
      <c r="T214" s="232"/>
      <c r="U214" s="232"/>
      <c r="V214" s="232" t="s">
        <v>648</v>
      </c>
      <c r="W214" s="232" t="s">
        <v>793</v>
      </c>
      <c r="X214" s="232" t="s">
        <v>1633</v>
      </c>
      <c r="Y214" s="232" t="s">
        <v>14</v>
      </c>
    </row>
    <row r="215" spans="1:25" hidden="1" x14ac:dyDescent="0.2">
      <c r="A215" s="232"/>
      <c r="B215" s="266" t="s">
        <v>789</v>
      </c>
      <c r="C215" s="267" t="s">
        <v>935</v>
      </c>
      <c r="D215" s="268">
        <v>60064</v>
      </c>
      <c r="E215" s="268" t="s">
        <v>639</v>
      </c>
      <c r="F215" s="268">
        <v>4419</v>
      </c>
      <c r="G215" s="266" t="s">
        <v>936</v>
      </c>
      <c r="H215" s="268" t="s">
        <v>937</v>
      </c>
      <c r="I215" s="268" t="s">
        <v>679</v>
      </c>
      <c r="J215" s="269">
        <v>12000</v>
      </c>
      <c r="K215" s="305" t="s">
        <v>680</v>
      </c>
      <c r="L215" s="234">
        <v>21.91</v>
      </c>
      <c r="M215" s="233" t="s">
        <v>643</v>
      </c>
      <c r="N215" s="232">
        <v>44420</v>
      </c>
      <c r="O215" s="232" t="s">
        <v>938</v>
      </c>
      <c r="P215" s="232" t="s">
        <v>682</v>
      </c>
      <c r="Q215" s="232" t="s">
        <v>683</v>
      </c>
      <c r="R215" s="232"/>
      <c r="S215" s="232"/>
      <c r="T215" s="232"/>
      <c r="U215" s="232"/>
      <c r="V215" s="232" t="s">
        <v>648</v>
      </c>
      <c r="W215" s="232" t="s">
        <v>793</v>
      </c>
      <c r="X215" s="232" t="s">
        <v>1633</v>
      </c>
      <c r="Y215" s="232" t="s">
        <v>14</v>
      </c>
    </row>
    <row r="216" spans="1:25" hidden="1" x14ac:dyDescent="0.2">
      <c r="A216" s="232"/>
      <c r="B216" s="266" t="s">
        <v>789</v>
      </c>
      <c r="C216" s="267" t="s">
        <v>935</v>
      </c>
      <c r="D216" s="268">
        <v>60064</v>
      </c>
      <c r="E216" s="268" t="s">
        <v>639</v>
      </c>
      <c r="F216" s="268">
        <v>4419</v>
      </c>
      <c r="G216" s="266" t="s">
        <v>939</v>
      </c>
      <c r="H216" s="268" t="s">
        <v>940</v>
      </c>
      <c r="I216" s="268" t="s">
        <v>679</v>
      </c>
      <c r="J216" s="269">
        <v>50000</v>
      </c>
      <c r="K216" s="305" t="s">
        <v>680</v>
      </c>
      <c r="L216" s="234">
        <v>91.28</v>
      </c>
      <c r="M216" s="233" t="s">
        <v>643</v>
      </c>
      <c r="N216" s="232">
        <v>44120</v>
      </c>
      <c r="O216" s="232" t="s">
        <v>712</v>
      </c>
      <c r="P216" s="232" t="s">
        <v>682</v>
      </c>
      <c r="Q216" s="232" t="s">
        <v>683</v>
      </c>
      <c r="R216" s="232"/>
      <c r="S216" s="232"/>
      <c r="T216" s="232"/>
      <c r="U216" s="232"/>
      <c r="V216" s="232" t="s">
        <v>648</v>
      </c>
      <c r="W216" s="232" t="s">
        <v>793</v>
      </c>
      <c r="X216" s="232" t="s">
        <v>1633</v>
      </c>
      <c r="Y216" s="232" t="s">
        <v>14</v>
      </c>
    </row>
    <row r="217" spans="1:25" hidden="1" x14ac:dyDescent="0.2">
      <c r="A217" s="232"/>
      <c r="B217" s="266" t="s">
        <v>789</v>
      </c>
      <c r="C217" s="267" t="s">
        <v>941</v>
      </c>
      <c r="D217" s="268">
        <v>60064</v>
      </c>
      <c r="E217" s="268" t="s">
        <v>639</v>
      </c>
      <c r="F217" s="268">
        <v>4419</v>
      </c>
      <c r="G217" s="266" t="s">
        <v>942</v>
      </c>
      <c r="H217" s="268" t="s">
        <v>943</v>
      </c>
      <c r="I217" s="268" t="s">
        <v>679</v>
      </c>
      <c r="J217" s="269">
        <v>30000</v>
      </c>
      <c r="K217" s="305" t="s">
        <v>680</v>
      </c>
      <c r="L217" s="234">
        <v>54.93</v>
      </c>
      <c r="M217" s="233" t="s">
        <v>643</v>
      </c>
      <c r="N217" s="232">
        <v>44420</v>
      </c>
      <c r="O217" s="232" t="s">
        <v>938</v>
      </c>
      <c r="P217" s="232" t="s">
        <v>682</v>
      </c>
      <c r="Q217" s="232" t="s">
        <v>683</v>
      </c>
      <c r="R217" s="232"/>
      <c r="S217" s="232"/>
      <c r="T217" s="232"/>
      <c r="U217" s="232"/>
      <c r="V217" s="232" t="s">
        <v>648</v>
      </c>
      <c r="W217" s="232" t="s">
        <v>793</v>
      </c>
      <c r="X217" s="232" t="s">
        <v>1633</v>
      </c>
      <c r="Y217" s="232" t="s">
        <v>14</v>
      </c>
    </row>
    <row r="218" spans="1:25" hidden="1" x14ac:dyDescent="0.2">
      <c r="A218" s="232"/>
      <c r="B218" s="266" t="s">
        <v>789</v>
      </c>
      <c r="C218" s="267" t="s">
        <v>941</v>
      </c>
      <c r="D218" s="268">
        <v>60064</v>
      </c>
      <c r="E218" s="268" t="s">
        <v>639</v>
      </c>
      <c r="F218" s="268">
        <v>4419</v>
      </c>
      <c r="G218" s="266" t="s">
        <v>944</v>
      </c>
      <c r="H218" s="268" t="s">
        <v>945</v>
      </c>
      <c r="I218" s="268" t="s">
        <v>679</v>
      </c>
      <c r="J218" s="269">
        <v>15100</v>
      </c>
      <c r="K218" s="305" t="s">
        <v>680</v>
      </c>
      <c r="L218" s="234">
        <v>27.65</v>
      </c>
      <c r="M218" s="233" t="s">
        <v>643</v>
      </c>
      <c r="N218" s="232">
        <v>44640</v>
      </c>
      <c r="O218" s="232" t="s">
        <v>923</v>
      </c>
      <c r="P218" s="232" t="s">
        <v>682</v>
      </c>
      <c r="Q218" s="232" t="s">
        <v>683</v>
      </c>
      <c r="R218" s="232"/>
      <c r="S218" s="232"/>
      <c r="T218" s="232"/>
      <c r="U218" s="232"/>
      <c r="V218" s="232" t="s">
        <v>648</v>
      </c>
      <c r="W218" s="232" t="s">
        <v>793</v>
      </c>
      <c r="X218" s="232" t="s">
        <v>1633</v>
      </c>
      <c r="Y218" s="232" t="s">
        <v>14</v>
      </c>
    </row>
    <row r="219" spans="1:25" hidden="1" x14ac:dyDescent="0.2">
      <c r="A219" s="232"/>
      <c r="B219" s="266" t="s">
        <v>789</v>
      </c>
      <c r="C219" s="267" t="s">
        <v>941</v>
      </c>
      <c r="D219" s="268">
        <v>60064</v>
      </c>
      <c r="E219" s="268" t="s">
        <v>639</v>
      </c>
      <c r="F219" s="268">
        <v>4419</v>
      </c>
      <c r="G219" s="266" t="s">
        <v>946</v>
      </c>
      <c r="H219" s="268" t="s">
        <v>947</v>
      </c>
      <c r="I219" s="268" t="s">
        <v>679</v>
      </c>
      <c r="J219" s="269">
        <v>147000</v>
      </c>
      <c r="K219" s="305" t="s">
        <v>680</v>
      </c>
      <c r="L219" s="234">
        <v>269.14</v>
      </c>
      <c r="M219" s="233" t="s">
        <v>643</v>
      </c>
      <c r="N219" s="232">
        <v>44410</v>
      </c>
      <c r="O219" s="232" t="s">
        <v>715</v>
      </c>
      <c r="P219" s="232" t="s">
        <v>682</v>
      </c>
      <c r="Q219" s="232" t="s">
        <v>683</v>
      </c>
      <c r="R219" s="232"/>
      <c r="S219" s="232"/>
      <c r="T219" s="232"/>
      <c r="U219" s="232"/>
      <c r="V219" s="232" t="s">
        <v>648</v>
      </c>
      <c r="W219" s="232" t="s">
        <v>793</v>
      </c>
      <c r="X219" s="232" t="s">
        <v>1633</v>
      </c>
      <c r="Y219" s="232" t="s">
        <v>14</v>
      </c>
    </row>
    <row r="220" spans="1:25" hidden="1" x14ac:dyDescent="0.2">
      <c r="A220" s="232"/>
      <c r="B220" s="266" t="s">
        <v>789</v>
      </c>
      <c r="C220" s="267" t="s">
        <v>941</v>
      </c>
      <c r="D220" s="268">
        <v>60064</v>
      </c>
      <c r="E220" s="268" t="s">
        <v>639</v>
      </c>
      <c r="F220" s="268">
        <v>4419</v>
      </c>
      <c r="G220" s="266" t="s">
        <v>948</v>
      </c>
      <c r="H220" s="268" t="s">
        <v>949</v>
      </c>
      <c r="I220" s="268" t="s">
        <v>679</v>
      </c>
      <c r="J220" s="269">
        <v>1000</v>
      </c>
      <c r="K220" s="305" t="s">
        <v>680</v>
      </c>
      <c r="L220" s="234">
        <v>1.83</v>
      </c>
      <c r="M220" s="233" t="s">
        <v>643</v>
      </c>
      <c r="N220" s="232">
        <v>44410</v>
      </c>
      <c r="O220" s="232" t="s">
        <v>715</v>
      </c>
      <c r="P220" s="232" t="s">
        <v>682</v>
      </c>
      <c r="Q220" s="232" t="s">
        <v>683</v>
      </c>
      <c r="R220" s="232"/>
      <c r="S220" s="232"/>
      <c r="T220" s="232"/>
      <c r="U220" s="232"/>
      <c r="V220" s="232" t="s">
        <v>648</v>
      </c>
      <c r="W220" s="232" t="s">
        <v>793</v>
      </c>
      <c r="X220" s="232" t="s">
        <v>1633</v>
      </c>
      <c r="Y220" s="232" t="s">
        <v>14</v>
      </c>
    </row>
    <row r="221" spans="1:25" hidden="1" x14ac:dyDescent="0.2">
      <c r="A221" s="232"/>
      <c r="B221" s="266" t="s">
        <v>789</v>
      </c>
      <c r="C221" s="267" t="s">
        <v>941</v>
      </c>
      <c r="D221" s="268">
        <v>60064</v>
      </c>
      <c r="E221" s="268" t="s">
        <v>639</v>
      </c>
      <c r="F221" s="268">
        <v>4419</v>
      </c>
      <c r="G221" s="266" t="s">
        <v>950</v>
      </c>
      <c r="H221" s="268" t="s">
        <v>721</v>
      </c>
      <c r="I221" s="268" t="s">
        <v>679</v>
      </c>
      <c r="J221" s="269">
        <v>17000</v>
      </c>
      <c r="K221" s="305" t="s">
        <v>680</v>
      </c>
      <c r="L221" s="234">
        <v>31.13</v>
      </c>
      <c r="M221" s="233" t="s">
        <v>643</v>
      </c>
      <c r="N221" s="232">
        <v>44510</v>
      </c>
      <c r="O221" s="232" t="s">
        <v>721</v>
      </c>
      <c r="P221" s="232" t="s">
        <v>682</v>
      </c>
      <c r="Q221" s="232" t="s">
        <v>683</v>
      </c>
      <c r="R221" s="232"/>
      <c r="S221" s="232"/>
      <c r="T221" s="232"/>
      <c r="U221" s="232"/>
      <c r="V221" s="232" t="s">
        <v>648</v>
      </c>
      <c r="W221" s="232" t="s">
        <v>793</v>
      </c>
      <c r="X221" s="232" t="s">
        <v>1633</v>
      </c>
      <c r="Y221" s="232" t="s">
        <v>14</v>
      </c>
    </row>
    <row r="222" spans="1:25" hidden="1" x14ac:dyDescent="0.2">
      <c r="A222" s="232"/>
      <c r="B222" s="266" t="s">
        <v>789</v>
      </c>
      <c r="C222" s="267" t="s">
        <v>951</v>
      </c>
      <c r="D222" s="268">
        <v>60064</v>
      </c>
      <c r="E222" s="268" t="s">
        <v>639</v>
      </c>
      <c r="F222" s="268">
        <v>4419</v>
      </c>
      <c r="G222" s="266" t="s">
        <v>952</v>
      </c>
      <c r="H222" s="268" t="s">
        <v>953</v>
      </c>
      <c r="I222" s="268" t="s">
        <v>679</v>
      </c>
      <c r="J222" s="269">
        <v>20000</v>
      </c>
      <c r="K222" s="305" t="s">
        <v>680</v>
      </c>
      <c r="L222" s="234">
        <v>36.729999999999997</v>
      </c>
      <c r="M222" s="233" t="s">
        <v>643</v>
      </c>
      <c r="N222" s="232">
        <v>44510</v>
      </c>
      <c r="O222" s="232" t="s">
        <v>721</v>
      </c>
      <c r="P222" s="232" t="s">
        <v>682</v>
      </c>
      <c r="Q222" s="232" t="s">
        <v>683</v>
      </c>
      <c r="R222" s="232"/>
      <c r="S222" s="232"/>
      <c r="T222" s="232"/>
      <c r="U222" s="232"/>
      <c r="V222" s="232" t="s">
        <v>648</v>
      </c>
      <c r="W222" s="232" t="s">
        <v>793</v>
      </c>
      <c r="X222" s="232" t="s">
        <v>1633</v>
      </c>
      <c r="Y222" s="232" t="s">
        <v>14</v>
      </c>
    </row>
    <row r="223" spans="1:25" hidden="1" x14ac:dyDescent="0.2">
      <c r="A223" s="232"/>
      <c r="B223" s="266" t="s">
        <v>789</v>
      </c>
      <c r="C223" s="267" t="s">
        <v>951</v>
      </c>
      <c r="D223" s="268">
        <v>60064</v>
      </c>
      <c r="E223" s="268" t="s">
        <v>639</v>
      </c>
      <c r="F223" s="268">
        <v>4419</v>
      </c>
      <c r="G223" s="266">
        <v>1516058</v>
      </c>
      <c r="H223" s="268" t="s">
        <v>954</v>
      </c>
      <c r="I223" s="268" t="s">
        <v>679</v>
      </c>
      <c r="J223" s="269">
        <v>314760</v>
      </c>
      <c r="K223" s="305" t="s">
        <v>680</v>
      </c>
      <c r="L223" s="234">
        <v>578.05999999999995</v>
      </c>
      <c r="M223" s="233" t="s">
        <v>643</v>
      </c>
      <c r="N223" s="232">
        <v>42430</v>
      </c>
      <c r="O223" s="232" t="s">
        <v>819</v>
      </c>
      <c r="P223" s="232" t="s">
        <v>682</v>
      </c>
      <c r="Q223" s="232" t="s">
        <v>683</v>
      </c>
      <c r="R223" s="232"/>
      <c r="S223" s="232"/>
      <c r="T223" s="232"/>
      <c r="U223" s="232"/>
      <c r="V223" s="232" t="s">
        <v>648</v>
      </c>
      <c r="W223" s="232" t="s">
        <v>793</v>
      </c>
      <c r="X223" s="232" t="s">
        <v>1633</v>
      </c>
      <c r="Y223" s="232" t="s">
        <v>14</v>
      </c>
    </row>
    <row r="224" spans="1:25" hidden="1" x14ac:dyDescent="0.2">
      <c r="A224" s="232"/>
      <c r="B224" s="266" t="s">
        <v>789</v>
      </c>
      <c r="C224" s="267" t="s">
        <v>955</v>
      </c>
      <c r="D224" s="268">
        <v>60064</v>
      </c>
      <c r="E224" s="268" t="s">
        <v>639</v>
      </c>
      <c r="F224" s="268">
        <v>4419</v>
      </c>
      <c r="G224" s="266">
        <v>1516059</v>
      </c>
      <c r="H224" s="268" t="s">
        <v>956</v>
      </c>
      <c r="I224" s="268" t="s">
        <v>679</v>
      </c>
      <c r="J224" s="269">
        <v>178750</v>
      </c>
      <c r="K224" s="305" t="s">
        <v>680</v>
      </c>
      <c r="L224" s="234">
        <v>327.69</v>
      </c>
      <c r="M224" s="233" t="s">
        <v>643</v>
      </c>
      <c r="N224" s="232">
        <v>45290</v>
      </c>
      <c r="O224" s="232" t="s">
        <v>957</v>
      </c>
      <c r="P224" s="232" t="s">
        <v>682</v>
      </c>
      <c r="Q224" s="232" t="s">
        <v>683</v>
      </c>
      <c r="R224" s="232"/>
      <c r="S224" s="232"/>
      <c r="T224" s="232"/>
      <c r="U224" s="232"/>
      <c r="V224" s="232" t="s">
        <v>648</v>
      </c>
      <c r="W224" s="232" t="s">
        <v>793</v>
      </c>
      <c r="X224" s="232" t="s">
        <v>1633</v>
      </c>
      <c r="Y224" s="232" t="s">
        <v>14</v>
      </c>
    </row>
    <row r="225" spans="1:25" x14ac:dyDescent="0.2">
      <c r="A225" s="232"/>
      <c r="B225" s="266" t="s">
        <v>789</v>
      </c>
      <c r="C225" s="267" t="s">
        <v>958</v>
      </c>
      <c r="D225" s="268">
        <v>60064</v>
      </c>
      <c r="E225" s="268" t="s">
        <v>639</v>
      </c>
      <c r="F225" s="268">
        <v>4419</v>
      </c>
      <c r="G225" s="266" t="s">
        <v>959</v>
      </c>
      <c r="H225" s="268" t="s">
        <v>960</v>
      </c>
      <c r="I225" s="268" t="s">
        <v>679</v>
      </c>
      <c r="J225" s="269">
        <v>60000</v>
      </c>
      <c r="K225" s="305" t="s">
        <v>680</v>
      </c>
      <c r="L225" s="234">
        <v>110.03</v>
      </c>
      <c r="M225" s="233" t="s">
        <v>643</v>
      </c>
      <c r="N225" s="232">
        <v>42320</v>
      </c>
      <c r="O225" s="232" t="s">
        <v>749</v>
      </c>
      <c r="P225" s="232" t="s">
        <v>682</v>
      </c>
      <c r="Q225" s="232" t="s">
        <v>683</v>
      </c>
      <c r="R225" s="232"/>
      <c r="S225" s="232"/>
      <c r="T225" s="232"/>
      <c r="U225" s="232"/>
      <c r="V225" s="232" t="s">
        <v>648</v>
      </c>
      <c r="W225" s="232" t="s">
        <v>793</v>
      </c>
      <c r="X225" s="232" t="s">
        <v>1633</v>
      </c>
      <c r="Y225" s="232" t="s">
        <v>14</v>
      </c>
    </row>
    <row r="226" spans="1:25" x14ac:dyDescent="0.2">
      <c r="A226" s="232"/>
      <c r="B226" s="266" t="s">
        <v>789</v>
      </c>
      <c r="C226" s="267" t="s">
        <v>958</v>
      </c>
      <c r="D226" s="268">
        <v>60064</v>
      </c>
      <c r="E226" s="268" t="s">
        <v>639</v>
      </c>
      <c r="F226" s="268">
        <v>4419</v>
      </c>
      <c r="G226" s="266" t="s">
        <v>959</v>
      </c>
      <c r="H226" s="268" t="s">
        <v>960</v>
      </c>
      <c r="I226" s="268" t="s">
        <v>679</v>
      </c>
      <c r="J226" s="269">
        <v>60000</v>
      </c>
      <c r="K226" s="305" t="s">
        <v>680</v>
      </c>
      <c r="L226" s="234">
        <v>110.03</v>
      </c>
      <c r="M226" s="233" t="s">
        <v>643</v>
      </c>
      <c r="N226" s="232">
        <v>42320</v>
      </c>
      <c r="O226" s="232" t="s">
        <v>749</v>
      </c>
      <c r="P226" s="232" t="s">
        <v>682</v>
      </c>
      <c r="Q226" s="232" t="s">
        <v>683</v>
      </c>
      <c r="R226" s="232"/>
      <c r="S226" s="232"/>
      <c r="T226" s="232"/>
      <c r="U226" s="232"/>
      <c r="V226" s="232" t="s">
        <v>648</v>
      </c>
      <c r="W226" s="232" t="s">
        <v>793</v>
      </c>
      <c r="X226" s="232" t="s">
        <v>1633</v>
      </c>
      <c r="Y226" s="232" t="s">
        <v>14</v>
      </c>
    </row>
    <row r="227" spans="1:25" x14ac:dyDescent="0.2">
      <c r="A227" s="232"/>
      <c r="B227" s="266" t="s">
        <v>789</v>
      </c>
      <c r="C227" s="267" t="s">
        <v>958</v>
      </c>
      <c r="D227" s="268">
        <v>60064</v>
      </c>
      <c r="E227" s="268" t="s">
        <v>639</v>
      </c>
      <c r="F227" s="268">
        <v>4419</v>
      </c>
      <c r="G227" s="266" t="s">
        <v>959</v>
      </c>
      <c r="H227" s="268" t="s">
        <v>960</v>
      </c>
      <c r="I227" s="268" t="s">
        <v>679</v>
      </c>
      <c r="J227" s="269">
        <v>60000</v>
      </c>
      <c r="K227" s="305" t="s">
        <v>680</v>
      </c>
      <c r="L227" s="234">
        <v>110.03</v>
      </c>
      <c r="M227" s="233" t="s">
        <v>643</v>
      </c>
      <c r="N227" s="232">
        <v>42320</v>
      </c>
      <c r="O227" s="232" t="s">
        <v>749</v>
      </c>
      <c r="P227" s="232" t="s">
        <v>682</v>
      </c>
      <c r="Q227" s="232" t="s">
        <v>683</v>
      </c>
      <c r="R227" s="232"/>
      <c r="S227" s="232"/>
      <c r="T227" s="232"/>
      <c r="U227" s="232"/>
      <c r="V227" s="232" t="s">
        <v>648</v>
      </c>
      <c r="W227" s="232" t="s">
        <v>793</v>
      </c>
      <c r="X227" s="232" t="s">
        <v>1633</v>
      </c>
      <c r="Y227" s="232" t="s">
        <v>14</v>
      </c>
    </row>
    <row r="228" spans="1:25" x14ac:dyDescent="0.2">
      <c r="A228" s="232"/>
      <c r="B228" s="266" t="s">
        <v>789</v>
      </c>
      <c r="C228" s="267" t="s">
        <v>958</v>
      </c>
      <c r="D228" s="268">
        <v>60064</v>
      </c>
      <c r="E228" s="268" t="s">
        <v>639</v>
      </c>
      <c r="F228" s="268">
        <v>4419</v>
      </c>
      <c r="G228" s="266" t="s">
        <v>959</v>
      </c>
      <c r="H228" s="268" t="s">
        <v>960</v>
      </c>
      <c r="I228" s="268" t="s">
        <v>679</v>
      </c>
      <c r="J228" s="269">
        <v>60000</v>
      </c>
      <c r="K228" s="305" t="s">
        <v>680</v>
      </c>
      <c r="L228" s="234">
        <v>110.03</v>
      </c>
      <c r="M228" s="233" t="s">
        <v>643</v>
      </c>
      <c r="N228" s="232">
        <v>42320</v>
      </c>
      <c r="O228" s="232" t="s">
        <v>749</v>
      </c>
      <c r="P228" s="232" t="s">
        <v>682</v>
      </c>
      <c r="Q228" s="232" t="s">
        <v>683</v>
      </c>
      <c r="R228" s="232"/>
      <c r="S228" s="232"/>
      <c r="T228" s="232"/>
      <c r="U228" s="232"/>
      <c r="V228" s="232" t="s">
        <v>648</v>
      </c>
      <c r="W228" s="232" t="s">
        <v>793</v>
      </c>
      <c r="X228" s="232" t="s">
        <v>1633</v>
      </c>
      <c r="Y228" s="232" t="s">
        <v>14</v>
      </c>
    </row>
    <row r="229" spans="1:25" x14ac:dyDescent="0.2">
      <c r="A229" s="232"/>
      <c r="B229" s="266" t="s">
        <v>789</v>
      </c>
      <c r="C229" s="267" t="s">
        <v>958</v>
      </c>
      <c r="D229" s="268">
        <v>60064</v>
      </c>
      <c r="E229" s="268" t="s">
        <v>639</v>
      </c>
      <c r="F229" s="268">
        <v>4419</v>
      </c>
      <c r="G229" s="266" t="s">
        <v>959</v>
      </c>
      <c r="H229" s="268" t="s">
        <v>960</v>
      </c>
      <c r="I229" s="268" t="s">
        <v>679</v>
      </c>
      <c r="J229" s="269">
        <v>60000</v>
      </c>
      <c r="K229" s="305" t="s">
        <v>680</v>
      </c>
      <c r="L229" s="234">
        <v>110.03</v>
      </c>
      <c r="M229" s="233" t="s">
        <v>643</v>
      </c>
      <c r="N229" s="232">
        <v>42320</v>
      </c>
      <c r="O229" s="232" t="s">
        <v>749</v>
      </c>
      <c r="P229" s="232" t="s">
        <v>682</v>
      </c>
      <c r="Q229" s="232" t="s">
        <v>683</v>
      </c>
      <c r="R229" s="232"/>
      <c r="S229" s="232"/>
      <c r="T229" s="232"/>
      <c r="U229" s="232"/>
      <c r="V229" s="232" t="s">
        <v>648</v>
      </c>
      <c r="W229" s="232" t="s">
        <v>793</v>
      </c>
      <c r="X229" s="232" t="s">
        <v>1633</v>
      </c>
      <c r="Y229" s="232" t="s">
        <v>14</v>
      </c>
    </row>
    <row r="230" spans="1:25" hidden="1" x14ac:dyDescent="0.2">
      <c r="A230" s="232"/>
      <c r="B230" s="266" t="s">
        <v>789</v>
      </c>
      <c r="C230" s="267" t="s">
        <v>961</v>
      </c>
      <c r="D230" s="268">
        <v>60064</v>
      </c>
      <c r="E230" s="268" t="s">
        <v>639</v>
      </c>
      <c r="F230" s="268">
        <v>4419</v>
      </c>
      <c r="G230" s="266" t="s">
        <v>962</v>
      </c>
      <c r="H230" s="268" t="s">
        <v>963</v>
      </c>
      <c r="I230" s="268" t="s">
        <v>679</v>
      </c>
      <c r="J230" s="269">
        <v>76000</v>
      </c>
      <c r="K230" s="305" t="s">
        <v>680</v>
      </c>
      <c r="L230" s="234">
        <v>139.72</v>
      </c>
      <c r="M230" s="233" t="s">
        <v>643</v>
      </c>
      <c r="N230" s="232">
        <v>42230</v>
      </c>
      <c r="O230" s="232" t="s">
        <v>812</v>
      </c>
      <c r="P230" s="232" t="s">
        <v>682</v>
      </c>
      <c r="Q230" s="232" t="s">
        <v>683</v>
      </c>
      <c r="R230" s="232"/>
      <c r="S230" s="232"/>
      <c r="T230" s="232"/>
      <c r="U230" s="232"/>
      <c r="V230" s="232" t="s">
        <v>648</v>
      </c>
      <c r="W230" s="232" t="s">
        <v>793</v>
      </c>
      <c r="X230" s="232" t="s">
        <v>1633</v>
      </c>
      <c r="Y230" s="232" t="s">
        <v>14</v>
      </c>
    </row>
    <row r="231" spans="1:25" hidden="1" x14ac:dyDescent="0.2">
      <c r="A231" s="232"/>
      <c r="B231" s="266" t="s">
        <v>789</v>
      </c>
      <c r="C231" s="267" t="s">
        <v>961</v>
      </c>
      <c r="D231" s="268">
        <v>60064</v>
      </c>
      <c r="E231" s="268" t="s">
        <v>639</v>
      </c>
      <c r="F231" s="268">
        <v>4419</v>
      </c>
      <c r="G231" s="266" t="s">
        <v>964</v>
      </c>
      <c r="H231" s="268" t="s">
        <v>965</v>
      </c>
      <c r="I231" s="268" t="s">
        <v>679</v>
      </c>
      <c r="J231" s="269">
        <v>40000</v>
      </c>
      <c r="K231" s="305" t="s">
        <v>680</v>
      </c>
      <c r="L231" s="234">
        <v>73.540000000000006</v>
      </c>
      <c r="M231" s="233" t="s">
        <v>643</v>
      </c>
      <c r="N231" s="232">
        <v>45110</v>
      </c>
      <c r="O231" s="232" t="s">
        <v>806</v>
      </c>
      <c r="P231" s="232" t="s">
        <v>682</v>
      </c>
      <c r="Q231" s="232" t="s">
        <v>683</v>
      </c>
      <c r="R231" s="232"/>
      <c r="S231" s="232"/>
      <c r="T231" s="232"/>
      <c r="U231" s="232"/>
      <c r="V231" s="232" t="s">
        <v>648</v>
      </c>
      <c r="W231" s="232" t="s">
        <v>793</v>
      </c>
      <c r="X231" s="232" t="s">
        <v>1633</v>
      </c>
      <c r="Y231" s="232" t="s">
        <v>14</v>
      </c>
    </row>
    <row r="232" spans="1:25" hidden="1" x14ac:dyDescent="0.2">
      <c r="A232" s="232"/>
      <c r="B232" s="266" t="s">
        <v>789</v>
      </c>
      <c r="C232" s="267" t="s">
        <v>961</v>
      </c>
      <c r="D232" s="268">
        <v>60064</v>
      </c>
      <c r="E232" s="268" t="s">
        <v>639</v>
      </c>
      <c r="F232" s="268">
        <v>4419</v>
      </c>
      <c r="G232" s="266" t="s">
        <v>966</v>
      </c>
      <c r="H232" s="268" t="s">
        <v>967</v>
      </c>
      <c r="I232" s="268" t="s">
        <v>679</v>
      </c>
      <c r="J232" s="269">
        <v>47000</v>
      </c>
      <c r="K232" s="305" t="s">
        <v>680</v>
      </c>
      <c r="L232" s="234">
        <v>86.4</v>
      </c>
      <c r="M232" s="233" t="s">
        <v>643</v>
      </c>
      <c r="N232" s="232">
        <v>45140</v>
      </c>
      <c r="O232" s="232" t="s">
        <v>797</v>
      </c>
      <c r="P232" s="232" t="s">
        <v>682</v>
      </c>
      <c r="Q232" s="232" t="s">
        <v>683</v>
      </c>
      <c r="R232" s="232"/>
      <c r="S232" s="232"/>
      <c r="T232" s="232"/>
      <c r="U232" s="232"/>
      <c r="V232" s="232" t="s">
        <v>648</v>
      </c>
      <c r="W232" s="232" t="s">
        <v>793</v>
      </c>
      <c r="X232" s="232" t="s">
        <v>1633</v>
      </c>
      <c r="Y232" s="232" t="s">
        <v>14</v>
      </c>
    </row>
    <row r="233" spans="1:25" hidden="1" x14ac:dyDescent="0.2">
      <c r="A233" s="232"/>
      <c r="B233" s="266" t="s">
        <v>789</v>
      </c>
      <c r="C233" s="267" t="s">
        <v>961</v>
      </c>
      <c r="D233" s="268">
        <v>60064</v>
      </c>
      <c r="E233" s="268" t="s">
        <v>639</v>
      </c>
      <c r="F233" s="268">
        <v>4419</v>
      </c>
      <c r="G233" s="266" t="s">
        <v>966</v>
      </c>
      <c r="H233" s="268" t="s">
        <v>968</v>
      </c>
      <c r="I233" s="268" t="s">
        <v>679</v>
      </c>
      <c r="J233" s="269">
        <v>6000</v>
      </c>
      <c r="K233" s="305" t="s">
        <v>680</v>
      </c>
      <c r="L233" s="234">
        <v>11.03</v>
      </c>
      <c r="M233" s="233" t="s">
        <v>643</v>
      </c>
      <c r="N233" s="232">
        <v>45140</v>
      </c>
      <c r="O233" s="232" t="s">
        <v>797</v>
      </c>
      <c r="P233" s="232" t="s">
        <v>682</v>
      </c>
      <c r="Q233" s="232" t="s">
        <v>683</v>
      </c>
      <c r="R233" s="232"/>
      <c r="S233" s="232"/>
      <c r="T233" s="232"/>
      <c r="U233" s="232"/>
      <c r="V233" s="232" t="s">
        <v>648</v>
      </c>
      <c r="W233" s="232" t="s">
        <v>793</v>
      </c>
      <c r="X233" s="232" t="s">
        <v>1633</v>
      </c>
      <c r="Y233" s="232" t="s">
        <v>14</v>
      </c>
    </row>
    <row r="234" spans="1:25" hidden="1" x14ac:dyDescent="0.2">
      <c r="A234" s="232"/>
      <c r="B234" s="266" t="s">
        <v>789</v>
      </c>
      <c r="C234" s="267" t="s">
        <v>969</v>
      </c>
      <c r="D234" s="268">
        <v>60064</v>
      </c>
      <c r="E234" s="268" t="s">
        <v>639</v>
      </c>
      <c r="F234" s="268">
        <v>4419</v>
      </c>
      <c r="G234" s="266" t="s">
        <v>970</v>
      </c>
      <c r="H234" s="268" t="s">
        <v>971</v>
      </c>
      <c r="I234" s="268" t="s">
        <v>679</v>
      </c>
      <c r="J234" s="269">
        <v>6000</v>
      </c>
      <c r="K234" s="305" t="s">
        <v>680</v>
      </c>
      <c r="L234" s="234">
        <v>11.07</v>
      </c>
      <c r="M234" s="233" t="s">
        <v>643</v>
      </c>
      <c r="N234" s="232">
        <v>45140</v>
      </c>
      <c r="O234" s="232" t="s">
        <v>797</v>
      </c>
      <c r="P234" s="232" t="s">
        <v>682</v>
      </c>
      <c r="Q234" s="232" t="s">
        <v>683</v>
      </c>
      <c r="R234" s="232"/>
      <c r="S234" s="232"/>
      <c r="T234" s="232"/>
      <c r="U234" s="232"/>
      <c r="V234" s="232" t="s">
        <v>648</v>
      </c>
      <c r="W234" s="232" t="s">
        <v>793</v>
      </c>
      <c r="X234" s="232" t="s">
        <v>1633</v>
      </c>
      <c r="Y234" s="232" t="s">
        <v>14</v>
      </c>
    </row>
    <row r="235" spans="1:25" hidden="1" x14ac:dyDescent="0.2">
      <c r="A235" s="232"/>
      <c r="B235" s="266" t="s">
        <v>789</v>
      </c>
      <c r="C235" s="267" t="s">
        <v>972</v>
      </c>
      <c r="D235" s="268">
        <v>60064</v>
      </c>
      <c r="E235" s="268" t="s">
        <v>639</v>
      </c>
      <c r="F235" s="268">
        <v>4419</v>
      </c>
      <c r="G235" s="266">
        <v>1583167</v>
      </c>
      <c r="H235" s="268" t="s">
        <v>973</v>
      </c>
      <c r="I235" s="268" t="s">
        <v>679</v>
      </c>
      <c r="J235" s="269">
        <v>280000</v>
      </c>
      <c r="K235" s="305" t="s">
        <v>680</v>
      </c>
      <c r="L235" s="234">
        <v>516.20000000000005</v>
      </c>
      <c r="M235" s="233" t="s">
        <v>643</v>
      </c>
      <c r="N235" s="232">
        <v>44110</v>
      </c>
      <c r="O235" s="232" t="s">
        <v>728</v>
      </c>
      <c r="P235" s="232" t="s">
        <v>682</v>
      </c>
      <c r="Q235" s="232" t="s">
        <v>683</v>
      </c>
      <c r="R235" s="232"/>
      <c r="S235" s="232"/>
      <c r="T235" s="232"/>
      <c r="U235" s="232"/>
      <c r="V235" s="232" t="s">
        <v>648</v>
      </c>
      <c r="W235" s="232" t="s">
        <v>793</v>
      </c>
      <c r="X235" s="232" t="s">
        <v>1633</v>
      </c>
      <c r="Y235" s="232" t="s">
        <v>14</v>
      </c>
    </row>
    <row r="236" spans="1:25" hidden="1" x14ac:dyDescent="0.2">
      <c r="A236" s="232"/>
      <c r="B236" s="266" t="s">
        <v>789</v>
      </c>
      <c r="C236" s="267" t="s">
        <v>972</v>
      </c>
      <c r="D236" s="268">
        <v>60064</v>
      </c>
      <c r="E236" s="268" t="s">
        <v>639</v>
      </c>
      <c r="F236" s="268">
        <v>4419</v>
      </c>
      <c r="G236" s="266" t="s">
        <v>974</v>
      </c>
      <c r="H236" s="268" t="s">
        <v>711</v>
      </c>
      <c r="I236" s="268" t="s">
        <v>679</v>
      </c>
      <c r="J236" s="269">
        <v>50000</v>
      </c>
      <c r="K236" s="305" t="s">
        <v>680</v>
      </c>
      <c r="L236" s="234">
        <v>92.18</v>
      </c>
      <c r="M236" s="233" t="s">
        <v>643</v>
      </c>
      <c r="N236" s="232">
        <v>44120</v>
      </c>
      <c r="O236" s="232" t="s">
        <v>712</v>
      </c>
      <c r="P236" s="232" t="s">
        <v>682</v>
      </c>
      <c r="Q236" s="232" t="s">
        <v>683</v>
      </c>
      <c r="R236" s="232"/>
      <c r="S236" s="232"/>
      <c r="T236" s="232"/>
      <c r="U236" s="232"/>
      <c r="V236" s="232" t="s">
        <v>648</v>
      </c>
      <c r="W236" s="232" t="s">
        <v>793</v>
      </c>
      <c r="X236" s="232" t="s">
        <v>1633</v>
      </c>
      <c r="Y236" s="232" t="s">
        <v>14</v>
      </c>
    </row>
    <row r="237" spans="1:25" hidden="1" x14ac:dyDescent="0.2">
      <c r="A237" s="232"/>
      <c r="B237" s="266" t="s">
        <v>789</v>
      </c>
      <c r="C237" s="267" t="s">
        <v>972</v>
      </c>
      <c r="D237" s="268">
        <v>60064</v>
      </c>
      <c r="E237" s="268" t="s">
        <v>639</v>
      </c>
      <c r="F237" s="268">
        <v>4419</v>
      </c>
      <c r="G237" s="266">
        <v>1583165</v>
      </c>
      <c r="H237" s="268" t="s">
        <v>705</v>
      </c>
      <c r="I237" s="268" t="s">
        <v>679</v>
      </c>
      <c r="J237" s="269">
        <v>150000</v>
      </c>
      <c r="K237" s="305" t="s">
        <v>680</v>
      </c>
      <c r="L237" s="234">
        <v>276.54000000000002</v>
      </c>
      <c r="M237" s="233" t="s">
        <v>643</v>
      </c>
      <c r="N237" s="232">
        <v>44310</v>
      </c>
      <c r="O237" s="232" t="s">
        <v>706</v>
      </c>
      <c r="P237" s="232" t="s">
        <v>682</v>
      </c>
      <c r="Q237" s="232" t="s">
        <v>683</v>
      </c>
      <c r="R237" s="232"/>
      <c r="S237" s="232"/>
      <c r="T237" s="232"/>
      <c r="U237" s="232"/>
      <c r="V237" s="232" t="s">
        <v>648</v>
      </c>
      <c r="W237" s="232" t="s">
        <v>793</v>
      </c>
      <c r="X237" s="232" t="s">
        <v>1633</v>
      </c>
      <c r="Y237" s="232" t="s">
        <v>14</v>
      </c>
    </row>
    <row r="238" spans="1:25" hidden="1" x14ac:dyDescent="0.2">
      <c r="A238" s="232"/>
      <c r="B238" s="266" t="s">
        <v>789</v>
      </c>
      <c r="C238" s="267" t="s">
        <v>972</v>
      </c>
      <c r="D238" s="268">
        <v>60064</v>
      </c>
      <c r="E238" s="268" t="s">
        <v>639</v>
      </c>
      <c r="F238" s="268">
        <v>4419</v>
      </c>
      <c r="G238" s="266" t="s">
        <v>975</v>
      </c>
      <c r="H238" s="268" t="s">
        <v>976</v>
      </c>
      <c r="I238" s="268" t="s">
        <v>679</v>
      </c>
      <c r="J238" s="269">
        <v>5000</v>
      </c>
      <c r="K238" s="305" t="s">
        <v>680</v>
      </c>
      <c r="L238" s="234">
        <v>9.2200000000000006</v>
      </c>
      <c r="M238" s="233" t="s">
        <v>643</v>
      </c>
      <c r="N238" s="232">
        <v>45150</v>
      </c>
      <c r="O238" s="232" t="s">
        <v>744</v>
      </c>
      <c r="P238" s="232" t="s">
        <v>682</v>
      </c>
      <c r="Q238" s="232" t="s">
        <v>683</v>
      </c>
      <c r="R238" s="232"/>
      <c r="S238" s="232"/>
      <c r="T238" s="232"/>
      <c r="U238" s="232"/>
      <c r="V238" s="232" t="s">
        <v>648</v>
      </c>
      <c r="W238" s="232" t="s">
        <v>793</v>
      </c>
      <c r="X238" s="232" t="s">
        <v>1633</v>
      </c>
      <c r="Y238" s="232" t="s">
        <v>14</v>
      </c>
    </row>
    <row r="239" spans="1:25" hidden="1" x14ac:dyDescent="0.2">
      <c r="A239" s="232"/>
      <c r="B239" s="266" t="s">
        <v>789</v>
      </c>
      <c r="C239" s="267" t="s">
        <v>972</v>
      </c>
      <c r="D239" s="268">
        <v>60064</v>
      </c>
      <c r="E239" s="268" t="s">
        <v>639</v>
      </c>
      <c r="F239" s="268">
        <v>4419</v>
      </c>
      <c r="G239" s="266" t="s">
        <v>977</v>
      </c>
      <c r="H239" s="268" t="s">
        <v>978</v>
      </c>
      <c r="I239" s="268" t="s">
        <v>679</v>
      </c>
      <c r="J239" s="269">
        <v>15000</v>
      </c>
      <c r="K239" s="305" t="s">
        <v>680</v>
      </c>
      <c r="L239" s="234">
        <v>27.65</v>
      </c>
      <c r="M239" s="233" t="s">
        <v>643</v>
      </c>
      <c r="N239" s="232">
        <v>45140</v>
      </c>
      <c r="O239" s="232" t="s">
        <v>797</v>
      </c>
      <c r="P239" s="232" t="s">
        <v>682</v>
      </c>
      <c r="Q239" s="232" t="s">
        <v>683</v>
      </c>
      <c r="R239" s="232"/>
      <c r="S239" s="232"/>
      <c r="T239" s="232"/>
      <c r="U239" s="232"/>
      <c r="V239" s="232" t="s">
        <v>648</v>
      </c>
      <c r="W239" s="232" t="s">
        <v>793</v>
      </c>
      <c r="X239" s="232" t="s">
        <v>1633</v>
      </c>
      <c r="Y239" s="232" t="s">
        <v>14</v>
      </c>
    </row>
    <row r="240" spans="1:25" hidden="1" x14ac:dyDescent="0.2">
      <c r="A240" s="232"/>
      <c r="B240" s="266" t="s">
        <v>789</v>
      </c>
      <c r="C240" s="267" t="s">
        <v>972</v>
      </c>
      <c r="D240" s="268">
        <v>60064</v>
      </c>
      <c r="E240" s="268" t="s">
        <v>639</v>
      </c>
      <c r="F240" s="268">
        <v>4419</v>
      </c>
      <c r="G240" s="266">
        <v>1583163</v>
      </c>
      <c r="H240" s="268" t="s">
        <v>979</v>
      </c>
      <c r="I240" s="268" t="s">
        <v>679</v>
      </c>
      <c r="J240" s="269">
        <v>36621</v>
      </c>
      <c r="K240" s="305" t="s">
        <v>680</v>
      </c>
      <c r="L240" s="234">
        <v>67.510000000000005</v>
      </c>
      <c r="M240" s="233" t="s">
        <v>643</v>
      </c>
      <c r="N240" s="232">
        <v>41270</v>
      </c>
      <c r="O240" s="232" t="s">
        <v>688</v>
      </c>
      <c r="P240" s="232" t="s">
        <v>682</v>
      </c>
      <c r="Q240" s="232" t="s">
        <v>683</v>
      </c>
      <c r="R240" s="232"/>
      <c r="S240" s="232"/>
      <c r="T240" s="232"/>
      <c r="U240" s="232"/>
      <c r="V240" s="232" t="s">
        <v>648</v>
      </c>
      <c r="W240" s="232" t="s">
        <v>793</v>
      </c>
      <c r="X240" s="232" t="s">
        <v>1633</v>
      </c>
      <c r="Y240" s="232" t="s">
        <v>14</v>
      </c>
    </row>
    <row r="241" spans="1:25" hidden="1" x14ac:dyDescent="0.2">
      <c r="A241" s="232"/>
      <c r="B241" s="266" t="s">
        <v>789</v>
      </c>
      <c r="C241" s="267" t="s">
        <v>972</v>
      </c>
      <c r="D241" s="268">
        <v>60064</v>
      </c>
      <c r="E241" s="268" t="s">
        <v>639</v>
      </c>
      <c r="F241" s="268">
        <v>4419</v>
      </c>
      <c r="G241" s="266">
        <v>1583163</v>
      </c>
      <c r="H241" s="268" t="s">
        <v>979</v>
      </c>
      <c r="I241" s="268" t="s">
        <v>679</v>
      </c>
      <c r="J241" s="269">
        <v>307614</v>
      </c>
      <c r="K241" s="305" t="s">
        <v>680</v>
      </c>
      <c r="L241" s="234">
        <v>567.11</v>
      </c>
      <c r="M241" s="233" t="s">
        <v>643</v>
      </c>
      <c r="N241" s="232">
        <v>41201</v>
      </c>
      <c r="O241" s="232" t="s">
        <v>681</v>
      </c>
      <c r="P241" s="232" t="s">
        <v>682</v>
      </c>
      <c r="Q241" s="232" t="s">
        <v>683</v>
      </c>
      <c r="R241" s="232"/>
      <c r="S241" s="232"/>
      <c r="T241" s="232"/>
      <c r="U241" s="232"/>
      <c r="V241" s="232" t="s">
        <v>648</v>
      </c>
      <c r="W241" s="232" t="s">
        <v>793</v>
      </c>
      <c r="X241" s="232" t="s">
        <v>1633</v>
      </c>
      <c r="Y241" s="232" t="s">
        <v>14</v>
      </c>
    </row>
    <row r="242" spans="1:25" hidden="1" x14ac:dyDescent="0.2">
      <c r="A242" s="232"/>
      <c r="B242" s="266" t="s">
        <v>789</v>
      </c>
      <c r="C242" s="267" t="s">
        <v>972</v>
      </c>
      <c r="D242" s="268">
        <v>60064</v>
      </c>
      <c r="E242" s="268" t="s">
        <v>639</v>
      </c>
      <c r="F242" s="268">
        <v>4419</v>
      </c>
      <c r="G242" s="266">
        <v>1583163</v>
      </c>
      <c r="H242" s="268" t="s">
        <v>979</v>
      </c>
      <c r="I242" s="268" t="s">
        <v>679</v>
      </c>
      <c r="J242" s="269">
        <v>102996</v>
      </c>
      <c r="K242" s="305" t="s">
        <v>680</v>
      </c>
      <c r="L242" s="234">
        <v>189.88</v>
      </c>
      <c r="M242" s="233" t="s">
        <v>643</v>
      </c>
      <c r="N242" s="232">
        <v>41220</v>
      </c>
      <c r="O242" s="232" t="s">
        <v>685</v>
      </c>
      <c r="P242" s="232" t="s">
        <v>682</v>
      </c>
      <c r="Q242" s="232" t="s">
        <v>683</v>
      </c>
      <c r="R242" s="232"/>
      <c r="S242" s="232"/>
      <c r="T242" s="232"/>
      <c r="U242" s="232"/>
      <c r="V242" s="232" t="s">
        <v>648</v>
      </c>
      <c r="W242" s="232" t="s">
        <v>793</v>
      </c>
      <c r="X242" s="232" t="s">
        <v>1633</v>
      </c>
      <c r="Y242" s="232" t="s">
        <v>14</v>
      </c>
    </row>
    <row r="243" spans="1:25" hidden="1" x14ac:dyDescent="0.2">
      <c r="A243" s="232"/>
      <c r="B243" s="266" t="s">
        <v>789</v>
      </c>
      <c r="C243" s="267" t="s">
        <v>972</v>
      </c>
      <c r="D243" s="268">
        <v>60064</v>
      </c>
      <c r="E243" s="268" t="s">
        <v>639</v>
      </c>
      <c r="F243" s="268">
        <v>4419</v>
      </c>
      <c r="G243" s="266">
        <v>1583162</v>
      </c>
      <c r="H243" s="268" t="s">
        <v>980</v>
      </c>
      <c r="I243" s="268" t="s">
        <v>679</v>
      </c>
      <c r="J243" s="269">
        <v>32687</v>
      </c>
      <c r="K243" s="305" t="s">
        <v>680</v>
      </c>
      <c r="L243" s="234">
        <v>60.26</v>
      </c>
      <c r="M243" s="233" t="s">
        <v>643</v>
      </c>
      <c r="N243" s="232">
        <v>41220</v>
      </c>
      <c r="O243" s="232" t="s">
        <v>685</v>
      </c>
      <c r="P243" s="232" t="s">
        <v>682</v>
      </c>
      <c r="Q243" s="232" t="s">
        <v>683</v>
      </c>
      <c r="R243" s="232"/>
      <c r="S243" s="232"/>
      <c r="T243" s="232"/>
      <c r="U243" s="232"/>
      <c r="V243" s="232" t="s">
        <v>648</v>
      </c>
      <c r="W243" s="232" t="s">
        <v>793</v>
      </c>
      <c r="X243" s="232" t="s">
        <v>1633</v>
      </c>
      <c r="Y243" s="232" t="s">
        <v>14</v>
      </c>
    </row>
    <row r="244" spans="1:25" hidden="1" x14ac:dyDescent="0.2">
      <c r="A244" s="232"/>
      <c r="B244" s="266" t="s">
        <v>789</v>
      </c>
      <c r="C244" s="267" t="s">
        <v>972</v>
      </c>
      <c r="D244" s="268">
        <v>60064</v>
      </c>
      <c r="E244" s="268" t="s">
        <v>639</v>
      </c>
      <c r="F244" s="268">
        <v>4419</v>
      </c>
      <c r="G244" s="266">
        <v>1583163</v>
      </c>
      <c r="H244" s="268" t="s">
        <v>981</v>
      </c>
      <c r="I244" s="268" t="s">
        <v>679</v>
      </c>
      <c r="J244" s="269">
        <v>195310</v>
      </c>
      <c r="K244" s="305" t="s">
        <v>680</v>
      </c>
      <c r="L244" s="234">
        <v>360.07</v>
      </c>
      <c r="M244" s="233" t="s">
        <v>643</v>
      </c>
      <c r="N244" s="232">
        <v>41260</v>
      </c>
      <c r="O244" s="232" t="s">
        <v>686</v>
      </c>
      <c r="P244" s="232" t="s">
        <v>682</v>
      </c>
      <c r="Q244" s="232" t="s">
        <v>683</v>
      </c>
      <c r="R244" s="232"/>
      <c r="S244" s="232"/>
      <c r="T244" s="232"/>
      <c r="U244" s="232"/>
      <c r="V244" s="232" t="s">
        <v>648</v>
      </c>
      <c r="W244" s="232" t="s">
        <v>793</v>
      </c>
      <c r="X244" s="232" t="s">
        <v>1633</v>
      </c>
      <c r="Y244" s="232" t="s">
        <v>14</v>
      </c>
    </row>
    <row r="245" spans="1:25" hidden="1" x14ac:dyDescent="0.2">
      <c r="A245" s="232"/>
      <c r="B245" s="266" t="s">
        <v>789</v>
      </c>
      <c r="C245" s="267" t="s">
        <v>972</v>
      </c>
      <c r="D245" s="268">
        <v>60064</v>
      </c>
      <c r="E245" s="268" t="s">
        <v>639</v>
      </c>
      <c r="F245" s="268">
        <v>4419</v>
      </c>
      <c r="G245" s="266">
        <v>1583163</v>
      </c>
      <c r="H245" s="268" t="s">
        <v>979</v>
      </c>
      <c r="I245" s="268" t="s">
        <v>679</v>
      </c>
      <c r="J245" s="269">
        <v>58965</v>
      </c>
      <c r="K245" s="305" t="s">
        <v>680</v>
      </c>
      <c r="L245" s="234">
        <v>108.71</v>
      </c>
      <c r="M245" s="233" t="s">
        <v>643</v>
      </c>
      <c r="N245" s="232">
        <v>41219</v>
      </c>
      <c r="O245" s="232" t="s">
        <v>687</v>
      </c>
      <c r="P245" s="232" t="s">
        <v>682</v>
      </c>
      <c r="Q245" s="232" t="s">
        <v>683</v>
      </c>
      <c r="R245" s="232"/>
      <c r="S245" s="232"/>
      <c r="T245" s="232"/>
      <c r="U245" s="232"/>
      <c r="V245" s="232" t="s">
        <v>648</v>
      </c>
      <c r="W245" s="232" t="s">
        <v>793</v>
      </c>
      <c r="X245" s="232" t="s">
        <v>1633</v>
      </c>
      <c r="Y245" s="232" t="s">
        <v>14</v>
      </c>
    </row>
    <row r="246" spans="1:25" hidden="1" x14ac:dyDescent="0.2">
      <c r="A246" s="232"/>
      <c r="B246" s="266" t="s">
        <v>789</v>
      </c>
      <c r="C246" s="267" t="s">
        <v>972</v>
      </c>
      <c r="D246" s="268">
        <v>60064</v>
      </c>
      <c r="E246" s="268" t="s">
        <v>639</v>
      </c>
      <c r="F246" s="268">
        <v>4419</v>
      </c>
      <c r="G246" s="266">
        <v>1583163</v>
      </c>
      <c r="H246" s="268" t="s">
        <v>979</v>
      </c>
      <c r="I246" s="268" t="s">
        <v>679</v>
      </c>
      <c r="J246" s="269">
        <v>97655</v>
      </c>
      <c r="K246" s="305" t="s">
        <v>680</v>
      </c>
      <c r="L246" s="234">
        <v>180.04</v>
      </c>
      <c r="M246" s="233" t="s">
        <v>643</v>
      </c>
      <c r="N246" s="232">
        <v>41219</v>
      </c>
      <c r="O246" s="232" t="s">
        <v>687</v>
      </c>
      <c r="P246" s="232" t="s">
        <v>682</v>
      </c>
      <c r="Q246" s="232" t="s">
        <v>683</v>
      </c>
      <c r="R246" s="232"/>
      <c r="S246" s="232"/>
      <c r="T246" s="232"/>
      <c r="U246" s="232"/>
      <c r="V246" s="232" t="s">
        <v>648</v>
      </c>
      <c r="W246" s="232" t="s">
        <v>793</v>
      </c>
      <c r="X246" s="232" t="s">
        <v>1633</v>
      </c>
      <c r="Y246" s="232" t="s">
        <v>14</v>
      </c>
    </row>
    <row r="247" spans="1:25" hidden="1" x14ac:dyDescent="0.2">
      <c r="A247" s="232"/>
      <c r="B247" s="266" t="s">
        <v>789</v>
      </c>
      <c r="C247" s="267" t="s">
        <v>972</v>
      </c>
      <c r="D247" s="268">
        <v>60064</v>
      </c>
      <c r="E247" s="268" t="s">
        <v>639</v>
      </c>
      <c r="F247" s="268">
        <v>4419</v>
      </c>
      <c r="G247" s="266">
        <v>1583162</v>
      </c>
      <c r="H247" s="268" t="s">
        <v>980</v>
      </c>
      <c r="I247" s="268" t="s">
        <v>679</v>
      </c>
      <c r="J247" s="269">
        <v>13936</v>
      </c>
      <c r="K247" s="305" t="s">
        <v>680</v>
      </c>
      <c r="L247" s="234">
        <v>25.69</v>
      </c>
      <c r="M247" s="233" t="s">
        <v>643</v>
      </c>
      <c r="N247" s="232">
        <v>41219</v>
      </c>
      <c r="O247" s="232" t="s">
        <v>687</v>
      </c>
      <c r="P247" s="232" t="s">
        <v>682</v>
      </c>
      <c r="Q247" s="232" t="s">
        <v>683</v>
      </c>
      <c r="R247" s="232"/>
      <c r="S247" s="232"/>
      <c r="T247" s="232"/>
      <c r="U247" s="232"/>
      <c r="V247" s="232" t="s">
        <v>648</v>
      </c>
      <c r="W247" s="232" t="s">
        <v>793</v>
      </c>
      <c r="X247" s="232" t="s">
        <v>1633</v>
      </c>
      <c r="Y247" s="232" t="s">
        <v>14</v>
      </c>
    </row>
    <row r="248" spans="1:25" hidden="1" x14ac:dyDescent="0.2">
      <c r="A248" s="232"/>
      <c r="B248" s="266" t="s">
        <v>789</v>
      </c>
      <c r="C248" s="267" t="s">
        <v>972</v>
      </c>
      <c r="D248" s="268">
        <v>60064</v>
      </c>
      <c r="E248" s="268" t="s">
        <v>639</v>
      </c>
      <c r="F248" s="268">
        <v>4419</v>
      </c>
      <c r="G248" s="266">
        <v>1583162</v>
      </c>
      <c r="H248" s="268" t="s">
        <v>980</v>
      </c>
      <c r="I248" s="268" t="s">
        <v>679</v>
      </c>
      <c r="J248" s="269">
        <v>30582</v>
      </c>
      <c r="K248" s="305" t="s">
        <v>680</v>
      </c>
      <c r="L248" s="234">
        <v>56.38</v>
      </c>
      <c r="M248" s="233" t="s">
        <v>643</v>
      </c>
      <c r="N248" s="232">
        <v>41219</v>
      </c>
      <c r="O248" s="232" t="s">
        <v>687</v>
      </c>
      <c r="P248" s="232" t="s">
        <v>682</v>
      </c>
      <c r="Q248" s="232" t="s">
        <v>683</v>
      </c>
      <c r="R248" s="232"/>
      <c r="S248" s="232"/>
      <c r="T248" s="232"/>
      <c r="U248" s="232"/>
      <c r="V248" s="232" t="s">
        <v>648</v>
      </c>
      <c r="W248" s="232" t="s">
        <v>793</v>
      </c>
      <c r="X248" s="232" t="s">
        <v>1633</v>
      </c>
      <c r="Y248" s="232" t="s">
        <v>14</v>
      </c>
    </row>
    <row r="249" spans="1:25" hidden="1" x14ac:dyDescent="0.2">
      <c r="A249" s="232"/>
      <c r="B249" s="266" t="s">
        <v>789</v>
      </c>
      <c r="C249" s="267" t="s">
        <v>982</v>
      </c>
      <c r="D249" s="268">
        <v>60064</v>
      </c>
      <c r="E249" s="268" t="s">
        <v>639</v>
      </c>
      <c r="F249" s="268">
        <v>4419</v>
      </c>
      <c r="G249" s="266" t="s">
        <v>983</v>
      </c>
      <c r="H249" s="268" t="s">
        <v>984</v>
      </c>
      <c r="I249" s="268" t="s">
        <v>679</v>
      </c>
      <c r="J249" s="269">
        <v>212098</v>
      </c>
      <c r="K249" s="305" t="s">
        <v>680</v>
      </c>
      <c r="L249" s="234">
        <v>390.53</v>
      </c>
      <c r="M249" s="233" t="s">
        <v>643</v>
      </c>
      <c r="N249" s="232">
        <v>41219</v>
      </c>
      <c r="O249" s="232" t="s">
        <v>687</v>
      </c>
      <c r="P249" s="232" t="s">
        <v>682</v>
      </c>
      <c r="Q249" s="232" t="s">
        <v>683</v>
      </c>
      <c r="R249" s="232"/>
      <c r="S249" s="232"/>
      <c r="T249" s="232"/>
      <c r="U249" s="232"/>
      <c r="V249" s="232" t="s">
        <v>648</v>
      </c>
      <c r="W249" s="232" t="s">
        <v>793</v>
      </c>
      <c r="X249" s="232" t="s">
        <v>1633</v>
      </c>
      <c r="Y249" s="232" t="s">
        <v>14</v>
      </c>
    </row>
    <row r="250" spans="1:25" hidden="1" x14ac:dyDescent="0.2">
      <c r="A250" s="232"/>
      <c r="B250" s="266" t="s">
        <v>789</v>
      </c>
      <c r="C250" s="267" t="s">
        <v>982</v>
      </c>
      <c r="D250" s="268">
        <v>60064</v>
      </c>
      <c r="E250" s="268" t="s">
        <v>639</v>
      </c>
      <c r="F250" s="268">
        <v>4419</v>
      </c>
      <c r="G250" s="266" t="s">
        <v>985</v>
      </c>
      <c r="H250" s="268" t="s">
        <v>986</v>
      </c>
      <c r="I250" s="268" t="s">
        <v>679</v>
      </c>
      <c r="J250" s="269">
        <v>50000</v>
      </c>
      <c r="K250" s="305" t="s">
        <v>680</v>
      </c>
      <c r="L250" s="234">
        <v>92.06</v>
      </c>
      <c r="M250" s="233" t="s">
        <v>643</v>
      </c>
      <c r="N250" s="232">
        <v>42320</v>
      </c>
      <c r="O250" s="232" t="s">
        <v>749</v>
      </c>
      <c r="P250" s="232" t="s">
        <v>682</v>
      </c>
      <c r="Q250" s="232" t="s">
        <v>683</v>
      </c>
      <c r="R250" s="232"/>
      <c r="S250" s="232"/>
      <c r="T250" s="232"/>
      <c r="U250" s="232"/>
      <c r="V250" s="232" t="s">
        <v>648</v>
      </c>
      <c r="W250" s="232" t="s">
        <v>793</v>
      </c>
      <c r="X250" s="232" t="s">
        <v>1633</v>
      </c>
      <c r="Y250" s="232" t="s">
        <v>14</v>
      </c>
    </row>
    <row r="251" spans="1:25" hidden="1" x14ac:dyDescent="0.2">
      <c r="A251" s="232"/>
      <c r="B251" s="266" t="s">
        <v>789</v>
      </c>
      <c r="C251" s="267" t="s">
        <v>982</v>
      </c>
      <c r="D251" s="268">
        <v>60064</v>
      </c>
      <c r="E251" s="268" t="s">
        <v>639</v>
      </c>
      <c r="F251" s="268">
        <v>4419</v>
      </c>
      <c r="G251" s="266" t="s">
        <v>985</v>
      </c>
      <c r="H251" s="268" t="s">
        <v>986</v>
      </c>
      <c r="I251" s="268" t="s">
        <v>679</v>
      </c>
      <c r="J251" s="269">
        <v>50000</v>
      </c>
      <c r="K251" s="305" t="s">
        <v>680</v>
      </c>
      <c r="L251" s="234">
        <v>92.06</v>
      </c>
      <c r="M251" s="233" t="s">
        <v>643</v>
      </c>
      <c r="N251" s="232">
        <v>42320</v>
      </c>
      <c r="O251" s="232" t="s">
        <v>749</v>
      </c>
      <c r="P251" s="232" t="s">
        <v>682</v>
      </c>
      <c r="Q251" s="232" t="s">
        <v>683</v>
      </c>
      <c r="R251" s="232"/>
      <c r="S251" s="232"/>
      <c r="T251" s="232"/>
      <c r="U251" s="232"/>
      <c r="V251" s="232" t="s">
        <v>648</v>
      </c>
      <c r="W251" s="232" t="s">
        <v>793</v>
      </c>
      <c r="X251" s="232" t="s">
        <v>1633</v>
      </c>
      <c r="Y251" s="232" t="s">
        <v>14</v>
      </c>
    </row>
    <row r="252" spans="1:25" hidden="1" x14ac:dyDescent="0.2">
      <c r="A252" s="232"/>
      <c r="B252" s="266" t="s">
        <v>789</v>
      </c>
      <c r="C252" s="267" t="s">
        <v>982</v>
      </c>
      <c r="D252" s="268">
        <v>60064</v>
      </c>
      <c r="E252" s="268" t="s">
        <v>639</v>
      </c>
      <c r="F252" s="268">
        <v>4419</v>
      </c>
      <c r="G252" s="266" t="s">
        <v>985</v>
      </c>
      <c r="H252" s="268" t="s">
        <v>987</v>
      </c>
      <c r="I252" s="268" t="s">
        <v>679</v>
      </c>
      <c r="J252" s="269">
        <v>50000</v>
      </c>
      <c r="K252" s="305" t="s">
        <v>680</v>
      </c>
      <c r="L252" s="234">
        <v>92.06</v>
      </c>
      <c r="M252" s="233" t="s">
        <v>643</v>
      </c>
      <c r="N252" s="232">
        <v>42320</v>
      </c>
      <c r="O252" s="232" t="s">
        <v>749</v>
      </c>
      <c r="P252" s="232" t="s">
        <v>682</v>
      </c>
      <c r="Q252" s="232" t="s">
        <v>683</v>
      </c>
      <c r="R252" s="232"/>
      <c r="S252" s="232"/>
      <c r="T252" s="232"/>
      <c r="U252" s="232"/>
      <c r="V252" s="232" t="s">
        <v>648</v>
      </c>
      <c r="W252" s="232" t="s">
        <v>793</v>
      </c>
      <c r="X252" s="232" t="s">
        <v>1633</v>
      </c>
      <c r="Y252" s="232" t="s">
        <v>14</v>
      </c>
    </row>
    <row r="253" spans="1:25" hidden="1" x14ac:dyDescent="0.2">
      <c r="A253" s="232"/>
      <c r="B253" s="266" t="s">
        <v>789</v>
      </c>
      <c r="C253" s="267" t="s">
        <v>982</v>
      </c>
      <c r="D253" s="268">
        <v>60064</v>
      </c>
      <c r="E253" s="268" t="s">
        <v>639</v>
      </c>
      <c r="F253" s="268">
        <v>4419</v>
      </c>
      <c r="G253" s="266" t="s">
        <v>985</v>
      </c>
      <c r="H253" s="268" t="s">
        <v>987</v>
      </c>
      <c r="I253" s="268" t="s">
        <v>679</v>
      </c>
      <c r="J253" s="269">
        <v>50000</v>
      </c>
      <c r="K253" s="305" t="s">
        <v>680</v>
      </c>
      <c r="L253" s="234">
        <v>92.06</v>
      </c>
      <c r="M253" s="233" t="s">
        <v>643</v>
      </c>
      <c r="N253" s="232">
        <v>42320</v>
      </c>
      <c r="O253" s="232" t="s">
        <v>749</v>
      </c>
      <c r="P253" s="232" t="s">
        <v>682</v>
      </c>
      <c r="Q253" s="232" t="s">
        <v>683</v>
      </c>
      <c r="R253" s="232"/>
      <c r="S253" s="232"/>
      <c r="T253" s="232"/>
      <c r="U253" s="232"/>
      <c r="V253" s="232" t="s">
        <v>648</v>
      </c>
      <c r="W253" s="232" t="s">
        <v>793</v>
      </c>
      <c r="X253" s="232" t="s">
        <v>1633</v>
      </c>
      <c r="Y253" s="232" t="s">
        <v>14</v>
      </c>
    </row>
    <row r="254" spans="1:25" hidden="1" x14ac:dyDescent="0.2">
      <c r="A254" s="232"/>
      <c r="B254" s="266" t="s">
        <v>789</v>
      </c>
      <c r="C254" s="267" t="s">
        <v>982</v>
      </c>
      <c r="D254" s="268">
        <v>60064</v>
      </c>
      <c r="E254" s="268" t="s">
        <v>639</v>
      </c>
      <c r="F254" s="268">
        <v>4419</v>
      </c>
      <c r="G254" s="266" t="s">
        <v>985</v>
      </c>
      <c r="H254" s="268" t="s">
        <v>987</v>
      </c>
      <c r="I254" s="268" t="s">
        <v>679</v>
      </c>
      <c r="J254" s="269">
        <v>50000</v>
      </c>
      <c r="K254" s="305" t="s">
        <v>680</v>
      </c>
      <c r="L254" s="234">
        <v>92.06</v>
      </c>
      <c r="M254" s="233" t="s">
        <v>643</v>
      </c>
      <c r="N254" s="232">
        <v>42320</v>
      </c>
      <c r="O254" s="232" t="s">
        <v>749</v>
      </c>
      <c r="P254" s="232" t="s">
        <v>682</v>
      </c>
      <c r="Q254" s="232" t="s">
        <v>683</v>
      </c>
      <c r="R254" s="232"/>
      <c r="S254" s="232"/>
      <c r="T254" s="232"/>
      <c r="U254" s="232"/>
      <c r="V254" s="232" t="s">
        <v>648</v>
      </c>
      <c r="W254" s="232" t="s">
        <v>793</v>
      </c>
      <c r="X254" s="232" t="s">
        <v>1633</v>
      </c>
      <c r="Y254" s="232" t="s">
        <v>14</v>
      </c>
    </row>
    <row r="255" spans="1:25" hidden="1" x14ac:dyDescent="0.2">
      <c r="A255" s="232"/>
      <c r="B255" s="266" t="s">
        <v>789</v>
      </c>
      <c r="C255" s="267" t="s">
        <v>982</v>
      </c>
      <c r="D255" s="268">
        <v>60064</v>
      </c>
      <c r="E255" s="268" t="s">
        <v>639</v>
      </c>
      <c r="F255" s="268">
        <v>4419</v>
      </c>
      <c r="G255" s="266" t="s">
        <v>988</v>
      </c>
      <c r="H255" s="268" t="s">
        <v>989</v>
      </c>
      <c r="I255" s="268" t="s">
        <v>679</v>
      </c>
      <c r="J255" s="269">
        <v>4500</v>
      </c>
      <c r="K255" s="305" t="s">
        <v>680</v>
      </c>
      <c r="L255" s="234">
        <v>8.2899999999999991</v>
      </c>
      <c r="M255" s="233" t="s">
        <v>643</v>
      </c>
      <c r="N255" s="232">
        <v>45140</v>
      </c>
      <c r="O255" s="232" t="s">
        <v>797</v>
      </c>
      <c r="P255" s="232" t="s">
        <v>682</v>
      </c>
      <c r="Q255" s="232" t="s">
        <v>683</v>
      </c>
      <c r="R255" s="232"/>
      <c r="S255" s="232"/>
      <c r="T255" s="232"/>
      <c r="U255" s="232"/>
      <c r="V255" s="232" t="s">
        <v>648</v>
      </c>
      <c r="W255" s="232" t="s">
        <v>793</v>
      </c>
      <c r="X255" s="232" t="s">
        <v>1633</v>
      </c>
      <c r="Y255" s="232" t="s">
        <v>14</v>
      </c>
    </row>
    <row r="256" spans="1:25" hidden="1" x14ac:dyDescent="0.2">
      <c r="A256" s="232"/>
      <c r="B256" s="266" t="s">
        <v>789</v>
      </c>
      <c r="C256" s="267" t="s">
        <v>982</v>
      </c>
      <c r="D256" s="268">
        <v>60064</v>
      </c>
      <c r="E256" s="268" t="s">
        <v>639</v>
      </c>
      <c r="F256" s="268">
        <v>4419</v>
      </c>
      <c r="G256" s="266" t="s">
        <v>990</v>
      </c>
      <c r="H256" s="268" t="s">
        <v>991</v>
      </c>
      <c r="I256" s="268" t="s">
        <v>679</v>
      </c>
      <c r="J256" s="269">
        <v>4500</v>
      </c>
      <c r="K256" s="305" t="s">
        <v>680</v>
      </c>
      <c r="L256" s="234">
        <v>8.2899999999999991</v>
      </c>
      <c r="M256" s="233" t="s">
        <v>643</v>
      </c>
      <c r="N256" s="232">
        <v>45140</v>
      </c>
      <c r="O256" s="232" t="s">
        <v>797</v>
      </c>
      <c r="P256" s="232" t="s">
        <v>682</v>
      </c>
      <c r="Q256" s="232" t="s">
        <v>683</v>
      </c>
      <c r="R256" s="232"/>
      <c r="S256" s="232"/>
      <c r="T256" s="232"/>
      <c r="U256" s="232"/>
      <c r="V256" s="232" t="s">
        <v>648</v>
      </c>
      <c r="W256" s="232" t="s">
        <v>793</v>
      </c>
      <c r="X256" s="232" t="s">
        <v>1633</v>
      </c>
      <c r="Y256" s="232" t="s">
        <v>14</v>
      </c>
    </row>
    <row r="257" spans="1:25" hidden="1" x14ac:dyDescent="0.2">
      <c r="A257" s="232"/>
      <c r="B257" s="266" t="s">
        <v>789</v>
      </c>
      <c r="C257" s="267" t="s">
        <v>982</v>
      </c>
      <c r="D257" s="268">
        <v>60064</v>
      </c>
      <c r="E257" s="268" t="s">
        <v>639</v>
      </c>
      <c r="F257" s="268">
        <v>4419</v>
      </c>
      <c r="G257" s="266" t="s">
        <v>992</v>
      </c>
      <c r="H257" s="268" t="s">
        <v>993</v>
      </c>
      <c r="I257" s="268" t="s">
        <v>679</v>
      </c>
      <c r="J257" s="269">
        <v>65000</v>
      </c>
      <c r="K257" s="305" t="s">
        <v>680</v>
      </c>
      <c r="L257" s="234">
        <v>119.68</v>
      </c>
      <c r="M257" s="233" t="s">
        <v>643</v>
      </c>
      <c r="N257" s="232">
        <v>44150</v>
      </c>
      <c r="O257" s="232" t="s">
        <v>701</v>
      </c>
      <c r="P257" s="232" t="s">
        <v>682</v>
      </c>
      <c r="Q257" s="232" t="s">
        <v>683</v>
      </c>
      <c r="R257" s="232"/>
      <c r="S257" s="232"/>
      <c r="T257" s="232"/>
      <c r="U257" s="232"/>
      <c r="V257" s="232" t="s">
        <v>648</v>
      </c>
      <c r="W257" s="232" t="s">
        <v>793</v>
      </c>
      <c r="X257" s="232" t="s">
        <v>1633</v>
      </c>
      <c r="Y257" s="232" t="s">
        <v>14</v>
      </c>
    </row>
    <row r="258" spans="1:25" hidden="1" x14ac:dyDescent="0.2">
      <c r="A258" s="232"/>
      <c r="B258" s="266" t="s">
        <v>789</v>
      </c>
      <c r="C258" s="267" t="s">
        <v>982</v>
      </c>
      <c r="D258" s="268">
        <v>60064</v>
      </c>
      <c r="E258" s="268" t="s">
        <v>639</v>
      </c>
      <c r="F258" s="268">
        <v>4419</v>
      </c>
      <c r="G258" s="266" t="s">
        <v>994</v>
      </c>
      <c r="H258" s="268" t="s">
        <v>993</v>
      </c>
      <c r="I258" s="268" t="s">
        <v>679</v>
      </c>
      <c r="J258" s="269">
        <v>50000</v>
      </c>
      <c r="K258" s="305" t="s">
        <v>680</v>
      </c>
      <c r="L258" s="234">
        <v>92.06</v>
      </c>
      <c r="M258" s="233" t="s">
        <v>643</v>
      </c>
      <c r="N258" s="232">
        <v>44130</v>
      </c>
      <c r="O258" s="232" t="s">
        <v>698</v>
      </c>
      <c r="P258" s="232" t="s">
        <v>682</v>
      </c>
      <c r="Q258" s="232" t="s">
        <v>683</v>
      </c>
      <c r="R258" s="232"/>
      <c r="S258" s="232"/>
      <c r="T258" s="232"/>
      <c r="U258" s="232"/>
      <c r="V258" s="232" t="s">
        <v>648</v>
      </c>
      <c r="W258" s="232" t="s">
        <v>793</v>
      </c>
      <c r="X258" s="232" t="s">
        <v>1633</v>
      </c>
      <c r="Y258" s="232" t="s">
        <v>14</v>
      </c>
    </row>
    <row r="259" spans="1:25" hidden="1" x14ac:dyDescent="0.2">
      <c r="A259" s="232"/>
      <c r="B259" s="266" t="s">
        <v>789</v>
      </c>
      <c r="C259" s="267" t="s">
        <v>982</v>
      </c>
      <c r="D259" s="268">
        <v>60064</v>
      </c>
      <c r="E259" s="268" t="s">
        <v>639</v>
      </c>
      <c r="F259" s="268">
        <v>4419</v>
      </c>
      <c r="G259" s="266" t="s">
        <v>995</v>
      </c>
      <c r="H259" s="268" t="s">
        <v>996</v>
      </c>
      <c r="I259" s="268" t="s">
        <v>679</v>
      </c>
      <c r="J259" s="269">
        <v>1000</v>
      </c>
      <c r="K259" s="305" t="s">
        <v>680</v>
      </c>
      <c r="L259" s="234">
        <v>1.84</v>
      </c>
      <c r="M259" s="233" t="s">
        <v>643</v>
      </c>
      <c r="N259" s="232">
        <v>42430</v>
      </c>
      <c r="O259" s="232" t="s">
        <v>819</v>
      </c>
      <c r="P259" s="232" t="s">
        <v>682</v>
      </c>
      <c r="Q259" s="232" t="s">
        <v>683</v>
      </c>
      <c r="R259" s="232"/>
      <c r="S259" s="232"/>
      <c r="T259" s="232"/>
      <c r="U259" s="232"/>
      <c r="V259" s="232" t="s">
        <v>648</v>
      </c>
      <c r="W259" s="232" t="s">
        <v>793</v>
      </c>
      <c r="X259" s="232" t="s">
        <v>1633</v>
      </c>
      <c r="Y259" s="232" t="s">
        <v>14</v>
      </c>
    </row>
    <row r="260" spans="1:25" hidden="1" x14ac:dyDescent="0.2">
      <c r="A260" s="232"/>
      <c r="B260" s="266" t="s">
        <v>789</v>
      </c>
      <c r="C260" s="267" t="s">
        <v>997</v>
      </c>
      <c r="D260" s="268">
        <v>60064</v>
      </c>
      <c r="E260" s="268" t="s">
        <v>639</v>
      </c>
      <c r="F260" s="268">
        <v>4419</v>
      </c>
      <c r="G260" s="266" t="s">
        <v>998</v>
      </c>
      <c r="H260" s="268" t="s">
        <v>999</v>
      </c>
      <c r="I260" s="268" t="s">
        <v>679</v>
      </c>
      <c r="J260" s="269">
        <v>35250</v>
      </c>
      <c r="K260" s="305" t="s">
        <v>680</v>
      </c>
      <c r="L260" s="234">
        <v>64.959999999999994</v>
      </c>
      <c r="M260" s="233" t="s">
        <v>643</v>
      </c>
      <c r="N260" s="232">
        <v>45140</v>
      </c>
      <c r="O260" s="232" t="s">
        <v>797</v>
      </c>
      <c r="P260" s="232" t="s">
        <v>682</v>
      </c>
      <c r="Q260" s="232" t="s">
        <v>683</v>
      </c>
      <c r="R260" s="232"/>
      <c r="S260" s="232"/>
      <c r="T260" s="232"/>
      <c r="U260" s="232"/>
      <c r="V260" s="232" t="s">
        <v>648</v>
      </c>
      <c r="W260" s="232" t="s">
        <v>793</v>
      </c>
      <c r="X260" s="232" t="s">
        <v>1633</v>
      </c>
      <c r="Y260" s="232" t="s">
        <v>14</v>
      </c>
    </row>
    <row r="261" spans="1:25" hidden="1" x14ac:dyDescent="0.2">
      <c r="A261" s="232"/>
      <c r="B261" s="266" t="s">
        <v>789</v>
      </c>
      <c r="C261" s="267" t="s">
        <v>997</v>
      </c>
      <c r="D261" s="268">
        <v>60064</v>
      </c>
      <c r="E261" s="268" t="s">
        <v>639</v>
      </c>
      <c r="F261" s="268">
        <v>4419</v>
      </c>
      <c r="G261" s="266" t="s">
        <v>998</v>
      </c>
      <c r="H261" s="268" t="s">
        <v>1000</v>
      </c>
      <c r="I261" s="268" t="s">
        <v>679</v>
      </c>
      <c r="J261" s="269">
        <v>6000</v>
      </c>
      <c r="K261" s="305" t="s">
        <v>680</v>
      </c>
      <c r="L261" s="234">
        <v>11.06</v>
      </c>
      <c r="M261" s="233" t="s">
        <v>643</v>
      </c>
      <c r="N261" s="232">
        <v>45140</v>
      </c>
      <c r="O261" s="232" t="s">
        <v>797</v>
      </c>
      <c r="P261" s="232" t="s">
        <v>682</v>
      </c>
      <c r="Q261" s="232" t="s">
        <v>683</v>
      </c>
      <c r="R261" s="232"/>
      <c r="S261" s="232"/>
      <c r="T261" s="232"/>
      <c r="U261" s="232"/>
      <c r="V261" s="232" t="s">
        <v>648</v>
      </c>
      <c r="W261" s="232" t="s">
        <v>793</v>
      </c>
      <c r="X261" s="232" t="s">
        <v>1633</v>
      </c>
      <c r="Y261" s="232" t="s">
        <v>14</v>
      </c>
    </row>
    <row r="262" spans="1:25" hidden="1" x14ac:dyDescent="0.2">
      <c r="A262" s="232"/>
      <c r="B262" s="266" t="s">
        <v>789</v>
      </c>
      <c r="C262" s="267" t="s">
        <v>997</v>
      </c>
      <c r="D262" s="268">
        <v>60064</v>
      </c>
      <c r="E262" s="268" t="s">
        <v>639</v>
      </c>
      <c r="F262" s="268">
        <v>4419</v>
      </c>
      <c r="G262" s="266" t="s">
        <v>998</v>
      </c>
      <c r="H262" s="268" t="s">
        <v>1001</v>
      </c>
      <c r="I262" s="268" t="s">
        <v>679</v>
      </c>
      <c r="J262" s="269">
        <v>20000</v>
      </c>
      <c r="K262" s="305" t="s">
        <v>680</v>
      </c>
      <c r="L262" s="234">
        <v>36.86</v>
      </c>
      <c r="M262" s="233" t="s">
        <v>643</v>
      </c>
      <c r="N262" s="232">
        <v>45110</v>
      </c>
      <c r="O262" s="232" t="s">
        <v>806</v>
      </c>
      <c r="P262" s="232" t="s">
        <v>682</v>
      </c>
      <c r="Q262" s="232" t="s">
        <v>683</v>
      </c>
      <c r="R262" s="232"/>
      <c r="S262" s="232"/>
      <c r="T262" s="232"/>
      <c r="U262" s="232"/>
      <c r="V262" s="232" t="s">
        <v>648</v>
      </c>
      <c r="W262" s="232" t="s">
        <v>793</v>
      </c>
      <c r="X262" s="232" t="s">
        <v>1633</v>
      </c>
      <c r="Y262" s="232" t="s">
        <v>14</v>
      </c>
    </row>
    <row r="263" spans="1:25" hidden="1" x14ac:dyDescent="0.2">
      <c r="A263" s="232"/>
      <c r="B263" s="266" t="s">
        <v>789</v>
      </c>
      <c r="C263" s="267" t="s">
        <v>997</v>
      </c>
      <c r="D263" s="268">
        <v>60064</v>
      </c>
      <c r="E263" s="268" t="s">
        <v>639</v>
      </c>
      <c r="F263" s="268">
        <v>4419</v>
      </c>
      <c r="G263" s="266" t="s">
        <v>1002</v>
      </c>
      <c r="H263" s="268" t="s">
        <v>1003</v>
      </c>
      <c r="I263" s="268" t="s">
        <v>679</v>
      </c>
      <c r="J263" s="269">
        <v>20000</v>
      </c>
      <c r="K263" s="305" t="s">
        <v>680</v>
      </c>
      <c r="L263" s="234">
        <v>36.86</v>
      </c>
      <c r="M263" s="233" t="s">
        <v>643</v>
      </c>
      <c r="N263" s="232">
        <v>45120</v>
      </c>
      <c r="O263" s="232" t="s">
        <v>809</v>
      </c>
      <c r="P263" s="232" t="s">
        <v>682</v>
      </c>
      <c r="Q263" s="232" t="s">
        <v>683</v>
      </c>
      <c r="R263" s="232"/>
      <c r="S263" s="232"/>
      <c r="T263" s="232"/>
      <c r="U263" s="232"/>
      <c r="V263" s="232" t="s">
        <v>648</v>
      </c>
      <c r="W263" s="232" t="s">
        <v>793</v>
      </c>
      <c r="X263" s="232" t="s">
        <v>1633</v>
      </c>
      <c r="Y263" s="232" t="s">
        <v>14</v>
      </c>
    </row>
    <row r="264" spans="1:25" hidden="1" x14ac:dyDescent="0.2">
      <c r="A264" s="232"/>
      <c r="B264" s="266" t="s">
        <v>789</v>
      </c>
      <c r="C264" s="267" t="s">
        <v>997</v>
      </c>
      <c r="D264" s="268">
        <v>60064</v>
      </c>
      <c r="E264" s="268" t="s">
        <v>639</v>
      </c>
      <c r="F264" s="268">
        <v>4419</v>
      </c>
      <c r="G264" s="266" t="s">
        <v>1004</v>
      </c>
      <c r="H264" s="268" t="s">
        <v>1005</v>
      </c>
      <c r="I264" s="268" t="s">
        <v>679</v>
      </c>
      <c r="J264" s="269">
        <v>53000</v>
      </c>
      <c r="K264" s="305" t="s">
        <v>680</v>
      </c>
      <c r="L264" s="234">
        <v>97.67</v>
      </c>
      <c r="M264" s="233" t="s">
        <v>643</v>
      </c>
      <c r="N264" s="232">
        <v>42230</v>
      </c>
      <c r="O264" s="232" t="s">
        <v>812</v>
      </c>
      <c r="P264" s="232" t="s">
        <v>682</v>
      </c>
      <c r="Q264" s="232" t="s">
        <v>683</v>
      </c>
      <c r="R264" s="232"/>
      <c r="S264" s="232"/>
      <c r="T264" s="232"/>
      <c r="U264" s="232"/>
      <c r="V264" s="232" t="s">
        <v>648</v>
      </c>
      <c r="W264" s="232" t="s">
        <v>793</v>
      </c>
      <c r="X264" s="232" t="s">
        <v>1633</v>
      </c>
      <c r="Y264" s="232" t="s">
        <v>14</v>
      </c>
    </row>
    <row r="265" spans="1:25" hidden="1" x14ac:dyDescent="0.2">
      <c r="A265" s="232"/>
      <c r="B265" s="266" t="s">
        <v>789</v>
      </c>
      <c r="C265" s="267" t="s">
        <v>1006</v>
      </c>
      <c r="D265" s="268">
        <v>60064</v>
      </c>
      <c r="E265" s="268" t="s">
        <v>639</v>
      </c>
      <c r="F265" s="268">
        <v>4419</v>
      </c>
      <c r="G265" s="266" t="s">
        <v>1007</v>
      </c>
      <c r="H265" s="268" t="s">
        <v>1008</v>
      </c>
      <c r="I265" s="268" t="s">
        <v>679</v>
      </c>
      <c r="J265" s="269">
        <v>2500</v>
      </c>
      <c r="K265" s="305" t="s">
        <v>680</v>
      </c>
      <c r="L265" s="234">
        <v>4.62</v>
      </c>
      <c r="M265" s="233" t="s">
        <v>643</v>
      </c>
      <c r="N265" s="232">
        <v>45150</v>
      </c>
      <c r="O265" s="232" t="s">
        <v>744</v>
      </c>
      <c r="P265" s="232" t="s">
        <v>682</v>
      </c>
      <c r="Q265" s="232" t="s">
        <v>683</v>
      </c>
      <c r="R265" s="232"/>
      <c r="S265" s="232"/>
      <c r="T265" s="232"/>
      <c r="U265" s="232"/>
      <c r="V265" s="232" t="s">
        <v>648</v>
      </c>
      <c r="W265" s="232" t="s">
        <v>793</v>
      </c>
      <c r="X265" s="232" t="s">
        <v>1633</v>
      </c>
      <c r="Y265" s="232" t="s">
        <v>14</v>
      </c>
    </row>
    <row r="266" spans="1:25" hidden="1" x14ac:dyDescent="0.2">
      <c r="A266" s="232"/>
      <c r="B266" s="266" t="s">
        <v>789</v>
      </c>
      <c r="C266" s="267" t="s">
        <v>1009</v>
      </c>
      <c r="D266" s="268">
        <v>60064</v>
      </c>
      <c r="E266" s="268" t="s">
        <v>639</v>
      </c>
      <c r="F266" s="268">
        <v>4419</v>
      </c>
      <c r="G266" s="266" t="s">
        <v>1010</v>
      </c>
      <c r="H266" s="268" t="s">
        <v>883</v>
      </c>
      <c r="I266" s="268" t="s">
        <v>679</v>
      </c>
      <c r="J266" s="269">
        <v>1500</v>
      </c>
      <c r="K266" s="305" t="s">
        <v>680</v>
      </c>
      <c r="L266" s="234">
        <v>2.76</v>
      </c>
      <c r="M266" s="233" t="s">
        <v>643</v>
      </c>
      <c r="N266" s="232">
        <v>44840</v>
      </c>
      <c r="O266" s="232" t="s">
        <v>741</v>
      </c>
      <c r="P266" s="232" t="s">
        <v>682</v>
      </c>
      <c r="Q266" s="232" t="s">
        <v>683</v>
      </c>
      <c r="R266" s="232"/>
      <c r="S266" s="232"/>
      <c r="T266" s="232"/>
      <c r="U266" s="232"/>
      <c r="V266" s="232" t="s">
        <v>648</v>
      </c>
      <c r="W266" s="232" t="s">
        <v>793</v>
      </c>
      <c r="X266" s="232" t="s">
        <v>1633</v>
      </c>
      <c r="Y266" s="232" t="s">
        <v>14</v>
      </c>
    </row>
    <row r="267" spans="1:25" hidden="1" x14ac:dyDescent="0.2">
      <c r="A267" s="232"/>
      <c r="B267" s="266" t="s">
        <v>1011</v>
      </c>
      <c r="C267" s="267">
        <v>44260</v>
      </c>
      <c r="D267" s="268">
        <v>60064</v>
      </c>
      <c r="E267" s="268" t="s">
        <v>639</v>
      </c>
      <c r="F267" s="268">
        <v>4420</v>
      </c>
      <c r="G267" s="266" t="s">
        <v>1013</v>
      </c>
      <c r="H267" s="268" t="s">
        <v>1014</v>
      </c>
      <c r="I267" s="268" t="s">
        <v>679</v>
      </c>
      <c r="J267" s="269">
        <v>8700</v>
      </c>
      <c r="K267" s="305" t="s">
        <v>680</v>
      </c>
      <c r="L267" s="234">
        <v>15.98</v>
      </c>
      <c r="M267" s="233" t="s">
        <v>643</v>
      </c>
      <c r="N267" s="232">
        <v>44510</v>
      </c>
      <c r="O267" s="232" t="s">
        <v>721</v>
      </c>
      <c r="P267" s="232" t="s">
        <v>682</v>
      </c>
      <c r="Q267" s="232" t="s">
        <v>683</v>
      </c>
      <c r="R267" s="232"/>
      <c r="S267" s="232"/>
      <c r="T267" s="232"/>
      <c r="U267" s="232"/>
      <c r="V267" s="232" t="s">
        <v>648</v>
      </c>
      <c r="W267" s="232" t="s">
        <v>793</v>
      </c>
      <c r="X267" s="232" t="s">
        <v>1633</v>
      </c>
      <c r="Y267" s="232" t="s">
        <v>14</v>
      </c>
    </row>
    <row r="268" spans="1:25" hidden="1" x14ac:dyDescent="0.2">
      <c r="A268" s="232"/>
      <c r="B268" s="266" t="s">
        <v>1011</v>
      </c>
      <c r="C268" s="267">
        <v>44535</v>
      </c>
      <c r="D268" s="268">
        <v>60064</v>
      </c>
      <c r="E268" s="268" t="s">
        <v>639</v>
      </c>
      <c r="F268" s="268">
        <v>4420</v>
      </c>
      <c r="G268" s="266" t="s">
        <v>1015</v>
      </c>
      <c r="H268" s="268" t="s">
        <v>1016</v>
      </c>
      <c r="I268" s="268" t="s">
        <v>679</v>
      </c>
      <c r="J268" s="269">
        <v>50000</v>
      </c>
      <c r="K268" s="305" t="s">
        <v>680</v>
      </c>
      <c r="L268" s="234">
        <v>92.28</v>
      </c>
      <c r="M268" s="233" t="s">
        <v>643</v>
      </c>
      <c r="N268" s="232">
        <v>44120</v>
      </c>
      <c r="O268" s="232" t="s">
        <v>712</v>
      </c>
      <c r="P268" s="232" t="s">
        <v>682</v>
      </c>
      <c r="Q268" s="232" t="s">
        <v>683</v>
      </c>
      <c r="R268" s="232"/>
      <c r="S268" s="232"/>
      <c r="T268" s="232"/>
      <c r="U268" s="232"/>
      <c r="V268" s="232" t="s">
        <v>648</v>
      </c>
      <c r="W268" s="232" t="s">
        <v>793</v>
      </c>
      <c r="X268" s="232" t="s">
        <v>1633</v>
      </c>
      <c r="Y268" s="232" t="s">
        <v>14</v>
      </c>
    </row>
    <row r="269" spans="1:25" hidden="1" x14ac:dyDescent="0.2">
      <c r="A269" s="232"/>
      <c r="B269" s="266" t="s">
        <v>1011</v>
      </c>
      <c r="C269" s="267" t="s">
        <v>1017</v>
      </c>
      <c r="D269" s="268">
        <v>60064</v>
      </c>
      <c r="E269" s="268" t="s">
        <v>639</v>
      </c>
      <c r="F269" s="268">
        <v>4420</v>
      </c>
      <c r="G269" s="266" t="s">
        <v>1018</v>
      </c>
      <c r="H269" s="268" t="s">
        <v>1019</v>
      </c>
      <c r="I269" s="268" t="s">
        <v>679</v>
      </c>
      <c r="J269" s="269">
        <v>11500</v>
      </c>
      <c r="K269" s="305" t="s">
        <v>680</v>
      </c>
      <c r="L269" s="234">
        <v>21.25</v>
      </c>
      <c r="M269" s="233" t="s">
        <v>643</v>
      </c>
      <c r="N269" s="232">
        <v>44510</v>
      </c>
      <c r="O269" s="232" t="s">
        <v>721</v>
      </c>
      <c r="P269" s="232" t="s">
        <v>682</v>
      </c>
      <c r="Q269" s="232" t="s">
        <v>683</v>
      </c>
      <c r="R269" s="232"/>
      <c r="S269" s="232"/>
      <c r="T269" s="232"/>
      <c r="U269" s="232"/>
      <c r="V269" s="232" t="s">
        <v>648</v>
      </c>
      <c r="W269" s="232" t="s">
        <v>793</v>
      </c>
      <c r="X269" s="232" t="s">
        <v>1633</v>
      </c>
      <c r="Y269" s="232" t="s">
        <v>14</v>
      </c>
    </row>
    <row r="270" spans="1:25" hidden="1" x14ac:dyDescent="0.2">
      <c r="A270" s="232"/>
      <c r="B270" s="266" t="s">
        <v>1011</v>
      </c>
      <c r="C270" s="267" t="s">
        <v>1017</v>
      </c>
      <c r="D270" s="268">
        <v>60064</v>
      </c>
      <c r="E270" s="268" t="s">
        <v>639</v>
      </c>
      <c r="F270" s="268">
        <v>4420</v>
      </c>
      <c r="G270" s="266" t="s">
        <v>1020</v>
      </c>
      <c r="H270" s="268" t="s">
        <v>1021</v>
      </c>
      <c r="I270" s="268" t="s">
        <v>679</v>
      </c>
      <c r="J270" s="269">
        <v>10000</v>
      </c>
      <c r="K270" s="305" t="s">
        <v>680</v>
      </c>
      <c r="L270" s="234">
        <v>18.47</v>
      </c>
      <c r="M270" s="233" t="s">
        <v>643</v>
      </c>
      <c r="N270" s="232">
        <v>45150</v>
      </c>
      <c r="O270" s="232" t="s">
        <v>744</v>
      </c>
      <c r="P270" s="232" t="s">
        <v>682</v>
      </c>
      <c r="Q270" s="232" t="s">
        <v>683</v>
      </c>
      <c r="R270" s="232"/>
      <c r="S270" s="232"/>
      <c r="T270" s="232"/>
      <c r="U270" s="232"/>
      <c r="V270" s="232" t="s">
        <v>648</v>
      </c>
      <c r="W270" s="232" t="s">
        <v>793</v>
      </c>
      <c r="X270" s="232" t="s">
        <v>1633</v>
      </c>
      <c r="Y270" s="232" t="s">
        <v>14</v>
      </c>
    </row>
    <row r="271" spans="1:25" hidden="1" x14ac:dyDescent="0.2">
      <c r="A271" s="232"/>
      <c r="B271" s="266" t="s">
        <v>1011</v>
      </c>
      <c r="C271" s="267" t="s">
        <v>1022</v>
      </c>
      <c r="D271" s="268">
        <v>60064</v>
      </c>
      <c r="E271" s="268" t="s">
        <v>639</v>
      </c>
      <c r="F271" s="268">
        <v>4420</v>
      </c>
      <c r="G271" s="266" t="s">
        <v>1023</v>
      </c>
      <c r="H271" s="268" t="s">
        <v>1024</v>
      </c>
      <c r="I271" s="268" t="s">
        <v>679</v>
      </c>
      <c r="J271" s="269">
        <v>60000</v>
      </c>
      <c r="K271" s="305" t="s">
        <v>680</v>
      </c>
      <c r="L271" s="234">
        <v>111.1</v>
      </c>
      <c r="M271" s="233" t="s">
        <v>643</v>
      </c>
      <c r="N271" s="232">
        <v>45140</v>
      </c>
      <c r="O271" s="232" t="s">
        <v>797</v>
      </c>
      <c r="P271" s="232" t="s">
        <v>682</v>
      </c>
      <c r="Q271" s="232" t="s">
        <v>683</v>
      </c>
      <c r="R271" s="232"/>
      <c r="S271" s="232"/>
      <c r="T271" s="232"/>
      <c r="U271" s="232"/>
      <c r="V271" s="232" t="s">
        <v>648</v>
      </c>
      <c r="W271" s="232" t="s">
        <v>793</v>
      </c>
      <c r="X271" s="232" t="s">
        <v>1633</v>
      </c>
      <c r="Y271" s="232" t="s">
        <v>14</v>
      </c>
    </row>
    <row r="272" spans="1:25" hidden="1" x14ac:dyDescent="0.2">
      <c r="A272" s="232"/>
      <c r="B272" s="266" t="s">
        <v>1011</v>
      </c>
      <c r="C272" s="267" t="s">
        <v>1025</v>
      </c>
      <c r="D272" s="268">
        <v>60064</v>
      </c>
      <c r="E272" s="268" t="s">
        <v>639</v>
      </c>
      <c r="F272" s="268">
        <v>4420</v>
      </c>
      <c r="G272" s="266" t="s">
        <v>1026</v>
      </c>
      <c r="H272" s="268" t="s">
        <v>1027</v>
      </c>
      <c r="I272" s="268" t="s">
        <v>679</v>
      </c>
      <c r="J272" s="269">
        <v>60000</v>
      </c>
      <c r="K272" s="305" t="s">
        <v>680</v>
      </c>
      <c r="L272" s="234">
        <v>111.61</v>
      </c>
      <c r="M272" s="233" t="s">
        <v>643</v>
      </c>
      <c r="N272" s="232">
        <v>45140</v>
      </c>
      <c r="O272" s="232" t="s">
        <v>797</v>
      </c>
      <c r="P272" s="232" t="s">
        <v>682</v>
      </c>
      <c r="Q272" s="232" t="s">
        <v>683</v>
      </c>
      <c r="R272" s="232"/>
      <c r="S272" s="232"/>
      <c r="T272" s="232"/>
      <c r="U272" s="232"/>
      <c r="V272" s="232" t="s">
        <v>648</v>
      </c>
      <c r="W272" s="232" t="s">
        <v>793</v>
      </c>
      <c r="X272" s="232" t="s">
        <v>1633</v>
      </c>
      <c r="Y272" s="232" t="s">
        <v>14</v>
      </c>
    </row>
    <row r="273" spans="1:25" hidden="1" x14ac:dyDescent="0.2">
      <c r="A273" s="232"/>
      <c r="B273" s="266" t="s">
        <v>1011</v>
      </c>
      <c r="C273" s="267" t="s">
        <v>1025</v>
      </c>
      <c r="D273" s="268">
        <v>60064</v>
      </c>
      <c r="E273" s="268" t="s">
        <v>639</v>
      </c>
      <c r="F273" s="268">
        <v>4420</v>
      </c>
      <c r="G273" s="266" t="s">
        <v>1026</v>
      </c>
      <c r="H273" s="268" t="s">
        <v>1028</v>
      </c>
      <c r="I273" s="268" t="s">
        <v>679</v>
      </c>
      <c r="J273" s="269">
        <v>3750</v>
      </c>
      <c r="K273" s="305" t="s">
        <v>680</v>
      </c>
      <c r="L273" s="234">
        <v>6.98</v>
      </c>
      <c r="M273" s="233" t="s">
        <v>643</v>
      </c>
      <c r="N273" s="232">
        <v>45140</v>
      </c>
      <c r="O273" s="232" t="s">
        <v>797</v>
      </c>
      <c r="P273" s="232" t="s">
        <v>682</v>
      </c>
      <c r="Q273" s="232" t="s">
        <v>683</v>
      </c>
      <c r="R273" s="232"/>
      <c r="S273" s="232"/>
      <c r="T273" s="232"/>
      <c r="U273" s="232"/>
      <c r="V273" s="232" t="s">
        <v>648</v>
      </c>
      <c r="W273" s="232" t="s">
        <v>793</v>
      </c>
      <c r="X273" s="232" t="s">
        <v>1633</v>
      </c>
      <c r="Y273" s="232" t="s">
        <v>14</v>
      </c>
    </row>
    <row r="274" spans="1:25" hidden="1" x14ac:dyDescent="0.2">
      <c r="A274" s="232"/>
      <c r="B274" s="266" t="s">
        <v>1011</v>
      </c>
      <c r="C274" s="267" t="s">
        <v>1025</v>
      </c>
      <c r="D274" s="268">
        <v>60064</v>
      </c>
      <c r="E274" s="268" t="s">
        <v>639</v>
      </c>
      <c r="F274" s="268">
        <v>4420</v>
      </c>
      <c r="G274" s="266" t="s">
        <v>1029</v>
      </c>
      <c r="H274" s="268" t="s">
        <v>1030</v>
      </c>
      <c r="I274" s="268" t="s">
        <v>679</v>
      </c>
      <c r="J274" s="269">
        <v>32500</v>
      </c>
      <c r="K274" s="305" t="s">
        <v>680</v>
      </c>
      <c r="L274" s="234">
        <v>60.46</v>
      </c>
      <c r="M274" s="233" t="s">
        <v>643</v>
      </c>
      <c r="N274" s="232">
        <v>45110</v>
      </c>
      <c r="O274" s="232" t="s">
        <v>806</v>
      </c>
      <c r="P274" s="232" t="s">
        <v>682</v>
      </c>
      <c r="Q274" s="232" t="s">
        <v>683</v>
      </c>
      <c r="R274" s="232"/>
      <c r="S274" s="232"/>
      <c r="T274" s="232"/>
      <c r="U274" s="232"/>
      <c r="V274" s="232" t="s">
        <v>648</v>
      </c>
      <c r="W274" s="232" t="s">
        <v>793</v>
      </c>
      <c r="X274" s="232" t="s">
        <v>1633</v>
      </c>
      <c r="Y274" s="232" t="s">
        <v>14</v>
      </c>
    </row>
    <row r="275" spans="1:25" hidden="1" x14ac:dyDescent="0.2">
      <c r="A275" s="232"/>
      <c r="B275" s="266" t="s">
        <v>1011</v>
      </c>
      <c r="C275" s="267" t="s">
        <v>1025</v>
      </c>
      <c r="D275" s="268">
        <v>60064</v>
      </c>
      <c r="E275" s="268" t="s">
        <v>639</v>
      </c>
      <c r="F275" s="268">
        <v>4420</v>
      </c>
      <c r="G275" s="266" t="s">
        <v>1031</v>
      </c>
      <c r="H275" s="268" t="s">
        <v>1032</v>
      </c>
      <c r="I275" s="268" t="s">
        <v>679</v>
      </c>
      <c r="J275" s="269">
        <v>20000</v>
      </c>
      <c r="K275" s="305" t="s">
        <v>680</v>
      </c>
      <c r="L275" s="234">
        <v>37.200000000000003</v>
      </c>
      <c r="M275" s="233" t="s">
        <v>643</v>
      </c>
      <c r="N275" s="232">
        <v>45120</v>
      </c>
      <c r="O275" s="232" t="s">
        <v>809</v>
      </c>
      <c r="P275" s="232" t="s">
        <v>682</v>
      </c>
      <c r="Q275" s="232" t="s">
        <v>683</v>
      </c>
      <c r="R275" s="232"/>
      <c r="S275" s="232"/>
      <c r="T275" s="232"/>
      <c r="U275" s="232"/>
      <c r="V275" s="232" t="s">
        <v>648</v>
      </c>
      <c r="W275" s="232" t="s">
        <v>793</v>
      </c>
      <c r="X275" s="232" t="s">
        <v>1633</v>
      </c>
      <c r="Y275" s="232" t="s">
        <v>14</v>
      </c>
    </row>
    <row r="276" spans="1:25" hidden="1" x14ac:dyDescent="0.2">
      <c r="A276" s="232"/>
      <c r="B276" s="266" t="s">
        <v>1011</v>
      </c>
      <c r="C276" s="267" t="s">
        <v>1025</v>
      </c>
      <c r="D276" s="268">
        <v>60064</v>
      </c>
      <c r="E276" s="268" t="s">
        <v>639</v>
      </c>
      <c r="F276" s="268">
        <v>4420</v>
      </c>
      <c r="G276" s="266" t="s">
        <v>1033</v>
      </c>
      <c r="H276" s="268" t="s">
        <v>1034</v>
      </c>
      <c r="I276" s="268" t="s">
        <v>679</v>
      </c>
      <c r="J276" s="269">
        <v>500</v>
      </c>
      <c r="K276" s="305" t="s">
        <v>680</v>
      </c>
      <c r="L276" s="234">
        <v>0.93</v>
      </c>
      <c r="M276" s="233" t="s">
        <v>643</v>
      </c>
      <c r="N276" s="232">
        <v>42430</v>
      </c>
      <c r="O276" s="232" t="s">
        <v>819</v>
      </c>
      <c r="P276" s="232" t="s">
        <v>682</v>
      </c>
      <c r="Q276" s="232" t="s">
        <v>683</v>
      </c>
      <c r="R276" s="232"/>
      <c r="S276" s="232"/>
      <c r="T276" s="232"/>
      <c r="U276" s="232"/>
      <c r="V276" s="232" t="s">
        <v>648</v>
      </c>
      <c r="W276" s="232" t="s">
        <v>793</v>
      </c>
      <c r="X276" s="232" t="s">
        <v>1633</v>
      </c>
      <c r="Y276" s="232" t="s">
        <v>14</v>
      </c>
    </row>
    <row r="277" spans="1:25" hidden="1" x14ac:dyDescent="0.2">
      <c r="A277" s="232"/>
      <c r="B277" s="266" t="s">
        <v>1011</v>
      </c>
      <c r="C277" s="267" t="s">
        <v>1025</v>
      </c>
      <c r="D277" s="268">
        <v>60064</v>
      </c>
      <c r="E277" s="268" t="s">
        <v>639</v>
      </c>
      <c r="F277" s="268">
        <v>4420</v>
      </c>
      <c r="G277" s="266" t="s">
        <v>1035</v>
      </c>
      <c r="H277" s="268" t="s">
        <v>1036</v>
      </c>
      <c r="I277" s="268" t="s">
        <v>679</v>
      </c>
      <c r="J277" s="269">
        <v>79000</v>
      </c>
      <c r="K277" s="305" t="s">
        <v>680</v>
      </c>
      <c r="L277" s="234">
        <v>146.96</v>
      </c>
      <c r="M277" s="233" t="s">
        <v>643</v>
      </c>
      <c r="N277" s="232">
        <v>42230</v>
      </c>
      <c r="O277" s="232" t="s">
        <v>812</v>
      </c>
      <c r="P277" s="232" t="s">
        <v>682</v>
      </c>
      <c r="Q277" s="232" t="s">
        <v>683</v>
      </c>
      <c r="R277" s="232"/>
      <c r="S277" s="232"/>
      <c r="T277" s="232"/>
      <c r="U277" s="232"/>
      <c r="V277" s="232" t="s">
        <v>648</v>
      </c>
      <c r="W277" s="232" t="s">
        <v>793</v>
      </c>
      <c r="X277" s="232" t="s">
        <v>1633</v>
      </c>
      <c r="Y277" s="232" t="s">
        <v>14</v>
      </c>
    </row>
    <row r="278" spans="1:25" hidden="1" x14ac:dyDescent="0.2">
      <c r="A278" s="232"/>
      <c r="B278" s="266" t="s">
        <v>1011</v>
      </c>
      <c r="C278" s="267" t="s">
        <v>1025</v>
      </c>
      <c r="D278" s="268">
        <v>60064</v>
      </c>
      <c r="E278" s="268" t="s">
        <v>639</v>
      </c>
      <c r="F278" s="268">
        <v>4420</v>
      </c>
      <c r="G278" s="266" t="s">
        <v>1037</v>
      </c>
      <c r="H278" s="268" t="s">
        <v>1038</v>
      </c>
      <c r="I278" s="268" t="s">
        <v>679</v>
      </c>
      <c r="J278" s="269">
        <v>25000</v>
      </c>
      <c r="K278" s="305" t="s">
        <v>680</v>
      </c>
      <c r="L278" s="234">
        <v>46.51</v>
      </c>
      <c r="M278" s="233" t="s">
        <v>643</v>
      </c>
      <c r="N278" s="232">
        <v>42320</v>
      </c>
      <c r="O278" s="232" t="s">
        <v>749</v>
      </c>
      <c r="P278" s="232" t="s">
        <v>682</v>
      </c>
      <c r="Q278" s="232" t="s">
        <v>683</v>
      </c>
      <c r="R278" s="232"/>
      <c r="S278" s="232"/>
      <c r="T278" s="232"/>
      <c r="U278" s="232"/>
      <c r="V278" s="232" t="s">
        <v>648</v>
      </c>
      <c r="W278" s="232" t="s">
        <v>793</v>
      </c>
      <c r="X278" s="232" t="s">
        <v>1633</v>
      </c>
      <c r="Y278" s="232" t="s">
        <v>14</v>
      </c>
    </row>
    <row r="279" spans="1:25" hidden="1" x14ac:dyDescent="0.2">
      <c r="A279" s="232"/>
      <c r="B279" s="266" t="s">
        <v>1011</v>
      </c>
      <c r="C279" s="267" t="s">
        <v>1025</v>
      </c>
      <c r="D279" s="268">
        <v>60064</v>
      </c>
      <c r="E279" s="268" t="s">
        <v>639</v>
      </c>
      <c r="F279" s="268">
        <v>4420</v>
      </c>
      <c r="G279" s="266" t="s">
        <v>1037</v>
      </c>
      <c r="H279" s="268" t="s">
        <v>1038</v>
      </c>
      <c r="I279" s="268" t="s">
        <v>679</v>
      </c>
      <c r="J279" s="269">
        <v>25000</v>
      </c>
      <c r="K279" s="305" t="s">
        <v>680</v>
      </c>
      <c r="L279" s="234">
        <v>46.51</v>
      </c>
      <c r="M279" s="233" t="s">
        <v>643</v>
      </c>
      <c r="N279" s="232">
        <v>42320</v>
      </c>
      <c r="O279" s="232" t="s">
        <v>749</v>
      </c>
      <c r="P279" s="232" t="s">
        <v>682</v>
      </c>
      <c r="Q279" s="232" t="s">
        <v>683</v>
      </c>
      <c r="R279" s="232"/>
      <c r="S279" s="232"/>
      <c r="T279" s="232"/>
      <c r="U279" s="232"/>
      <c r="V279" s="232" t="s">
        <v>648</v>
      </c>
      <c r="W279" s="232" t="s">
        <v>793</v>
      </c>
      <c r="X279" s="232" t="s">
        <v>1633</v>
      </c>
      <c r="Y279" s="232" t="s">
        <v>14</v>
      </c>
    </row>
    <row r="280" spans="1:25" hidden="1" x14ac:dyDescent="0.2">
      <c r="A280" s="232"/>
      <c r="B280" s="266" t="s">
        <v>1011</v>
      </c>
      <c r="C280" s="267" t="s">
        <v>1025</v>
      </c>
      <c r="D280" s="268">
        <v>60064</v>
      </c>
      <c r="E280" s="268" t="s">
        <v>639</v>
      </c>
      <c r="F280" s="268">
        <v>4420</v>
      </c>
      <c r="G280" s="266" t="s">
        <v>1037</v>
      </c>
      <c r="H280" s="268" t="s">
        <v>1038</v>
      </c>
      <c r="I280" s="268" t="s">
        <v>679</v>
      </c>
      <c r="J280" s="269">
        <v>25000</v>
      </c>
      <c r="K280" s="305" t="s">
        <v>680</v>
      </c>
      <c r="L280" s="234">
        <v>46.51</v>
      </c>
      <c r="M280" s="233" t="s">
        <v>643</v>
      </c>
      <c r="N280" s="232">
        <v>42320</v>
      </c>
      <c r="O280" s="232" t="s">
        <v>749</v>
      </c>
      <c r="P280" s="232" t="s">
        <v>682</v>
      </c>
      <c r="Q280" s="232" t="s">
        <v>683</v>
      </c>
      <c r="R280" s="232"/>
      <c r="S280" s="232"/>
      <c r="T280" s="232"/>
      <c r="U280" s="232"/>
      <c r="V280" s="232" t="s">
        <v>648</v>
      </c>
      <c r="W280" s="232" t="s">
        <v>793</v>
      </c>
      <c r="X280" s="232" t="s">
        <v>1633</v>
      </c>
      <c r="Y280" s="232" t="s">
        <v>14</v>
      </c>
    </row>
    <row r="281" spans="1:25" hidden="1" x14ac:dyDescent="0.2">
      <c r="A281" s="232"/>
      <c r="B281" s="266" t="s">
        <v>1011</v>
      </c>
      <c r="C281" s="267" t="s">
        <v>1025</v>
      </c>
      <c r="D281" s="268">
        <v>60064</v>
      </c>
      <c r="E281" s="268" t="s">
        <v>639</v>
      </c>
      <c r="F281" s="268">
        <v>4420</v>
      </c>
      <c r="G281" s="266" t="s">
        <v>1037</v>
      </c>
      <c r="H281" s="268" t="s">
        <v>1038</v>
      </c>
      <c r="I281" s="268" t="s">
        <v>679</v>
      </c>
      <c r="J281" s="269">
        <v>25000</v>
      </c>
      <c r="K281" s="305" t="s">
        <v>680</v>
      </c>
      <c r="L281" s="234">
        <v>46.51</v>
      </c>
      <c r="M281" s="233" t="s">
        <v>643</v>
      </c>
      <c r="N281" s="232">
        <v>42320</v>
      </c>
      <c r="O281" s="232" t="s">
        <v>749</v>
      </c>
      <c r="P281" s="232" t="s">
        <v>682</v>
      </c>
      <c r="Q281" s="232" t="s">
        <v>683</v>
      </c>
      <c r="R281" s="232"/>
      <c r="S281" s="232"/>
      <c r="T281" s="232"/>
      <c r="U281" s="232"/>
      <c r="V281" s="232" t="s">
        <v>648</v>
      </c>
      <c r="W281" s="232" t="s">
        <v>793</v>
      </c>
      <c r="X281" s="232" t="s">
        <v>1633</v>
      </c>
      <c r="Y281" s="232" t="s">
        <v>14</v>
      </c>
    </row>
    <row r="282" spans="1:25" hidden="1" x14ac:dyDescent="0.2">
      <c r="A282" s="232"/>
      <c r="B282" s="266" t="s">
        <v>1011</v>
      </c>
      <c r="C282" s="267" t="s">
        <v>1025</v>
      </c>
      <c r="D282" s="268">
        <v>60064</v>
      </c>
      <c r="E282" s="268" t="s">
        <v>639</v>
      </c>
      <c r="F282" s="268">
        <v>4420</v>
      </c>
      <c r="G282" s="266" t="s">
        <v>1037</v>
      </c>
      <c r="H282" s="268" t="s">
        <v>1038</v>
      </c>
      <c r="I282" s="268" t="s">
        <v>679</v>
      </c>
      <c r="J282" s="269">
        <v>25000</v>
      </c>
      <c r="K282" s="305" t="s">
        <v>680</v>
      </c>
      <c r="L282" s="234">
        <v>46.51</v>
      </c>
      <c r="M282" s="233" t="s">
        <v>643</v>
      </c>
      <c r="N282" s="232">
        <v>42320</v>
      </c>
      <c r="O282" s="232" t="s">
        <v>749</v>
      </c>
      <c r="P282" s="232" t="s">
        <v>682</v>
      </c>
      <c r="Q282" s="232" t="s">
        <v>683</v>
      </c>
      <c r="R282" s="232"/>
      <c r="S282" s="232"/>
      <c r="T282" s="232"/>
      <c r="U282" s="232"/>
      <c r="V282" s="232" t="s">
        <v>648</v>
      </c>
      <c r="W282" s="232" t="s">
        <v>793</v>
      </c>
      <c r="X282" s="232" t="s">
        <v>1633</v>
      </c>
      <c r="Y282" s="232" t="s">
        <v>14</v>
      </c>
    </row>
    <row r="283" spans="1:25" hidden="1" x14ac:dyDescent="0.2">
      <c r="A283" s="232"/>
      <c r="B283" s="266" t="s">
        <v>1011</v>
      </c>
      <c r="C283" s="267" t="s">
        <v>1039</v>
      </c>
      <c r="D283" s="268">
        <v>60064</v>
      </c>
      <c r="E283" s="268" t="s">
        <v>639</v>
      </c>
      <c r="F283" s="268">
        <v>4420</v>
      </c>
      <c r="G283" s="266" t="s">
        <v>1040</v>
      </c>
      <c r="H283" s="268" t="s">
        <v>1041</v>
      </c>
      <c r="I283" s="268" t="s">
        <v>679</v>
      </c>
      <c r="J283" s="269">
        <v>4500</v>
      </c>
      <c r="K283" s="305" t="s">
        <v>680</v>
      </c>
      <c r="L283" s="234">
        <v>8.3800000000000008</v>
      </c>
      <c r="M283" s="233" t="s">
        <v>643</v>
      </c>
      <c r="N283" s="232">
        <v>45140</v>
      </c>
      <c r="O283" s="232" t="s">
        <v>797</v>
      </c>
      <c r="P283" s="232" t="s">
        <v>682</v>
      </c>
      <c r="Q283" s="232" t="s">
        <v>683</v>
      </c>
      <c r="R283" s="232"/>
      <c r="S283" s="232"/>
      <c r="T283" s="232"/>
      <c r="U283" s="232"/>
      <c r="V283" s="232" t="s">
        <v>648</v>
      </c>
      <c r="W283" s="232" t="s">
        <v>793</v>
      </c>
      <c r="X283" s="232" t="s">
        <v>1633</v>
      </c>
      <c r="Y283" s="232" t="s">
        <v>14</v>
      </c>
    </row>
    <row r="284" spans="1:25" hidden="1" x14ac:dyDescent="0.2">
      <c r="A284" s="232"/>
      <c r="B284" s="266" t="s">
        <v>1011</v>
      </c>
      <c r="C284" s="267" t="s">
        <v>1042</v>
      </c>
      <c r="D284" s="268">
        <v>60064</v>
      </c>
      <c r="E284" s="268" t="s">
        <v>639</v>
      </c>
      <c r="F284" s="268">
        <v>4420</v>
      </c>
      <c r="G284" s="266" t="s">
        <v>1043</v>
      </c>
      <c r="H284" s="268" t="s">
        <v>1044</v>
      </c>
      <c r="I284" s="268" t="s">
        <v>679</v>
      </c>
      <c r="J284" s="269">
        <v>76500</v>
      </c>
      <c r="K284" s="305" t="s">
        <v>680</v>
      </c>
      <c r="L284" s="234">
        <v>142.31</v>
      </c>
      <c r="M284" s="233" t="s">
        <v>643</v>
      </c>
      <c r="N284" s="232">
        <v>45140</v>
      </c>
      <c r="O284" s="232" t="s">
        <v>797</v>
      </c>
      <c r="P284" s="232" t="s">
        <v>682</v>
      </c>
      <c r="Q284" s="232" t="s">
        <v>683</v>
      </c>
      <c r="R284" s="232"/>
      <c r="S284" s="232"/>
      <c r="T284" s="232"/>
      <c r="U284" s="232"/>
      <c r="V284" s="232" t="s">
        <v>648</v>
      </c>
      <c r="W284" s="232" t="s">
        <v>793</v>
      </c>
      <c r="X284" s="232" t="s">
        <v>1633</v>
      </c>
      <c r="Y284" s="232" t="s">
        <v>14</v>
      </c>
    </row>
    <row r="285" spans="1:25" hidden="1" x14ac:dyDescent="0.2">
      <c r="A285" s="232"/>
      <c r="B285" s="266" t="s">
        <v>1011</v>
      </c>
      <c r="C285" s="267" t="s">
        <v>1042</v>
      </c>
      <c r="D285" s="268">
        <v>60064</v>
      </c>
      <c r="E285" s="268" t="s">
        <v>639</v>
      </c>
      <c r="F285" s="268">
        <v>4420</v>
      </c>
      <c r="G285" s="266" t="s">
        <v>1043</v>
      </c>
      <c r="H285" s="268" t="s">
        <v>1045</v>
      </c>
      <c r="I285" s="268" t="s">
        <v>679</v>
      </c>
      <c r="J285" s="269">
        <v>3750</v>
      </c>
      <c r="K285" s="305" t="s">
        <v>680</v>
      </c>
      <c r="L285" s="234">
        <v>6.98</v>
      </c>
      <c r="M285" s="233" t="s">
        <v>643</v>
      </c>
      <c r="N285" s="232">
        <v>45140</v>
      </c>
      <c r="O285" s="232" t="s">
        <v>797</v>
      </c>
      <c r="P285" s="232" t="s">
        <v>682</v>
      </c>
      <c r="Q285" s="232" t="s">
        <v>683</v>
      </c>
      <c r="R285" s="232"/>
      <c r="S285" s="232"/>
      <c r="T285" s="232"/>
      <c r="U285" s="232"/>
      <c r="V285" s="232" t="s">
        <v>648</v>
      </c>
      <c r="W285" s="232" t="s">
        <v>793</v>
      </c>
      <c r="X285" s="232" t="s">
        <v>1633</v>
      </c>
      <c r="Y285" s="232" t="s">
        <v>14</v>
      </c>
    </row>
    <row r="286" spans="1:25" hidden="1" x14ac:dyDescent="0.2">
      <c r="A286" s="232"/>
      <c r="B286" s="266" t="s">
        <v>1011</v>
      </c>
      <c r="C286" s="267" t="s">
        <v>1042</v>
      </c>
      <c r="D286" s="268">
        <v>60064</v>
      </c>
      <c r="E286" s="268" t="s">
        <v>639</v>
      </c>
      <c r="F286" s="268">
        <v>4420</v>
      </c>
      <c r="G286" s="266" t="s">
        <v>1046</v>
      </c>
      <c r="H286" s="268" t="s">
        <v>1047</v>
      </c>
      <c r="I286" s="268" t="s">
        <v>679</v>
      </c>
      <c r="J286" s="269">
        <v>20000</v>
      </c>
      <c r="K286" s="305" t="s">
        <v>680</v>
      </c>
      <c r="L286" s="234">
        <v>37.21</v>
      </c>
      <c r="M286" s="233" t="s">
        <v>643</v>
      </c>
      <c r="N286" s="232">
        <v>45120</v>
      </c>
      <c r="O286" s="232" t="s">
        <v>809</v>
      </c>
      <c r="P286" s="232" t="s">
        <v>682</v>
      </c>
      <c r="Q286" s="232" t="s">
        <v>683</v>
      </c>
      <c r="R286" s="232"/>
      <c r="S286" s="232"/>
      <c r="T286" s="232"/>
      <c r="U286" s="232"/>
      <c r="V286" s="232" t="s">
        <v>648</v>
      </c>
      <c r="W286" s="232" t="s">
        <v>793</v>
      </c>
      <c r="X286" s="232" t="s">
        <v>1633</v>
      </c>
      <c r="Y286" s="232" t="s">
        <v>14</v>
      </c>
    </row>
    <row r="287" spans="1:25" hidden="1" x14ac:dyDescent="0.2">
      <c r="A287" s="232"/>
      <c r="B287" s="266" t="s">
        <v>1011</v>
      </c>
      <c r="C287" s="267" t="s">
        <v>1042</v>
      </c>
      <c r="D287" s="268">
        <v>60064</v>
      </c>
      <c r="E287" s="268" t="s">
        <v>639</v>
      </c>
      <c r="F287" s="268">
        <v>4420</v>
      </c>
      <c r="G287" s="266" t="s">
        <v>1048</v>
      </c>
      <c r="H287" s="268" t="s">
        <v>1049</v>
      </c>
      <c r="I287" s="268" t="s">
        <v>679</v>
      </c>
      <c r="J287" s="269">
        <v>29800</v>
      </c>
      <c r="K287" s="305" t="s">
        <v>680</v>
      </c>
      <c r="L287" s="234">
        <v>55.44</v>
      </c>
      <c r="M287" s="233" t="s">
        <v>643</v>
      </c>
      <c r="N287" s="232">
        <v>45110</v>
      </c>
      <c r="O287" s="232" t="s">
        <v>806</v>
      </c>
      <c r="P287" s="232" t="s">
        <v>682</v>
      </c>
      <c r="Q287" s="232" t="s">
        <v>683</v>
      </c>
      <c r="R287" s="232"/>
      <c r="S287" s="232"/>
      <c r="T287" s="232"/>
      <c r="U287" s="232"/>
      <c r="V287" s="232" t="s">
        <v>648</v>
      </c>
      <c r="W287" s="232" t="s">
        <v>793</v>
      </c>
      <c r="X287" s="232" t="s">
        <v>1633</v>
      </c>
      <c r="Y287" s="232" t="s">
        <v>14</v>
      </c>
    </row>
    <row r="288" spans="1:25" hidden="1" x14ac:dyDescent="0.2">
      <c r="A288" s="232"/>
      <c r="B288" s="266" t="s">
        <v>1011</v>
      </c>
      <c r="C288" s="267" t="s">
        <v>1042</v>
      </c>
      <c r="D288" s="268">
        <v>60064</v>
      </c>
      <c r="E288" s="268" t="s">
        <v>639</v>
      </c>
      <c r="F288" s="268">
        <v>4420</v>
      </c>
      <c r="G288" s="266" t="s">
        <v>1050</v>
      </c>
      <c r="H288" s="268" t="s">
        <v>1051</v>
      </c>
      <c r="I288" s="268" t="s">
        <v>679</v>
      </c>
      <c r="J288" s="269">
        <v>500</v>
      </c>
      <c r="K288" s="305" t="s">
        <v>680</v>
      </c>
      <c r="L288" s="234">
        <v>0.93</v>
      </c>
      <c r="M288" s="233" t="s">
        <v>643</v>
      </c>
      <c r="N288" s="232">
        <v>42430</v>
      </c>
      <c r="O288" s="232" t="s">
        <v>819</v>
      </c>
      <c r="P288" s="232" t="s">
        <v>682</v>
      </c>
      <c r="Q288" s="232" t="s">
        <v>683</v>
      </c>
      <c r="R288" s="232"/>
      <c r="S288" s="232"/>
      <c r="T288" s="232"/>
      <c r="U288" s="232"/>
      <c r="V288" s="232" t="s">
        <v>648</v>
      </c>
      <c r="W288" s="232" t="s">
        <v>793</v>
      </c>
      <c r="X288" s="232" t="s">
        <v>1633</v>
      </c>
      <c r="Y288" s="232" t="s">
        <v>14</v>
      </c>
    </row>
    <row r="289" spans="1:25" hidden="1" x14ac:dyDescent="0.2">
      <c r="A289" s="232"/>
      <c r="B289" s="266" t="s">
        <v>1011</v>
      </c>
      <c r="C289" s="267" t="s">
        <v>1042</v>
      </c>
      <c r="D289" s="268">
        <v>60064</v>
      </c>
      <c r="E289" s="268" t="s">
        <v>639</v>
      </c>
      <c r="F289" s="268">
        <v>4420</v>
      </c>
      <c r="G289" s="266" t="s">
        <v>1052</v>
      </c>
      <c r="H289" s="268" t="s">
        <v>1053</v>
      </c>
      <c r="I289" s="268" t="s">
        <v>679</v>
      </c>
      <c r="J289" s="269">
        <v>92000</v>
      </c>
      <c r="K289" s="305" t="s">
        <v>680</v>
      </c>
      <c r="L289" s="234">
        <v>171.14</v>
      </c>
      <c r="M289" s="233" t="s">
        <v>643</v>
      </c>
      <c r="N289" s="232">
        <v>42230</v>
      </c>
      <c r="O289" s="232" t="s">
        <v>812</v>
      </c>
      <c r="P289" s="232" t="s">
        <v>682</v>
      </c>
      <c r="Q289" s="232" t="s">
        <v>683</v>
      </c>
      <c r="R289" s="232"/>
      <c r="S289" s="232"/>
      <c r="T289" s="232"/>
      <c r="U289" s="232"/>
      <c r="V289" s="232" t="s">
        <v>648</v>
      </c>
      <c r="W289" s="232" t="s">
        <v>793</v>
      </c>
      <c r="X289" s="232" t="s">
        <v>1633</v>
      </c>
      <c r="Y289" s="232" t="s">
        <v>14</v>
      </c>
    </row>
    <row r="290" spans="1:25" hidden="1" x14ac:dyDescent="0.2">
      <c r="A290" s="232"/>
      <c r="B290" s="266" t="s">
        <v>1011</v>
      </c>
      <c r="C290" s="267" t="s">
        <v>1042</v>
      </c>
      <c r="D290" s="268">
        <v>60064</v>
      </c>
      <c r="E290" s="268" t="s">
        <v>639</v>
      </c>
      <c r="F290" s="268">
        <v>4420</v>
      </c>
      <c r="G290" s="266" t="s">
        <v>1054</v>
      </c>
      <c r="H290" s="268" t="s">
        <v>1055</v>
      </c>
      <c r="I290" s="268" t="s">
        <v>679</v>
      </c>
      <c r="J290" s="269">
        <v>25000</v>
      </c>
      <c r="K290" s="305" t="s">
        <v>680</v>
      </c>
      <c r="L290" s="234">
        <v>46.51</v>
      </c>
      <c r="M290" s="233" t="s">
        <v>643</v>
      </c>
      <c r="N290" s="232">
        <v>42320</v>
      </c>
      <c r="O290" s="232" t="s">
        <v>749</v>
      </c>
      <c r="P290" s="232" t="s">
        <v>682</v>
      </c>
      <c r="Q290" s="232" t="s">
        <v>683</v>
      </c>
      <c r="R290" s="232"/>
      <c r="S290" s="232"/>
      <c r="T290" s="232"/>
      <c r="U290" s="232"/>
      <c r="V290" s="232" t="s">
        <v>648</v>
      </c>
      <c r="W290" s="232" t="s">
        <v>793</v>
      </c>
      <c r="X290" s="232" t="s">
        <v>1633</v>
      </c>
      <c r="Y290" s="232" t="s">
        <v>14</v>
      </c>
    </row>
    <row r="291" spans="1:25" hidden="1" x14ac:dyDescent="0.2">
      <c r="A291" s="232"/>
      <c r="B291" s="266" t="s">
        <v>1011</v>
      </c>
      <c r="C291" s="267" t="s">
        <v>1042</v>
      </c>
      <c r="D291" s="268">
        <v>60064</v>
      </c>
      <c r="E291" s="268" t="s">
        <v>639</v>
      </c>
      <c r="F291" s="268">
        <v>4420</v>
      </c>
      <c r="G291" s="266" t="s">
        <v>1054</v>
      </c>
      <c r="H291" s="268" t="s">
        <v>1055</v>
      </c>
      <c r="I291" s="268" t="s">
        <v>679</v>
      </c>
      <c r="J291" s="269">
        <v>25000</v>
      </c>
      <c r="K291" s="305" t="s">
        <v>680</v>
      </c>
      <c r="L291" s="234">
        <v>46.51</v>
      </c>
      <c r="M291" s="233" t="s">
        <v>643</v>
      </c>
      <c r="N291" s="232">
        <v>42320</v>
      </c>
      <c r="O291" s="232" t="s">
        <v>749</v>
      </c>
      <c r="P291" s="232" t="s">
        <v>682</v>
      </c>
      <c r="Q291" s="232" t="s">
        <v>683</v>
      </c>
      <c r="R291" s="232"/>
      <c r="S291" s="232"/>
      <c r="T291" s="232"/>
      <c r="U291" s="232"/>
      <c r="V291" s="232" t="s">
        <v>648</v>
      </c>
      <c r="W291" s="232" t="s">
        <v>793</v>
      </c>
      <c r="X291" s="232" t="s">
        <v>1633</v>
      </c>
      <c r="Y291" s="232" t="s">
        <v>14</v>
      </c>
    </row>
    <row r="292" spans="1:25" hidden="1" x14ac:dyDescent="0.2">
      <c r="A292" s="232"/>
      <c r="B292" s="266" t="s">
        <v>1011</v>
      </c>
      <c r="C292" s="267" t="s">
        <v>1042</v>
      </c>
      <c r="D292" s="268">
        <v>60064</v>
      </c>
      <c r="E292" s="268" t="s">
        <v>639</v>
      </c>
      <c r="F292" s="268">
        <v>4420</v>
      </c>
      <c r="G292" s="266" t="s">
        <v>1054</v>
      </c>
      <c r="H292" s="268" t="s">
        <v>1055</v>
      </c>
      <c r="I292" s="268" t="s">
        <v>679</v>
      </c>
      <c r="J292" s="269">
        <v>25000</v>
      </c>
      <c r="K292" s="305" t="s">
        <v>680</v>
      </c>
      <c r="L292" s="234">
        <v>46.51</v>
      </c>
      <c r="M292" s="233" t="s">
        <v>643</v>
      </c>
      <c r="N292" s="232">
        <v>42320</v>
      </c>
      <c r="O292" s="232" t="s">
        <v>749</v>
      </c>
      <c r="P292" s="232" t="s">
        <v>682</v>
      </c>
      <c r="Q292" s="232" t="s">
        <v>683</v>
      </c>
      <c r="R292" s="232"/>
      <c r="S292" s="232"/>
      <c r="T292" s="232"/>
      <c r="U292" s="232"/>
      <c r="V292" s="232" t="s">
        <v>648</v>
      </c>
      <c r="W292" s="232" t="s">
        <v>793</v>
      </c>
      <c r="X292" s="232" t="s">
        <v>1633</v>
      </c>
      <c r="Y292" s="232" t="s">
        <v>14</v>
      </c>
    </row>
    <row r="293" spans="1:25" hidden="1" x14ac:dyDescent="0.2">
      <c r="A293" s="232"/>
      <c r="B293" s="266" t="s">
        <v>1011</v>
      </c>
      <c r="C293" s="267" t="s">
        <v>1042</v>
      </c>
      <c r="D293" s="268">
        <v>60064</v>
      </c>
      <c r="E293" s="268" t="s">
        <v>639</v>
      </c>
      <c r="F293" s="268">
        <v>4420</v>
      </c>
      <c r="G293" s="266" t="s">
        <v>1054</v>
      </c>
      <c r="H293" s="268" t="s">
        <v>1055</v>
      </c>
      <c r="I293" s="268" t="s">
        <v>679</v>
      </c>
      <c r="J293" s="269">
        <v>25000</v>
      </c>
      <c r="K293" s="305" t="s">
        <v>680</v>
      </c>
      <c r="L293" s="234">
        <v>46.51</v>
      </c>
      <c r="M293" s="233" t="s">
        <v>643</v>
      </c>
      <c r="N293" s="232">
        <v>42320</v>
      </c>
      <c r="O293" s="232" t="s">
        <v>749</v>
      </c>
      <c r="P293" s="232" t="s">
        <v>682</v>
      </c>
      <c r="Q293" s="232" t="s">
        <v>683</v>
      </c>
      <c r="R293" s="232"/>
      <c r="S293" s="232"/>
      <c r="T293" s="232"/>
      <c r="U293" s="232"/>
      <c r="V293" s="232" t="s">
        <v>648</v>
      </c>
      <c r="W293" s="232" t="s">
        <v>793</v>
      </c>
      <c r="X293" s="232" t="s">
        <v>1633</v>
      </c>
      <c r="Y293" s="232" t="s">
        <v>14</v>
      </c>
    </row>
    <row r="294" spans="1:25" hidden="1" x14ac:dyDescent="0.2">
      <c r="A294" s="232"/>
      <c r="B294" s="266" t="s">
        <v>1011</v>
      </c>
      <c r="C294" s="267" t="s">
        <v>1042</v>
      </c>
      <c r="D294" s="268">
        <v>60064</v>
      </c>
      <c r="E294" s="268" t="s">
        <v>639</v>
      </c>
      <c r="F294" s="268">
        <v>4420</v>
      </c>
      <c r="G294" s="266" t="s">
        <v>1054</v>
      </c>
      <c r="H294" s="268" t="s">
        <v>1055</v>
      </c>
      <c r="I294" s="268" t="s">
        <v>679</v>
      </c>
      <c r="J294" s="269">
        <v>25000</v>
      </c>
      <c r="K294" s="305" t="s">
        <v>680</v>
      </c>
      <c r="L294" s="234">
        <v>46.51</v>
      </c>
      <c r="M294" s="233" t="s">
        <v>643</v>
      </c>
      <c r="N294" s="232">
        <v>42320</v>
      </c>
      <c r="O294" s="232" t="s">
        <v>749</v>
      </c>
      <c r="P294" s="232" t="s">
        <v>682</v>
      </c>
      <c r="Q294" s="232" t="s">
        <v>683</v>
      </c>
      <c r="R294" s="232"/>
      <c r="S294" s="232"/>
      <c r="T294" s="232"/>
      <c r="U294" s="232"/>
      <c r="V294" s="232" t="s">
        <v>648</v>
      </c>
      <c r="W294" s="232" t="s">
        <v>793</v>
      </c>
      <c r="X294" s="232" t="s">
        <v>1633</v>
      </c>
      <c r="Y294" s="232" t="s">
        <v>14</v>
      </c>
    </row>
    <row r="295" spans="1:25" hidden="1" x14ac:dyDescent="0.2">
      <c r="A295" s="232"/>
      <c r="B295" s="266" t="s">
        <v>1011</v>
      </c>
      <c r="C295" s="267" t="s">
        <v>1056</v>
      </c>
      <c r="D295" s="268">
        <v>60064</v>
      </c>
      <c r="E295" s="268" t="s">
        <v>639</v>
      </c>
      <c r="F295" s="268">
        <v>4420</v>
      </c>
      <c r="G295" s="266" t="s">
        <v>1057</v>
      </c>
      <c r="H295" s="268" t="s">
        <v>1058</v>
      </c>
      <c r="I295" s="268" t="s">
        <v>679</v>
      </c>
      <c r="J295" s="269">
        <v>165000</v>
      </c>
      <c r="K295" s="305" t="s">
        <v>680</v>
      </c>
      <c r="L295" s="234">
        <v>306.74</v>
      </c>
      <c r="M295" s="233" t="s">
        <v>643</v>
      </c>
      <c r="N295" s="232">
        <v>43000</v>
      </c>
      <c r="O295" s="232" t="s">
        <v>1059</v>
      </c>
      <c r="P295" s="232" t="s">
        <v>682</v>
      </c>
      <c r="Q295" s="232" t="s">
        <v>683</v>
      </c>
      <c r="R295" s="232"/>
      <c r="S295" s="232"/>
      <c r="T295" s="232"/>
      <c r="U295" s="232"/>
      <c r="V295" s="232" t="s">
        <v>648</v>
      </c>
      <c r="W295" s="232" t="s">
        <v>793</v>
      </c>
      <c r="X295" s="232" t="s">
        <v>1633</v>
      </c>
      <c r="Y295" s="232" t="s">
        <v>14</v>
      </c>
    </row>
    <row r="296" spans="1:25" hidden="1" x14ac:dyDescent="0.2">
      <c r="A296" s="232"/>
      <c r="B296" s="266" t="s">
        <v>1011</v>
      </c>
      <c r="C296" s="267" t="s">
        <v>1060</v>
      </c>
      <c r="D296" s="268">
        <v>60064</v>
      </c>
      <c r="E296" s="268" t="s">
        <v>639</v>
      </c>
      <c r="F296" s="268">
        <v>4420</v>
      </c>
      <c r="G296" s="266" t="s">
        <v>1061</v>
      </c>
      <c r="H296" s="268" t="s">
        <v>1062</v>
      </c>
      <c r="I296" s="268" t="s">
        <v>679</v>
      </c>
      <c r="J296" s="269">
        <v>569940</v>
      </c>
      <c r="K296" s="305" t="s">
        <v>680</v>
      </c>
      <c r="L296" s="234">
        <v>1058.68</v>
      </c>
      <c r="M296" s="233" t="s">
        <v>643</v>
      </c>
      <c r="N296" s="232">
        <v>41201</v>
      </c>
      <c r="O296" s="232" t="s">
        <v>681</v>
      </c>
      <c r="P296" s="232" t="s">
        <v>682</v>
      </c>
      <c r="Q296" s="232" t="s">
        <v>683</v>
      </c>
      <c r="R296" s="232"/>
      <c r="S296" s="232"/>
      <c r="T296" s="232"/>
      <c r="U296" s="232"/>
      <c r="V296" s="232" t="s">
        <v>648</v>
      </c>
      <c r="W296" s="232" t="s">
        <v>793</v>
      </c>
      <c r="X296" s="232" t="s">
        <v>1633</v>
      </c>
      <c r="Y296" s="232" t="s">
        <v>14</v>
      </c>
    </row>
    <row r="297" spans="1:25" hidden="1" x14ac:dyDescent="0.2">
      <c r="A297" s="232"/>
      <c r="B297" s="266" t="s">
        <v>1011</v>
      </c>
      <c r="C297" s="267" t="s">
        <v>1060</v>
      </c>
      <c r="D297" s="268">
        <v>60064</v>
      </c>
      <c r="E297" s="268" t="s">
        <v>639</v>
      </c>
      <c r="F297" s="268">
        <v>4420</v>
      </c>
      <c r="G297" s="266">
        <v>1583171</v>
      </c>
      <c r="H297" s="268" t="s">
        <v>1063</v>
      </c>
      <c r="I297" s="268" t="s">
        <v>679</v>
      </c>
      <c r="J297" s="269">
        <v>153807</v>
      </c>
      <c r="K297" s="305" t="s">
        <v>680</v>
      </c>
      <c r="L297" s="234">
        <v>285.7</v>
      </c>
      <c r="M297" s="233" t="s">
        <v>643</v>
      </c>
      <c r="N297" s="232">
        <v>41201</v>
      </c>
      <c r="O297" s="232" t="s">
        <v>681</v>
      </c>
      <c r="P297" s="232" t="s">
        <v>682</v>
      </c>
      <c r="Q297" s="232" t="s">
        <v>683</v>
      </c>
      <c r="R297" s="232"/>
      <c r="S297" s="232"/>
      <c r="T297" s="232"/>
      <c r="U297" s="232"/>
      <c r="V297" s="232" t="s">
        <v>648</v>
      </c>
      <c r="W297" s="232" t="s">
        <v>793</v>
      </c>
      <c r="X297" s="232" t="s">
        <v>1633</v>
      </c>
      <c r="Y297" s="232" t="s">
        <v>14</v>
      </c>
    </row>
    <row r="298" spans="1:25" hidden="1" x14ac:dyDescent="0.2">
      <c r="A298" s="232"/>
      <c r="B298" s="266" t="s">
        <v>1011</v>
      </c>
      <c r="C298" s="267" t="s">
        <v>1060</v>
      </c>
      <c r="D298" s="268">
        <v>60064</v>
      </c>
      <c r="E298" s="268" t="s">
        <v>639</v>
      </c>
      <c r="F298" s="268">
        <v>4420</v>
      </c>
      <c r="G298" s="266">
        <v>1583171</v>
      </c>
      <c r="H298" s="268" t="s">
        <v>1063</v>
      </c>
      <c r="I298" s="268" t="s">
        <v>679</v>
      </c>
      <c r="J298" s="269">
        <v>102996</v>
      </c>
      <c r="K298" s="305" t="s">
        <v>680</v>
      </c>
      <c r="L298" s="234">
        <v>191.32</v>
      </c>
      <c r="M298" s="233" t="s">
        <v>643</v>
      </c>
      <c r="N298" s="232">
        <v>41220</v>
      </c>
      <c r="O298" s="232" t="s">
        <v>685</v>
      </c>
      <c r="P298" s="232" t="s">
        <v>682</v>
      </c>
      <c r="Q298" s="232" t="s">
        <v>683</v>
      </c>
      <c r="R298" s="232"/>
      <c r="S298" s="232"/>
      <c r="T298" s="232"/>
      <c r="U298" s="232"/>
      <c r="V298" s="232" t="s">
        <v>648</v>
      </c>
      <c r="W298" s="232" t="s">
        <v>793</v>
      </c>
      <c r="X298" s="232" t="s">
        <v>1633</v>
      </c>
      <c r="Y298" s="232" t="s">
        <v>14</v>
      </c>
    </row>
    <row r="299" spans="1:25" hidden="1" x14ac:dyDescent="0.2">
      <c r="A299" s="232"/>
      <c r="B299" s="266" t="s">
        <v>1011</v>
      </c>
      <c r="C299" s="267" t="s">
        <v>1060</v>
      </c>
      <c r="D299" s="268">
        <v>60064</v>
      </c>
      <c r="E299" s="268" t="s">
        <v>639</v>
      </c>
      <c r="F299" s="268">
        <v>4420</v>
      </c>
      <c r="G299" s="266">
        <v>1583171</v>
      </c>
      <c r="H299" s="268" t="s">
        <v>1063</v>
      </c>
      <c r="I299" s="268" t="s">
        <v>679</v>
      </c>
      <c r="J299" s="269">
        <v>195310</v>
      </c>
      <c r="K299" s="305" t="s">
        <v>680</v>
      </c>
      <c r="L299" s="234">
        <v>362.8</v>
      </c>
      <c r="M299" s="233" t="s">
        <v>643</v>
      </c>
      <c r="N299" s="232">
        <v>41260</v>
      </c>
      <c r="O299" s="232" t="s">
        <v>686</v>
      </c>
      <c r="P299" s="232" t="s">
        <v>682</v>
      </c>
      <c r="Q299" s="232" t="s">
        <v>683</v>
      </c>
      <c r="R299" s="232"/>
      <c r="S299" s="232"/>
      <c r="T299" s="232"/>
      <c r="U299" s="232"/>
      <c r="V299" s="232" t="s">
        <v>648</v>
      </c>
      <c r="W299" s="232" t="s">
        <v>793</v>
      </c>
      <c r="X299" s="232" t="s">
        <v>1633</v>
      </c>
      <c r="Y299" s="232" t="s">
        <v>14</v>
      </c>
    </row>
    <row r="300" spans="1:25" hidden="1" x14ac:dyDescent="0.2">
      <c r="A300" s="232"/>
      <c r="B300" s="266" t="s">
        <v>1011</v>
      </c>
      <c r="C300" s="267" t="s">
        <v>1060</v>
      </c>
      <c r="D300" s="268">
        <v>60064</v>
      </c>
      <c r="E300" s="268" t="s">
        <v>639</v>
      </c>
      <c r="F300" s="268">
        <v>4420</v>
      </c>
      <c r="G300" s="266">
        <v>1583171</v>
      </c>
      <c r="H300" s="268" t="s">
        <v>1063</v>
      </c>
      <c r="I300" s="268" t="s">
        <v>679</v>
      </c>
      <c r="J300" s="269">
        <v>97655</v>
      </c>
      <c r="K300" s="305" t="s">
        <v>680</v>
      </c>
      <c r="L300" s="234">
        <v>181.4</v>
      </c>
      <c r="M300" s="233" t="s">
        <v>643</v>
      </c>
      <c r="N300" s="232">
        <v>41219</v>
      </c>
      <c r="O300" s="232" t="s">
        <v>687</v>
      </c>
      <c r="P300" s="232" t="s">
        <v>682</v>
      </c>
      <c r="Q300" s="232" t="s">
        <v>683</v>
      </c>
      <c r="R300" s="232"/>
      <c r="S300" s="232"/>
      <c r="T300" s="232"/>
      <c r="U300" s="232"/>
      <c r="V300" s="232" t="s">
        <v>648</v>
      </c>
      <c r="W300" s="232" t="s">
        <v>793</v>
      </c>
      <c r="X300" s="232" t="s">
        <v>1633</v>
      </c>
      <c r="Y300" s="232" t="s">
        <v>14</v>
      </c>
    </row>
    <row r="301" spans="1:25" hidden="1" x14ac:dyDescent="0.2">
      <c r="A301" s="232"/>
      <c r="B301" s="266" t="s">
        <v>1011</v>
      </c>
      <c r="C301" s="267" t="s">
        <v>1060</v>
      </c>
      <c r="D301" s="268">
        <v>60064</v>
      </c>
      <c r="E301" s="268" t="s">
        <v>639</v>
      </c>
      <c r="F301" s="268">
        <v>4420</v>
      </c>
      <c r="G301" s="266">
        <v>1583171</v>
      </c>
      <c r="H301" s="268" t="s">
        <v>1063</v>
      </c>
      <c r="I301" s="268" t="s">
        <v>679</v>
      </c>
      <c r="J301" s="269">
        <v>58965</v>
      </c>
      <c r="K301" s="305" t="s">
        <v>680</v>
      </c>
      <c r="L301" s="234">
        <v>109.53</v>
      </c>
      <c r="M301" s="233" t="s">
        <v>643</v>
      </c>
      <c r="N301" s="232">
        <v>41219</v>
      </c>
      <c r="O301" s="232" t="s">
        <v>687</v>
      </c>
      <c r="P301" s="232" t="s">
        <v>682</v>
      </c>
      <c r="Q301" s="232" t="s">
        <v>683</v>
      </c>
      <c r="R301" s="232"/>
      <c r="S301" s="232"/>
      <c r="T301" s="232"/>
      <c r="U301" s="232"/>
      <c r="V301" s="232" t="s">
        <v>648</v>
      </c>
      <c r="W301" s="232" t="s">
        <v>793</v>
      </c>
      <c r="X301" s="232" t="s">
        <v>1633</v>
      </c>
      <c r="Y301" s="232" t="s">
        <v>14</v>
      </c>
    </row>
    <row r="302" spans="1:25" hidden="1" x14ac:dyDescent="0.2">
      <c r="A302" s="232"/>
      <c r="B302" s="266" t="s">
        <v>1011</v>
      </c>
      <c r="C302" s="267" t="s">
        <v>1060</v>
      </c>
      <c r="D302" s="268">
        <v>60064</v>
      </c>
      <c r="E302" s="268" t="s">
        <v>639</v>
      </c>
      <c r="F302" s="268">
        <v>4420</v>
      </c>
      <c r="G302" s="266">
        <v>1583171</v>
      </c>
      <c r="H302" s="268" t="s">
        <v>1063</v>
      </c>
      <c r="I302" s="268" t="s">
        <v>679</v>
      </c>
      <c r="J302" s="269">
        <v>36621</v>
      </c>
      <c r="K302" s="305" t="s">
        <v>680</v>
      </c>
      <c r="L302" s="234">
        <v>68.02</v>
      </c>
      <c r="M302" s="233" t="s">
        <v>643</v>
      </c>
      <c r="N302" s="232">
        <v>41270</v>
      </c>
      <c r="O302" s="232" t="s">
        <v>688</v>
      </c>
      <c r="P302" s="232" t="s">
        <v>682</v>
      </c>
      <c r="Q302" s="232" t="s">
        <v>683</v>
      </c>
      <c r="R302" s="232"/>
      <c r="S302" s="232"/>
      <c r="T302" s="232"/>
      <c r="U302" s="232"/>
      <c r="V302" s="232" t="s">
        <v>648</v>
      </c>
      <c r="W302" s="232" t="s">
        <v>793</v>
      </c>
      <c r="X302" s="232" t="s">
        <v>1633</v>
      </c>
      <c r="Y302" s="232" t="s">
        <v>14</v>
      </c>
    </row>
    <row r="303" spans="1:25" hidden="1" x14ac:dyDescent="0.2">
      <c r="A303" s="232"/>
      <c r="B303" s="266" t="s">
        <v>1011</v>
      </c>
      <c r="C303" s="267" t="s">
        <v>1064</v>
      </c>
      <c r="D303" s="268">
        <v>60064</v>
      </c>
      <c r="E303" s="268" t="s">
        <v>639</v>
      </c>
      <c r="F303" s="268">
        <v>4420</v>
      </c>
      <c r="G303" s="266" t="s">
        <v>1065</v>
      </c>
      <c r="H303" s="268" t="s">
        <v>883</v>
      </c>
      <c r="I303" s="268" t="s">
        <v>679</v>
      </c>
      <c r="J303" s="269">
        <v>1500</v>
      </c>
      <c r="K303" s="305" t="s">
        <v>680</v>
      </c>
      <c r="L303" s="234">
        <v>2.79</v>
      </c>
      <c r="M303" s="233" t="s">
        <v>643</v>
      </c>
      <c r="N303" s="232">
        <v>44840</v>
      </c>
      <c r="O303" s="232" t="s">
        <v>741</v>
      </c>
      <c r="P303" s="232" t="s">
        <v>682</v>
      </c>
      <c r="Q303" s="232" t="s">
        <v>683</v>
      </c>
      <c r="R303" s="232"/>
      <c r="S303" s="232"/>
      <c r="T303" s="232"/>
      <c r="U303" s="232"/>
      <c r="V303" s="232" t="s">
        <v>648</v>
      </c>
      <c r="W303" s="232" t="s">
        <v>793</v>
      </c>
      <c r="X303" s="232" t="s">
        <v>1633</v>
      </c>
      <c r="Y303" s="232" t="s">
        <v>14</v>
      </c>
    </row>
    <row r="304" spans="1:25" hidden="1" x14ac:dyDescent="0.2">
      <c r="A304" s="232"/>
      <c r="B304" s="266" t="s">
        <v>1011</v>
      </c>
      <c r="C304" s="267" t="s">
        <v>1064</v>
      </c>
      <c r="D304" s="268">
        <v>60064</v>
      </c>
      <c r="E304" s="268" t="s">
        <v>639</v>
      </c>
      <c r="F304" s="268">
        <v>4420</v>
      </c>
      <c r="G304" s="266" t="s">
        <v>1066</v>
      </c>
      <c r="H304" s="268" t="s">
        <v>1067</v>
      </c>
      <c r="I304" s="268" t="s">
        <v>679</v>
      </c>
      <c r="J304" s="269">
        <v>90000</v>
      </c>
      <c r="K304" s="305" t="s">
        <v>680</v>
      </c>
      <c r="L304" s="234">
        <v>167.5</v>
      </c>
      <c r="M304" s="233" t="s">
        <v>643</v>
      </c>
      <c r="N304" s="232">
        <v>46010</v>
      </c>
      <c r="O304" s="232" t="s">
        <v>764</v>
      </c>
      <c r="P304" s="232" t="s">
        <v>682</v>
      </c>
      <c r="Q304" s="232" t="s">
        <v>683</v>
      </c>
      <c r="R304" s="232"/>
      <c r="S304" s="232"/>
      <c r="T304" s="232"/>
      <c r="U304" s="232"/>
      <c r="V304" s="232" t="s">
        <v>648</v>
      </c>
      <c r="W304" s="232" t="s">
        <v>793</v>
      </c>
      <c r="X304" s="232" t="s">
        <v>1633</v>
      </c>
      <c r="Y304" s="232" t="s">
        <v>14</v>
      </c>
    </row>
    <row r="305" spans="1:25" hidden="1" x14ac:dyDescent="0.2">
      <c r="A305" s="232"/>
      <c r="B305" s="266" t="s">
        <v>1011</v>
      </c>
      <c r="C305" s="267" t="s">
        <v>1064</v>
      </c>
      <c r="D305" s="268">
        <v>60064</v>
      </c>
      <c r="E305" s="268" t="s">
        <v>639</v>
      </c>
      <c r="F305" s="268">
        <v>4420</v>
      </c>
      <c r="G305" s="266" t="s">
        <v>1068</v>
      </c>
      <c r="H305" s="268" t="s">
        <v>1069</v>
      </c>
      <c r="I305" s="268" t="s">
        <v>679</v>
      </c>
      <c r="J305" s="269">
        <v>150000</v>
      </c>
      <c r="K305" s="305" t="s">
        <v>680</v>
      </c>
      <c r="L305" s="234">
        <v>279.16000000000003</v>
      </c>
      <c r="M305" s="233" t="s">
        <v>643</v>
      </c>
      <c r="N305" s="232">
        <v>46010</v>
      </c>
      <c r="O305" s="232" t="s">
        <v>764</v>
      </c>
      <c r="P305" s="232" t="s">
        <v>682</v>
      </c>
      <c r="Q305" s="232" t="s">
        <v>683</v>
      </c>
      <c r="R305" s="232"/>
      <c r="S305" s="232"/>
      <c r="T305" s="232"/>
      <c r="U305" s="232"/>
      <c r="V305" s="232" t="s">
        <v>648</v>
      </c>
      <c r="W305" s="232" t="s">
        <v>793</v>
      </c>
      <c r="X305" s="232" t="s">
        <v>1633</v>
      </c>
      <c r="Y305" s="232" t="s">
        <v>14</v>
      </c>
    </row>
    <row r="306" spans="1:25" hidden="1" x14ac:dyDescent="0.2">
      <c r="A306" s="232"/>
      <c r="B306" s="266" t="s">
        <v>1011</v>
      </c>
      <c r="C306" s="267" t="s">
        <v>1064</v>
      </c>
      <c r="D306" s="268">
        <v>60064</v>
      </c>
      <c r="E306" s="268" t="s">
        <v>639</v>
      </c>
      <c r="F306" s="268">
        <v>4420</v>
      </c>
      <c r="G306" s="266" t="s">
        <v>1070</v>
      </c>
      <c r="H306" s="268" t="s">
        <v>1071</v>
      </c>
      <c r="I306" s="268" t="s">
        <v>679</v>
      </c>
      <c r="J306" s="269">
        <v>270000</v>
      </c>
      <c r="K306" s="305" t="s">
        <v>680</v>
      </c>
      <c r="L306" s="234">
        <v>502.49</v>
      </c>
      <c r="M306" s="233" t="s">
        <v>643</v>
      </c>
      <c r="N306" s="232">
        <v>46010</v>
      </c>
      <c r="O306" s="232" t="s">
        <v>764</v>
      </c>
      <c r="P306" s="232" t="s">
        <v>682</v>
      </c>
      <c r="Q306" s="232" t="s">
        <v>683</v>
      </c>
      <c r="R306" s="232"/>
      <c r="S306" s="232"/>
      <c r="T306" s="232"/>
      <c r="U306" s="232"/>
      <c r="V306" s="232" t="s">
        <v>648</v>
      </c>
      <c r="W306" s="232" t="s">
        <v>793</v>
      </c>
      <c r="X306" s="232" t="s">
        <v>1633</v>
      </c>
      <c r="Y306" s="232" t="s">
        <v>14</v>
      </c>
    </row>
    <row r="307" spans="1:25" hidden="1" x14ac:dyDescent="0.2">
      <c r="A307" s="232"/>
      <c r="B307" s="266" t="s">
        <v>1011</v>
      </c>
      <c r="C307" s="267" t="s">
        <v>1064</v>
      </c>
      <c r="D307" s="268">
        <v>60064</v>
      </c>
      <c r="E307" s="268" t="s">
        <v>639</v>
      </c>
      <c r="F307" s="268">
        <v>4420</v>
      </c>
      <c r="G307" s="266" t="s">
        <v>1072</v>
      </c>
      <c r="H307" s="268" t="s">
        <v>1073</v>
      </c>
      <c r="I307" s="268" t="s">
        <v>679</v>
      </c>
      <c r="J307" s="269">
        <v>180000</v>
      </c>
      <c r="K307" s="305" t="s">
        <v>680</v>
      </c>
      <c r="L307" s="234">
        <v>334.99</v>
      </c>
      <c r="M307" s="233" t="s">
        <v>643</v>
      </c>
      <c r="N307" s="232">
        <v>46010</v>
      </c>
      <c r="O307" s="232" t="s">
        <v>764</v>
      </c>
      <c r="P307" s="232" t="s">
        <v>682</v>
      </c>
      <c r="Q307" s="232" t="s">
        <v>683</v>
      </c>
      <c r="R307" s="232"/>
      <c r="S307" s="232"/>
      <c r="T307" s="232"/>
      <c r="U307" s="232"/>
      <c r="V307" s="232" t="s">
        <v>648</v>
      </c>
      <c r="W307" s="232" t="s">
        <v>793</v>
      </c>
      <c r="X307" s="232" t="s">
        <v>1633</v>
      </c>
      <c r="Y307" s="232" t="s">
        <v>14</v>
      </c>
    </row>
    <row r="308" spans="1:25" hidden="1" x14ac:dyDescent="0.2">
      <c r="A308" s="232"/>
      <c r="B308" s="266" t="s">
        <v>1011</v>
      </c>
      <c r="C308" s="267" t="s">
        <v>1064</v>
      </c>
      <c r="D308" s="268">
        <v>60064</v>
      </c>
      <c r="E308" s="268" t="s">
        <v>639</v>
      </c>
      <c r="F308" s="268">
        <v>4420</v>
      </c>
      <c r="G308" s="266" t="s">
        <v>1074</v>
      </c>
      <c r="H308" s="268" t="s">
        <v>1075</v>
      </c>
      <c r="I308" s="268" t="s">
        <v>679</v>
      </c>
      <c r="J308" s="269">
        <v>300000</v>
      </c>
      <c r="K308" s="305" t="s">
        <v>680</v>
      </c>
      <c r="L308" s="234">
        <v>558.32000000000005</v>
      </c>
      <c r="M308" s="233" t="s">
        <v>643</v>
      </c>
      <c r="N308" s="232">
        <v>46010</v>
      </c>
      <c r="O308" s="232" t="s">
        <v>764</v>
      </c>
      <c r="P308" s="232" t="s">
        <v>682</v>
      </c>
      <c r="Q308" s="232" t="s">
        <v>683</v>
      </c>
      <c r="R308" s="232"/>
      <c r="S308" s="232"/>
      <c r="T308" s="232"/>
      <c r="U308" s="232"/>
      <c r="V308" s="232" t="s">
        <v>648</v>
      </c>
      <c r="W308" s="232" t="s">
        <v>793</v>
      </c>
      <c r="X308" s="232" t="s">
        <v>1633</v>
      </c>
      <c r="Y308" s="232" t="s">
        <v>14</v>
      </c>
    </row>
    <row r="309" spans="1:25" hidden="1" x14ac:dyDescent="0.2">
      <c r="A309" s="232"/>
      <c r="B309" s="266" t="s">
        <v>1076</v>
      </c>
      <c r="C309" s="267">
        <v>44202</v>
      </c>
      <c r="D309" s="268">
        <v>60064</v>
      </c>
      <c r="E309" s="268" t="s">
        <v>639</v>
      </c>
      <c r="F309" s="268">
        <v>4421</v>
      </c>
      <c r="G309" s="266">
        <v>1583175</v>
      </c>
      <c r="H309" s="268" t="s">
        <v>1077</v>
      </c>
      <c r="I309" s="268" t="s">
        <v>679</v>
      </c>
      <c r="J309" s="269">
        <v>162000</v>
      </c>
      <c r="K309" s="305" t="s">
        <v>680</v>
      </c>
      <c r="L309" s="234">
        <v>301.98</v>
      </c>
      <c r="M309" s="233" t="s">
        <v>643</v>
      </c>
      <c r="N309" s="232">
        <v>45140</v>
      </c>
      <c r="O309" s="232" t="s">
        <v>797</v>
      </c>
      <c r="P309" s="232" t="s">
        <v>682</v>
      </c>
      <c r="Q309" s="232" t="s">
        <v>683</v>
      </c>
      <c r="R309" s="232"/>
      <c r="S309" s="232"/>
      <c r="T309" s="232"/>
      <c r="U309" s="232"/>
      <c r="V309" s="232" t="s">
        <v>648</v>
      </c>
      <c r="W309" s="232" t="s">
        <v>793</v>
      </c>
      <c r="X309" s="232" t="s">
        <v>1633</v>
      </c>
      <c r="Y309" s="232" t="s">
        <v>14</v>
      </c>
    </row>
    <row r="310" spans="1:25" hidden="1" x14ac:dyDescent="0.2">
      <c r="A310" s="232"/>
      <c r="B310" s="266" t="s">
        <v>1076</v>
      </c>
      <c r="C310" s="267">
        <v>44233</v>
      </c>
      <c r="D310" s="268">
        <v>60064</v>
      </c>
      <c r="E310" s="268" t="s">
        <v>639</v>
      </c>
      <c r="F310" s="268">
        <v>4421</v>
      </c>
      <c r="G310" s="266" t="s">
        <v>1078</v>
      </c>
      <c r="H310" s="268" t="s">
        <v>1016</v>
      </c>
      <c r="I310" s="268" t="s">
        <v>679</v>
      </c>
      <c r="J310" s="269">
        <v>50000</v>
      </c>
      <c r="K310" s="305" t="s">
        <v>680</v>
      </c>
      <c r="L310" s="234">
        <v>93.04</v>
      </c>
      <c r="M310" s="233" t="s">
        <v>643</v>
      </c>
      <c r="N310" s="232">
        <v>44120</v>
      </c>
      <c r="O310" s="232" t="s">
        <v>712</v>
      </c>
      <c r="P310" s="232" t="s">
        <v>682</v>
      </c>
      <c r="Q310" s="232" t="s">
        <v>683</v>
      </c>
      <c r="R310" s="232"/>
      <c r="S310" s="232"/>
      <c r="T310" s="232"/>
      <c r="U310" s="232"/>
      <c r="V310" s="232" t="s">
        <v>648</v>
      </c>
      <c r="W310" s="232" t="s">
        <v>793</v>
      </c>
      <c r="X310" s="232" t="s">
        <v>1633</v>
      </c>
      <c r="Y310" s="232" t="s">
        <v>14</v>
      </c>
    </row>
    <row r="311" spans="1:25" hidden="1" x14ac:dyDescent="0.2">
      <c r="A311" s="232"/>
      <c r="B311" s="266" t="s">
        <v>1076</v>
      </c>
      <c r="C311" s="267">
        <v>44261</v>
      </c>
      <c r="D311" s="268">
        <v>60064</v>
      </c>
      <c r="E311" s="268" t="s">
        <v>639</v>
      </c>
      <c r="F311" s="268">
        <v>4421</v>
      </c>
      <c r="G311" s="266" t="s">
        <v>1079</v>
      </c>
      <c r="H311" s="268" t="s">
        <v>1080</v>
      </c>
      <c r="I311" s="268" t="s">
        <v>679</v>
      </c>
      <c r="J311" s="269">
        <v>2250</v>
      </c>
      <c r="K311" s="305" t="s">
        <v>680</v>
      </c>
      <c r="L311" s="234">
        <v>4.17</v>
      </c>
      <c r="M311" s="233" t="s">
        <v>643</v>
      </c>
      <c r="N311" s="232">
        <v>45140</v>
      </c>
      <c r="O311" s="232" t="s">
        <v>797</v>
      </c>
      <c r="P311" s="232" t="s">
        <v>682</v>
      </c>
      <c r="Q311" s="232" t="s">
        <v>683</v>
      </c>
      <c r="R311" s="232"/>
      <c r="S311" s="232"/>
      <c r="T311" s="232"/>
      <c r="U311" s="232"/>
      <c r="V311" s="232" t="s">
        <v>648</v>
      </c>
      <c r="W311" s="232" t="s">
        <v>793</v>
      </c>
      <c r="X311" s="232" t="s">
        <v>1633</v>
      </c>
      <c r="Y311" s="232" t="s">
        <v>14</v>
      </c>
    </row>
    <row r="312" spans="1:25" hidden="1" x14ac:dyDescent="0.2">
      <c r="A312" s="232"/>
      <c r="B312" s="266" t="s">
        <v>1076</v>
      </c>
      <c r="C312" s="267">
        <v>44292</v>
      </c>
      <c r="D312" s="268">
        <v>60064</v>
      </c>
      <c r="E312" s="268" t="s">
        <v>639</v>
      </c>
      <c r="F312" s="268">
        <v>4421</v>
      </c>
      <c r="G312" s="266" t="s">
        <v>1081</v>
      </c>
      <c r="H312" s="268" t="s">
        <v>989</v>
      </c>
      <c r="I312" s="268" t="s">
        <v>679</v>
      </c>
      <c r="J312" s="269">
        <v>3000</v>
      </c>
      <c r="K312" s="305" t="s">
        <v>680</v>
      </c>
      <c r="L312" s="234">
        <v>5.55</v>
      </c>
      <c r="M312" s="233" t="s">
        <v>643</v>
      </c>
      <c r="N312" s="232">
        <v>45140</v>
      </c>
      <c r="O312" s="232" t="s">
        <v>797</v>
      </c>
      <c r="P312" s="232" t="s">
        <v>682</v>
      </c>
      <c r="Q312" s="232" t="s">
        <v>683</v>
      </c>
      <c r="R312" s="232"/>
      <c r="S312" s="232"/>
      <c r="T312" s="232"/>
      <c r="U312" s="232"/>
      <c r="V312" s="232" t="s">
        <v>648</v>
      </c>
      <c r="W312" s="232" t="s">
        <v>793</v>
      </c>
      <c r="X312" s="232" t="s">
        <v>1633</v>
      </c>
      <c r="Y312" s="232" t="s">
        <v>14</v>
      </c>
    </row>
    <row r="313" spans="1:25" hidden="1" x14ac:dyDescent="0.2">
      <c r="A313" s="232"/>
      <c r="B313" s="266" t="s">
        <v>1076</v>
      </c>
      <c r="C313" s="267">
        <v>44292</v>
      </c>
      <c r="D313" s="268">
        <v>60064</v>
      </c>
      <c r="E313" s="268" t="s">
        <v>639</v>
      </c>
      <c r="F313" s="268">
        <v>4421</v>
      </c>
      <c r="G313" s="266" t="s">
        <v>1082</v>
      </c>
      <c r="H313" s="268" t="s">
        <v>1083</v>
      </c>
      <c r="I313" s="268" t="s">
        <v>679</v>
      </c>
      <c r="J313" s="269">
        <v>76000</v>
      </c>
      <c r="K313" s="305" t="s">
        <v>680</v>
      </c>
      <c r="L313" s="234">
        <v>140.66</v>
      </c>
      <c r="M313" s="233" t="s">
        <v>643</v>
      </c>
      <c r="N313" s="232">
        <v>42230</v>
      </c>
      <c r="O313" s="232" t="s">
        <v>812</v>
      </c>
      <c r="P313" s="232" t="s">
        <v>682</v>
      </c>
      <c r="Q313" s="232" t="s">
        <v>683</v>
      </c>
      <c r="R313" s="232"/>
      <c r="S313" s="232"/>
      <c r="T313" s="232"/>
      <c r="U313" s="232"/>
      <c r="V313" s="232" t="s">
        <v>648</v>
      </c>
      <c r="W313" s="232" t="s">
        <v>793</v>
      </c>
      <c r="X313" s="232" t="s">
        <v>1633</v>
      </c>
      <c r="Y313" s="232" t="s">
        <v>14</v>
      </c>
    </row>
    <row r="314" spans="1:25" hidden="1" x14ac:dyDescent="0.2">
      <c r="A314" s="232"/>
      <c r="B314" s="266" t="s">
        <v>1076</v>
      </c>
      <c r="C314" s="267">
        <v>44322</v>
      </c>
      <c r="D314" s="268">
        <v>60064</v>
      </c>
      <c r="E314" s="268" t="s">
        <v>639</v>
      </c>
      <c r="F314" s="268">
        <v>4421</v>
      </c>
      <c r="G314" s="266" t="s">
        <v>1084</v>
      </c>
      <c r="H314" s="268" t="s">
        <v>1085</v>
      </c>
      <c r="I314" s="268" t="s">
        <v>679</v>
      </c>
      <c r="J314" s="269">
        <v>40000</v>
      </c>
      <c r="K314" s="305" t="s">
        <v>680</v>
      </c>
      <c r="L314" s="234">
        <v>74.19</v>
      </c>
      <c r="M314" s="233" t="s">
        <v>643</v>
      </c>
      <c r="N314" s="232">
        <v>45110</v>
      </c>
      <c r="O314" s="232" t="s">
        <v>806</v>
      </c>
      <c r="P314" s="232" t="s">
        <v>682</v>
      </c>
      <c r="Q314" s="232" t="s">
        <v>683</v>
      </c>
      <c r="R314" s="232"/>
      <c r="S314" s="232"/>
      <c r="T314" s="232"/>
      <c r="U314" s="232"/>
      <c r="V314" s="232" t="s">
        <v>648</v>
      </c>
      <c r="W314" s="232" t="s">
        <v>793</v>
      </c>
      <c r="X314" s="232" t="s">
        <v>1633</v>
      </c>
      <c r="Y314" s="232" t="s">
        <v>14</v>
      </c>
    </row>
    <row r="315" spans="1:25" hidden="1" x14ac:dyDescent="0.2">
      <c r="A315" s="232"/>
      <c r="B315" s="266" t="s">
        <v>1076</v>
      </c>
      <c r="C315" s="267">
        <v>44322</v>
      </c>
      <c r="D315" s="268">
        <v>60064</v>
      </c>
      <c r="E315" s="268" t="s">
        <v>639</v>
      </c>
      <c r="F315" s="268">
        <v>4421</v>
      </c>
      <c r="G315" s="266" t="s">
        <v>1086</v>
      </c>
      <c r="H315" s="268" t="s">
        <v>1087</v>
      </c>
      <c r="I315" s="268" t="s">
        <v>679</v>
      </c>
      <c r="J315" s="269">
        <v>66900</v>
      </c>
      <c r="K315" s="305" t="s">
        <v>680</v>
      </c>
      <c r="L315" s="234">
        <v>124.08</v>
      </c>
      <c r="M315" s="233" t="s">
        <v>643</v>
      </c>
      <c r="N315" s="232">
        <v>44630</v>
      </c>
      <c r="O315" s="232" t="s">
        <v>709</v>
      </c>
      <c r="P315" s="232" t="s">
        <v>682</v>
      </c>
      <c r="Q315" s="232" t="s">
        <v>683</v>
      </c>
      <c r="R315" s="232"/>
      <c r="S315" s="232"/>
      <c r="T315" s="232"/>
      <c r="U315" s="232"/>
      <c r="V315" s="232" t="s">
        <v>648</v>
      </c>
      <c r="W315" s="232" t="s">
        <v>793</v>
      </c>
      <c r="X315" s="232" t="s">
        <v>1633</v>
      </c>
      <c r="Y315" s="232" t="s">
        <v>14</v>
      </c>
    </row>
    <row r="316" spans="1:25" hidden="1" x14ac:dyDescent="0.2">
      <c r="A316" s="232"/>
      <c r="B316" s="266" t="s">
        <v>1076</v>
      </c>
      <c r="C316" s="267" t="s">
        <v>1088</v>
      </c>
      <c r="D316" s="268">
        <v>60064</v>
      </c>
      <c r="E316" s="268" t="s">
        <v>639</v>
      </c>
      <c r="F316" s="268">
        <v>4421</v>
      </c>
      <c r="G316" s="266" t="s">
        <v>1089</v>
      </c>
      <c r="H316" s="268" t="s">
        <v>1016</v>
      </c>
      <c r="I316" s="268" t="s">
        <v>679</v>
      </c>
      <c r="J316" s="269">
        <v>50000</v>
      </c>
      <c r="K316" s="305" t="s">
        <v>680</v>
      </c>
      <c r="L316" s="234">
        <v>92.18</v>
      </c>
      <c r="M316" s="233" t="s">
        <v>643</v>
      </c>
      <c r="N316" s="232">
        <v>44120</v>
      </c>
      <c r="O316" s="232" t="s">
        <v>712</v>
      </c>
      <c r="P316" s="232" t="s">
        <v>682</v>
      </c>
      <c r="Q316" s="232" t="s">
        <v>683</v>
      </c>
      <c r="R316" s="232"/>
      <c r="S316" s="232"/>
      <c r="T316" s="232"/>
      <c r="U316" s="232"/>
      <c r="V316" s="232" t="s">
        <v>648</v>
      </c>
      <c r="W316" s="232" t="s">
        <v>793</v>
      </c>
      <c r="X316" s="232" t="s">
        <v>1633</v>
      </c>
      <c r="Y316" s="232" t="s">
        <v>14</v>
      </c>
    </row>
    <row r="317" spans="1:25" hidden="1" x14ac:dyDescent="0.2">
      <c r="A317" s="232"/>
      <c r="B317" s="266" t="s">
        <v>1076</v>
      </c>
      <c r="C317" s="267" t="s">
        <v>1090</v>
      </c>
      <c r="D317" s="268">
        <v>60064</v>
      </c>
      <c r="E317" s="268" t="s">
        <v>639</v>
      </c>
      <c r="F317" s="268">
        <v>4421</v>
      </c>
      <c r="G317" s="266" t="s">
        <v>1091</v>
      </c>
      <c r="H317" s="268" t="s">
        <v>1092</v>
      </c>
      <c r="I317" s="268" t="s">
        <v>679</v>
      </c>
      <c r="J317" s="269">
        <v>48350</v>
      </c>
      <c r="K317" s="305" t="s">
        <v>680</v>
      </c>
      <c r="L317" s="234">
        <v>87.67</v>
      </c>
      <c r="M317" s="233" t="s">
        <v>643</v>
      </c>
      <c r="N317" s="232">
        <v>44120</v>
      </c>
      <c r="O317" s="232" t="s">
        <v>712</v>
      </c>
      <c r="P317" s="232" t="s">
        <v>682</v>
      </c>
      <c r="Q317" s="232" t="s">
        <v>683</v>
      </c>
      <c r="R317" s="232"/>
      <c r="S317" s="232"/>
      <c r="T317" s="232"/>
      <c r="U317" s="232"/>
      <c r="V317" s="232" t="s">
        <v>648</v>
      </c>
      <c r="W317" s="232" t="s">
        <v>793</v>
      </c>
      <c r="X317" s="232" t="s">
        <v>1633</v>
      </c>
      <c r="Y317" s="232" t="s">
        <v>14</v>
      </c>
    </row>
    <row r="318" spans="1:25" hidden="1" x14ac:dyDescent="0.2">
      <c r="A318" s="232"/>
      <c r="B318" s="266" t="s">
        <v>1076</v>
      </c>
      <c r="C318" s="267" t="s">
        <v>1093</v>
      </c>
      <c r="D318" s="268">
        <v>60064</v>
      </c>
      <c r="E318" s="268" t="s">
        <v>639</v>
      </c>
      <c r="F318" s="268">
        <v>4421</v>
      </c>
      <c r="G318" s="266" t="s">
        <v>1094</v>
      </c>
      <c r="H318" s="268" t="s">
        <v>1095</v>
      </c>
      <c r="I318" s="268" t="s">
        <v>679</v>
      </c>
      <c r="J318" s="269">
        <v>21600</v>
      </c>
      <c r="K318" s="305" t="s">
        <v>680</v>
      </c>
      <c r="L318" s="234">
        <v>39.299999999999997</v>
      </c>
      <c r="M318" s="233" t="s">
        <v>643</v>
      </c>
      <c r="N318" s="232">
        <v>44510</v>
      </c>
      <c r="O318" s="232" t="s">
        <v>721</v>
      </c>
      <c r="P318" s="232" t="s">
        <v>682</v>
      </c>
      <c r="Q318" s="232" t="s">
        <v>683</v>
      </c>
      <c r="R318" s="232"/>
      <c r="S318" s="232"/>
      <c r="T318" s="232"/>
      <c r="U318" s="232"/>
      <c r="V318" s="232" t="s">
        <v>648</v>
      </c>
      <c r="W318" s="232" t="s">
        <v>793</v>
      </c>
      <c r="X318" s="232" t="s">
        <v>1633</v>
      </c>
      <c r="Y318" s="232" t="s">
        <v>14</v>
      </c>
    </row>
    <row r="319" spans="1:25" hidden="1" x14ac:dyDescent="0.2">
      <c r="A319" s="232"/>
      <c r="B319" s="266" t="s">
        <v>745</v>
      </c>
      <c r="C319" s="267">
        <v>44258</v>
      </c>
      <c r="D319" s="268">
        <v>60064</v>
      </c>
      <c r="E319" s="268" t="s">
        <v>639</v>
      </c>
      <c r="F319" s="268">
        <v>4418</v>
      </c>
      <c r="G319" s="266" t="s">
        <v>1098</v>
      </c>
      <c r="H319" s="268" t="s">
        <v>1099</v>
      </c>
      <c r="I319" s="268" t="s">
        <v>679</v>
      </c>
      <c r="J319" s="269">
        <v>1500</v>
      </c>
      <c r="K319" s="305" t="s">
        <v>680</v>
      </c>
      <c r="L319" s="234">
        <v>2.76</v>
      </c>
      <c r="M319" s="233" t="s">
        <v>643</v>
      </c>
      <c r="N319" s="232">
        <v>45140</v>
      </c>
      <c r="O319" s="232" t="s">
        <v>797</v>
      </c>
      <c r="P319" s="232" t="s">
        <v>682</v>
      </c>
      <c r="Q319" s="232" t="s">
        <v>683</v>
      </c>
      <c r="R319" s="232"/>
      <c r="S319" s="232"/>
      <c r="T319" s="232"/>
      <c r="U319" s="232"/>
      <c r="V319" s="232" t="s">
        <v>648</v>
      </c>
      <c r="W319" s="232" t="s">
        <v>1097</v>
      </c>
      <c r="X319" s="232" t="s">
        <v>1634</v>
      </c>
      <c r="Y319" s="232" t="s">
        <v>14</v>
      </c>
    </row>
    <row r="320" spans="1:25" hidden="1" x14ac:dyDescent="0.2">
      <c r="A320" s="232"/>
      <c r="B320" s="266" t="s">
        <v>745</v>
      </c>
      <c r="C320" s="267">
        <v>44258</v>
      </c>
      <c r="D320" s="268">
        <v>60064</v>
      </c>
      <c r="E320" s="268" t="s">
        <v>639</v>
      </c>
      <c r="F320" s="268">
        <v>4418</v>
      </c>
      <c r="G320" s="266" t="s">
        <v>747</v>
      </c>
      <c r="H320" s="268" t="s">
        <v>748</v>
      </c>
      <c r="I320" s="268" t="s">
        <v>679</v>
      </c>
      <c r="J320" s="269">
        <v>50000</v>
      </c>
      <c r="K320" s="305" t="s">
        <v>680</v>
      </c>
      <c r="L320" s="234">
        <v>92.04</v>
      </c>
      <c r="M320" s="233" t="s">
        <v>643</v>
      </c>
      <c r="N320" s="232">
        <v>42320</v>
      </c>
      <c r="O320" s="232" t="s">
        <v>749</v>
      </c>
      <c r="P320" s="232" t="s">
        <v>682</v>
      </c>
      <c r="Q320" s="232" t="s">
        <v>683</v>
      </c>
      <c r="R320" s="232"/>
      <c r="S320" s="232"/>
      <c r="T320" s="232"/>
      <c r="U320" s="232"/>
      <c r="V320" s="232" t="s">
        <v>648</v>
      </c>
      <c r="W320" s="232" t="s">
        <v>1097</v>
      </c>
      <c r="X320" s="232" t="s">
        <v>1634</v>
      </c>
      <c r="Y320" s="232" t="s">
        <v>14</v>
      </c>
    </row>
    <row r="321" spans="1:25" hidden="1" x14ac:dyDescent="0.2">
      <c r="A321" s="232"/>
      <c r="B321" s="266" t="s">
        <v>745</v>
      </c>
      <c r="C321" s="267">
        <v>44258</v>
      </c>
      <c r="D321" s="268">
        <v>60064</v>
      </c>
      <c r="E321" s="268" t="s">
        <v>639</v>
      </c>
      <c r="F321" s="268">
        <v>4418</v>
      </c>
      <c r="G321" s="266" t="s">
        <v>747</v>
      </c>
      <c r="H321" s="268" t="s">
        <v>748</v>
      </c>
      <c r="I321" s="268" t="s">
        <v>679</v>
      </c>
      <c r="J321" s="269">
        <v>50000</v>
      </c>
      <c r="K321" s="305" t="s">
        <v>680</v>
      </c>
      <c r="L321" s="234">
        <v>92.04</v>
      </c>
      <c r="M321" s="233" t="s">
        <v>643</v>
      </c>
      <c r="N321" s="232">
        <v>42320</v>
      </c>
      <c r="O321" s="232" t="s">
        <v>749</v>
      </c>
      <c r="P321" s="232" t="s">
        <v>682</v>
      </c>
      <c r="Q321" s="232" t="s">
        <v>683</v>
      </c>
      <c r="R321" s="232"/>
      <c r="S321" s="232"/>
      <c r="T321" s="232"/>
      <c r="U321" s="232"/>
      <c r="V321" s="232" t="s">
        <v>648</v>
      </c>
      <c r="W321" s="232" t="s">
        <v>1097</v>
      </c>
      <c r="X321" s="232" t="s">
        <v>1634</v>
      </c>
      <c r="Y321" s="232" t="s">
        <v>14</v>
      </c>
    </row>
    <row r="322" spans="1:25" hidden="1" x14ac:dyDescent="0.2">
      <c r="A322" s="232"/>
      <c r="B322" s="266" t="s">
        <v>745</v>
      </c>
      <c r="C322" s="267">
        <v>44289</v>
      </c>
      <c r="D322" s="268">
        <v>60064</v>
      </c>
      <c r="E322" s="268" t="s">
        <v>639</v>
      </c>
      <c r="F322" s="268">
        <v>4418</v>
      </c>
      <c r="G322" s="266" t="s">
        <v>1100</v>
      </c>
      <c r="H322" s="268" t="s">
        <v>1101</v>
      </c>
      <c r="I322" s="268" t="s">
        <v>679</v>
      </c>
      <c r="J322" s="269">
        <v>110000</v>
      </c>
      <c r="K322" s="305" t="s">
        <v>680</v>
      </c>
      <c r="L322" s="234">
        <v>201.68</v>
      </c>
      <c r="M322" s="233" t="s">
        <v>643</v>
      </c>
      <c r="N322" s="232">
        <v>42230</v>
      </c>
      <c r="O322" s="232" t="s">
        <v>812</v>
      </c>
      <c r="P322" s="232" t="s">
        <v>682</v>
      </c>
      <c r="Q322" s="232" t="s">
        <v>683</v>
      </c>
      <c r="R322" s="232"/>
      <c r="S322" s="232"/>
      <c r="T322" s="232"/>
      <c r="U322" s="232"/>
      <c r="V322" s="232" t="s">
        <v>648</v>
      </c>
      <c r="W322" s="232" t="s">
        <v>1097</v>
      </c>
      <c r="X322" s="232" t="s">
        <v>1634</v>
      </c>
      <c r="Y322" s="232" t="s">
        <v>14</v>
      </c>
    </row>
    <row r="323" spans="1:25" hidden="1" x14ac:dyDescent="0.2">
      <c r="A323" s="232"/>
      <c r="B323" s="266" t="s">
        <v>745</v>
      </c>
      <c r="C323" s="267">
        <v>44289</v>
      </c>
      <c r="D323" s="268">
        <v>60064</v>
      </c>
      <c r="E323" s="268" t="s">
        <v>639</v>
      </c>
      <c r="F323" s="268">
        <v>4418</v>
      </c>
      <c r="G323" s="266" t="s">
        <v>1102</v>
      </c>
      <c r="H323" s="268" t="s">
        <v>1103</v>
      </c>
      <c r="I323" s="268" t="s">
        <v>679</v>
      </c>
      <c r="J323" s="269">
        <v>10000</v>
      </c>
      <c r="K323" s="305" t="s">
        <v>680</v>
      </c>
      <c r="L323" s="234">
        <v>18.329999999999998</v>
      </c>
      <c r="M323" s="233" t="s">
        <v>643</v>
      </c>
      <c r="N323" s="232">
        <v>45120</v>
      </c>
      <c r="O323" s="232" t="s">
        <v>809</v>
      </c>
      <c r="P323" s="232" t="s">
        <v>682</v>
      </c>
      <c r="Q323" s="232" t="s">
        <v>683</v>
      </c>
      <c r="R323" s="232"/>
      <c r="S323" s="232"/>
      <c r="T323" s="232"/>
      <c r="U323" s="232"/>
      <c r="V323" s="232" t="s">
        <v>648</v>
      </c>
      <c r="W323" s="232" t="s">
        <v>1097</v>
      </c>
      <c r="X323" s="232" t="s">
        <v>1634</v>
      </c>
      <c r="Y323" s="232" t="s">
        <v>14</v>
      </c>
    </row>
    <row r="324" spans="1:25" hidden="1" x14ac:dyDescent="0.2">
      <c r="A324" s="232"/>
      <c r="B324" s="266" t="s">
        <v>745</v>
      </c>
      <c r="C324" s="267">
        <v>44289</v>
      </c>
      <c r="D324" s="268">
        <v>60064</v>
      </c>
      <c r="E324" s="268" t="s">
        <v>639</v>
      </c>
      <c r="F324" s="268">
        <v>4418</v>
      </c>
      <c r="G324" s="266" t="s">
        <v>1104</v>
      </c>
      <c r="H324" s="268" t="s">
        <v>1105</v>
      </c>
      <c r="I324" s="268" t="s">
        <v>679</v>
      </c>
      <c r="J324" s="269">
        <v>25000</v>
      </c>
      <c r="K324" s="305" t="s">
        <v>680</v>
      </c>
      <c r="L324" s="234">
        <v>45.84</v>
      </c>
      <c r="M324" s="233" t="s">
        <v>643</v>
      </c>
      <c r="N324" s="232">
        <v>45110</v>
      </c>
      <c r="O324" s="232" t="s">
        <v>806</v>
      </c>
      <c r="P324" s="232" t="s">
        <v>682</v>
      </c>
      <c r="Q324" s="232" t="s">
        <v>683</v>
      </c>
      <c r="R324" s="232"/>
      <c r="S324" s="232"/>
      <c r="T324" s="232"/>
      <c r="U324" s="232"/>
      <c r="V324" s="232" t="s">
        <v>648</v>
      </c>
      <c r="W324" s="232" t="s">
        <v>1097</v>
      </c>
      <c r="X324" s="232" t="s">
        <v>1634</v>
      </c>
      <c r="Y324" s="232" t="s">
        <v>14</v>
      </c>
    </row>
    <row r="325" spans="1:25" hidden="1" x14ac:dyDescent="0.2">
      <c r="A325" s="232"/>
      <c r="B325" s="266" t="s">
        <v>745</v>
      </c>
      <c r="C325" s="267">
        <v>44289</v>
      </c>
      <c r="D325" s="268">
        <v>60064</v>
      </c>
      <c r="E325" s="268" t="s">
        <v>639</v>
      </c>
      <c r="F325" s="268">
        <v>4418</v>
      </c>
      <c r="G325" s="266" t="s">
        <v>1106</v>
      </c>
      <c r="H325" s="268" t="s">
        <v>1107</v>
      </c>
      <c r="I325" s="268" t="s">
        <v>679</v>
      </c>
      <c r="J325" s="269">
        <v>33000</v>
      </c>
      <c r="K325" s="305" t="s">
        <v>680</v>
      </c>
      <c r="L325" s="234">
        <v>60.5</v>
      </c>
      <c r="M325" s="233" t="s">
        <v>643</v>
      </c>
      <c r="N325" s="232">
        <v>45140</v>
      </c>
      <c r="O325" s="232" t="s">
        <v>797</v>
      </c>
      <c r="P325" s="232" t="s">
        <v>682</v>
      </c>
      <c r="Q325" s="232" t="s">
        <v>683</v>
      </c>
      <c r="R325" s="232"/>
      <c r="S325" s="232"/>
      <c r="T325" s="232"/>
      <c r="U325" s="232"/>
      <c r="V325" s="232" t="s">
        <v>648</v>
      </c>
      <c r="W325" s="232" t="s">
        <v>1097</v>
      </c>
      <c r="X325" s="232" t="s">
        <v>1634</v>
      </c>
      <c r="Y325" s="232" t="s">
        <v>14</v>
      </c>
    </row>
    <row r="326" spans="1:25" hidden="1" x14ac:dyDescent="0.2">
      <c r="A326" s="232"/>
      <c r="B326" s="266" t="s">
        <v>745</v>
      </c>
      <c r="C326" s="267">
        <v>44442</v>
      </c>
      <c r="D326" s="268">
        <v>60064</v>
      </c>
      <c r="E326" s="268" t="s">
        <v>639</v>
      </c>
      <c r="F326" s="268">
        <v>4418</v>
      </c>
      <c r="G326" s="266" t="s">
        <v>820</v>
      </c>
      <c r="H326" s="268" t="s">
        <v>821</v>
      </c>
      <c r="I326" s="268" t="s">
        <v>679</v>
      </c>
      <c r="J326" s="269">
        <v>75000</v>
      </c>
      <c r="K326" s="305" t="s">
        <v>680</v>
      </c>
      <c r="L326" s="234">
        <v>135.86000000000001</v>
      </c>
      <c r="M326" s="233" t="s">
        <v>643</v>
      </c>
      <c r="N326" s="232">
        <v>42320</v>
      </c>
      <c r="O326" s="232" t="s">
        <v>749</v>
      </c>
      <c r="P326" s="232" t="s">
        <v>682</v>
      </c>
      <c r="Q326" s="232" t="s">
        <v>683</v>
      </c>
      <c r="R326" s="232"/>
      <c r="S326" s="232"/>
      <c r="T326" s="232"/>
      <c r="U326" s="232"/>
      <c r="V326" s="232" t="s">
        <v>648</v>
      </c>
      <c r="W326" s="232" t="s">
        <v>1097</v>
      </c>
      <c r="X326" s="232" t="s">
        <v>1634</v>
      </c>
      <c r="Y326" s="232" t="s">
        <v>14</v>
      </c>
    </row>
    <row r="327" spans="1:25" hidden="1" x14ac:dyDescent="0.2">
      <c r="A327" s="232"/>
      <c r="B327" s="266" t="s">
        <v>745</v>
      </c>
      <c r="C327" s="267">
        <v>44442</v>
      </c>
      <c r="D327" s="268">
        <v>60064</v>
      </c>
      <c r="E327" s="268" t="s">
        <v>639</v>
      </c>
      <c r="F327" s="268">
        <v>4418</v>
      </c>
      <c r="G327" s="266" t="s">
        <v>820</v>
      </c>
      <c r="H327" s="268" t="s">
        <v>821</v>
      </c>
      <c r="I327" s="268" t="s">
        <v>679</v>
      </c>
      <c r="J327" s="269">
        <v>75000</v>
      </c>
      <c r="K327" s="305" t="s">
        <v>680</v>
      </c>
      <c r="L327" s="234">
        <v>135.86000000000001</v>
      </c>
      <c r="M327" s="233" t="s">
        <v>643</v>
      </c>
      <c r="N327" s="232">
        <v>42320</v>
      </c>
      <c r="O327" s="232" t="s">
        <v>749</v>
      </c>
      <c r="P327" s="232" t="s">
        <v>682</v>
      </c>
      <c r="Q327" s="232" t="s">
        <v>683</v>
      </c>
      <c r="R327" s="232"/>
      <c r="S327" s="232"/>
      <c r="T327" s="232"/>
      <c r="U327" s="232"/>
      <c r="V327" s="232" t="s">
        <v>648</v>
      </c>
      <c r="W327" s="232" t="s">
        <v>1097</v>
      </c>
      <c r="X327" s="232" t="s">
        <v>1634</v>
      </c>
      <c r="Y327" s="232" t="s">
        <v>14</v>
      </c>
    </row>
    <row r="328" spans="1:25" hidden="1" x14ac:dyDescent="0.2">
      <c r="A328" s="232"/>
      <c r="B328" s="266" t="s">
        <v>745</v>
      </c>
      <c r="C328" s="267">
        <v>44442</v>
      </c>
      <c r="D328" s="268">
        <v>60064</v>
      </c>
      <c r="E328" s="268" t="s">
        <v>639</v>
      </c>
      <c r="F328" s="268">
        <v>4418</v>
      </c>
      <c r="G328" s="266" t="s">
        <v>820</v>
      </c>
      <c r="H328" s="268" t="s">
        <v>821</v>
      </c>
      <c r="I328" s="268" t="s">
        <v>679</v>
      </c>
      <c r="J328" s="269">
        <v>75000</v>
      </c>
      <c r="K328" s="305" t="s">
        <v>680</v>
      </c>
      <c r="L328" s="234">
        <v>135.86000000000001</v>
      </c>
      <c r="M328" s="233" t="s">
        <v>643</v>
      </c>
      <c r="N328" s="232">
        <v>42320</v>
      </c>
      <c r="O328" s="232" t="s">
        <v>749</v>
      </c>
      <c r="P328" s="232" t="s">
        <v>682</v>
      </c>
      <c r="Q328" s="232" t="s">
        <v>683</v>
      </c>
      <c r="R328" s="232"/>
      <c r="S328" s="232"/>
      <c r="T328" s="232"/>
      <c r="U328" s="232"/>
      <c r="V328" s="232" t="s">
        <v>648</v>
      </c>
      <c r="W328" s="232" t="s">
        <v>1097</v>
      </c>
      <c r="X328" s="232" t="s">
        <v>1634</v>
      </c>
      <c r="Y328" s="232" t="s">
        <v>14</v>
      </c>
    </row>
    <row r="329" spans="1:25" hidden="1" x14ac:dyDescent="0.2">
      <c r="A329" s="232"/>
      <c r="B329" s="266" t="s">
        <v>745</v>
      </c>
      <c r="C329" s="267">
        <v>44472</v>
      </c>
      <c r="D329" s="268">
        <v>60064</v>
      </c>
      <c r="E329" s="268" t="s">
        <v>639</v>
      </c>
      <c r="F329" s="268">
        <v>4418</v>
      </c>
      <c r="G329" s="266" t="s">
        <v>1108</v>
      </c>
      <c r="H329" s="268" t="s">
        <v>1109</v>
      </c>
      <c r="I329" s="268" t="s">
        <v>679</v>
      </c>
      <c r="J329" s="269">
        <v>90000</v>
      </c>
      <c r="K329" s="305" t="s">
        <v>680</v>
      </c>
      <c r="L329" s="234">
        <v>163.25</v>
      </c>
      <c r="M329" s="233" t="s">
        <v>643</v>
      </c>
      <c r="N329" s="232">
        <v>45110</v>
      </c>
      <c r="O329" s="232" t="s">
        <v>806</v>
      </c>
      <c r="P329" s="232" t="s">
        <v>682</v>
      </c>
      <c r="Q329" s="232" t="s">
        <v>683</v>
      </c>
      <c r="R329" s="232"/>
      <c r="S329" s="232"/>
      <c r="T329" s="232"/>
      <c r="U329" s="232"/>
      <c r="V329" s="232" t="s">
        <v>648</v>
      </c>
      <c r="W329" s="232" t="s">
        <v>1097</v>
      </c>
      <c r="X329" s="232" t="s">
        <v>1634</v>
      </c>
      <c r="Y329" s="232" t="s">
        <v>14</v>
      </c>
    </row>
    <row r="330" spans="1:25" hidden="1" x14ac:dyDescent="0.2">
      <c r="A330" s="232"/>
      <c r="B330" s="266" t="s">
        <v>745</v>
      </c>
      <c r="C330" s="267">
        <v>44503</v>
      </c>
      <c r="D330" s="268">
        <v>60064</v>
      </c>
      <c r="E330" s="268" t="s">
        <v>639</v>
      </c>
      <c r="F330" s="268">
        <v>4418</v>
      </c>
      <c r="G330" s="266" t="s">
        <v>1110</v>
      </c>
      <c r="H330" s="268" t="s">
        <v>1111</v>
      </c>
      <c r="I330" s="268" t="s">
        <v>679</v>
      </c>
      <c r="J330" s="269">
        <v>20000</v>
      </c>
      <c r="K330" s="305" t="s">
        <v>680</v>
      </c>
      <c r="L330" s="234">
        <v>36.450000000000003</v>
      </c>
      <c r="M330" s="233" t="s">
        <v>643</v>
      </c>
      <c r="N330" s="232">
        <v>45120</v>
      </c>
      <c r="O330" s="232" t="s">
        <v>809</v>
      </c>
      <c r="P330" s="232" t="s">
        <v>682</v>
      </c>
      <c r="Q330" s="232" t="s">
        <v>683</v>
      </c>
      <c r="R330" s="232"/>
      <c r="S330" s="232"/>
      <c r="T330" s="232"/>
      <c r="U330" s="232"/>
      <c r="V330" s="232" t="s">
        <v>648</v>
      </c>
      <c r="W330" s="232" t="s">
        <v>1097</v>
      </c>
      <c r="X330" s="232" t="s">
        <v>1634</v>
      </c>
      <c r="Y330" s="232" t="s">
        <v>14</v>
      </c>
    </row>
    <row r="331" spans="1:25" hidden="1" x14ac:dyDescent="0.2">
      <c r="A331" s="232"/>
      <c r="B331" s="266" t="s">
        <v>745</v>
      </c>
      <c r="C331" s="267">
        <v>44503</v>
      </c>
      <c r="D331" s="268">
        <v>60064</v>
      </c>
      <c r="E331" s="268" t="s">
        <v>639</v>
      </c>
      <c r="F331" s="268">
        <v>4418</v>
      </c>
      <c r="G331" s="266" t="s">
        <v>1112</v>
      </c>
      <c r="H331" s="268" t="s">
        <v>1113</v>
      </c>
      <c r="I331" s="268" t="s">
        <v>679</v>
      </c>
      <c r="J331" s="269">
        <v>24250</v>
      </c>
      <c r="K331" s="305" t="s">
        <v>680</v>
      </c>
      <c r="L331" s="234">
        <v>44.2</v>
      </c>
      <c r="M331" s="233" t="s">
        <v>643</v>
      </c>
      <c r="N331" s="232">
        <v>45140</v>
      </c>
      <c r="O331" s="232" t="s">
        <v>797</v>
      </c>
      <c r="P331" s="232" t="s">
        <v>682</v>
      </c>
      <c r="Q331" s="232" t="s">
        <v>683</v>
      </c>
      <c r="R331" s="232"/>
      <c r="S331" s="232"/>
      <c r="T331" s="232"/>
      <c r="U331" s="232"/>
      <c r="V331" s="232" t="s">
        <v>648</v>
      </c>
      <c r="W331" s="232" t="s">
        <v>1097</v>
      </c>
      <c r="X331" s="232" t="s">
        <v>1634</v>
      </c>
      <c r="Y331" s="232" t="s">
        <v>14</v>
      </c>
    </row>
    <row r="332" spans="1:25" hidden="1" x14ac:dyDescent="0.2">
      <c r="A332" s="232"/>
      <c r="B332" s="266" t="s">
        <v>745</v>
      </c>
      <c r="C332" s="267">
        <v>44503</v>
      </c>
      <c r="D332" s="268">
        <v>60064</v>
      </c>
      <c r="E332" s="268" t="s">
        <v>639</v>
      </c>
      <c r="F332" s="268">
        <v>4418</v>
      </c>
      <c r="G332" s="266" t="s">
        <v>1114</v>
      </c>
      <c r="H332" s="268" t="s">
        <v>1115</v>
      </c>
      <c r="I332" s="268" t="s">
        <v>679</v>
      </c>
      <c r="J332" s="269">
        <v>105000</v>
      </c>
      <c r="K332" s="305" t="s">
        <v>680</v>
      </c>
      <c r="L332" s="234">
        <v>191.36</v>
      </c>
      <c r="M332" s="233" t="s">
        <v>643</v>
      </c>
      <c r="N332" s="232">
        <v>42230</v>
      </c>
      <c r="O332" s="232" t="s">
        <v>812</v>
      </c>
      <c r="P332" s="232" t="s">
        <v>682</v>
      </c>
      <c r="Q332" s="232" t="s">
        <v>683</v>
      </c>
      <c r="R332" s="232"/>
      <c r="S332" s="232"/>
      <c r="T332" s="232"/>
      <c r="U332" s="232"/>
      <c r="V332" s="232" t="s">
        <v>648</v>
      </c>
      <c r="W332" s="232" t="s">
        <v>1097</v>
      </c>
      <c r="X332" s="232" t="s">
        <v>1634</v>
      </c>
      <c r="Y332" s="232" t="s">
        <v>14</v>
      </c>
    </row>
    <row r="333" spans="1:25" hidden="1" x14ac:dyDescent="0.2">
      <c r="A333" s="232"/>
      <c r="B333" s="266" t="s">
        <v>745</v>
      </c>
      <c r="C333" s="267" t="s">
        <v>1116</v>
      </c>
      <c r="D333" s="268">
        <v>60064</v>
      </c>
      <c r="E333" s="268" t="s">
        <v>639</v>
      </c>
      <c r="F333" s="268">
        <v>4418</v>
      </c>
      <c r="G333" s="266" t="s">
        <v>1117</v>
      </c>
      <c r="H333" s="268" t="s">
        <v>1118</v>
      </c>
      <c r="I333" s="268" t="s">
        <v>679</v>
      </c>
      <c r="J333" s="269">
        <v>2700</v>
      </c>
      <c r="K333" s="305" t="s">
        <v>680</v>
      </c>
      <c r="L333" s="234">
        <v>4.92</v>
      </c>
      <c r="M333" s="233" t="s">
        <v>643</v>
      </c>
      <c r="N333" s="232">
        <v>45110</v>
      </c>
      <c r="O333" s="232" t="s">
        <v>806</v>
      </c>
      <c r="P333" s="232" t="s">
        <v>682</v>
      </c>
      <c r="Q333" s="232" t="s">
        <v>683</v>
      </c>
      <c r="R333" s="232"/>
      <c r="S333" s="232"/>
      <c r="T333" s="232"/>
      <c r="U333" s="232"/>
      <c r="V333" s="232" t="s">
        <v>648</v>
      </c>
      <c r="W333" s="232" t="s">
        <v>1097</v>
      </c>
      <c r="X333" s="232" t="s">
        <v>1634</v>
      </c>
      <c r="Y333" s="232" t="s">
        <v>14</v>
      </c>
    </row>
    <row r="334" spans="1:25" hidden="1" x14ac:dyDescent="0.2">
      <c r="A334" s="232"/>
      <c r="B334" s="266" t="s">
        <v>745</v>
      </c>
      <c r="C334" s="267" t="s">
        <v>1116</v>
      </c>
      <c r="D334" s="268">
        <v>60064</v>
      </c>
      <c r="E334" s="268" t="s">
        <v>639</v>
      </c>
      <c r="F334" s="268">
        <v>4418</v>
      </c>
      <c r="G334" s="266" t="s">
        <v>1119</v>
      </c>
      <c r="H334" s="268" t="s">
        <v>1120</v>
      </c>
      <c r="I334" s="268" t="s">
        <v>679</v>
      </c>
      <c r="J334" s="269">
        <v>20000</v>
      </c>
      <c r="K334" s="305" t="s">
        <v>680</v>
      </c>
      <c r="L334" s="234">
        <v>36.44</v>
      </c>
      <c r="M334" s="233" t="s">
        <v>643</v>
      </c>
      <c r="N334" s="232">
        <v>45120</v>
      </c>
      <c r="O334" s="232" t="s">
        <v>809</v>
      </c>
      <c r="P334" s="232" t="s">
        <v>682</v>
      </c>
      <c r="Q334" s="232" t="s">
        <v>683</v>
      </c>
      <c r="R334" s="232"/>
      <c r="S334" s="232"/>
      <c r="T334" s="232"/>
      <c r="U334" s="232"/>
      <c r="V334" s="232" t="s">
        <v>648</v>
      </c>
      <c r="W334" s="232" t="s">
        <v>1097</v>
      </c>
      <c r="X334" s="232" t="s">
        <v>1634</v>
      </c>
      <c r="Y334" s="232" t="s">
        <v>14</v>
      </c>
    </row>
    <row r="335" spans="1:25" hidden="1" x14ac:dyDescent="0.2">
      <c r="A335" s="232"/>
      <c r="B335" s="266" t="s">
        <v>745</v>
      </c>
      <c r="C335" s="267" t="s">
        <v>1116</v>
      </c>
      <c r="D335" s="268">
        <v>60064</v>
      </c>
      <c r="E335" s="268" t="s">
        <v>639</v>
      </c>
      <c r="F335" s="268">
        <v>4418</v>
      </c>
      <c r="G335" s="266" t="s">
        <v>1121</v>
      </c>
      <c r="H335" s="268" t="s">
        <v>1122</v>
      </c>
      <c r="I335" s="268" t="s">
        <v>679</v>
      </c>
      <c r="J335" s="269">
        <v>46500</v>
      </c>
      <c r="K335" s="305" t="s">
        <v>680</v>
      </c>
      <c r="L335" s="234">
        <v>84.73</v>
      </c>
      <c r="M335" s="233" t="s">
        <v>643</v>
      </c>
      <c r="N335" s="232">
        <v>45140</v>
      </c>
      <c r="O335" s="232" t="s">
        <v>797</v>
      </c>
      <c r="P335" s="232" t="s">
        <v>682</v>
      </c>
      <c r="Q335" s="232" t="s">
        <v>683</v>
      </c>
      <c r="R335" s="232"/>
      <c r="S335" s="232"/>
      <c r="T335" s="232"/>
      <c r="U335" s="232"/>
      <c r="V335" s="232" t="s">
        <v>648</v>
      </c>
      <c r="W335" s="232" t="s">
        <v>1097</v>
      </c>
      <c r="X335" s="232" t="s">
        <v>1634</v>
      </c>
      <c r="Y335" s="232" t="s">
        <v>14</v>
      </c>
    </row>
    <row r="336" spans="1:25" hidden="1" x14ac:dyDescent="0.2">
      <c r="A336" s="232"/>
      <c r="B336" s="266" t="s">
        <v>745</v>
      </c>
      <c r="C336" s="267" t="s">
        <v>1116</v>
      </c>
      <c r="D336" s="268">
        <v>60064</v>
      </c>
      <c r="E336" s="268" t="s">
        <v>639</v>
      </c>
      <c r="F336" s="268">
        <v>4418</v>
      </c>
      <c r="G336" s="266" t="s">
        <v>1123</v>
      </c>
      <c r="H336" s="268" t="s">
        <v>1124</v>
      </c>
      <c r="I336" s="268" t="s">
        <v>679</v>
      </c>
      <c r="J336" s="269">
        <v>500</v>
      </c>
      <c r="K336" s="305" t="s">
        <v>680</v>
      </c>
      <c r="L336" s="234">
        <v>0.91</v>
      </c>
      <c r="M336" s="233" t="s">
        <v>643</v>
      </c>
      <c r="N336" s="232">
        <v>42430</v>
      </c>
      <c r="O336" s="232" t="s">
        <v>819</v>
      </c>
      <c r="P336" s="232" t="s">
        <v>682</v>
      </c>
      <c r="Q336" s="232" t="s">
        <v>683</v>
      </c>
      <c r="R336" s="232"/>
      <c r="S336" s="232"/>
      <c r="T336" s="232"/>
      <c r="U336" s="232"/>
      <c r="V336" s="232" t="s">
        <v>648</v>
      </c>
      <c r="W336" s="232" t="s">
        <v>1097</v>
      </c>
      <c r="X336" s="232" t="s">
        <v>1634</v>
      </c>
      <c r="Y336" s="232" t="s">
        <v>14</v>
      </c>
    </row>
    <row r="337" spans="1:25" hidden="1" x14ac:dyDescent="0.2">
      <c r="A337" s="232"/>
      <c r="B337" s="266" t="s">
        <v>745</v>
      </c>
      <c r="C337" s="267" t="s">
        <v>1116</v>
      </c>
      <c r="D337" s="268">
        <v>60064</v>
      </c>
      <c r="E337" s="268" t="s">
        <v>639</v>
      </c>
      <c r="F337" s="268">
        <v>4418</v>
      </c>
      <c r="G337" s="266" t="s">
        <v>1125</v>
      </c>
      <c r="H337" s="268" t="s">
        <v>1126</v>
      </c>
      <c r="I337" s="268" t="s">
        <v>679</v>
      </c>
      <c r="J337" s="269">
        <v>105000</v>
      </c>
      <c r="K337" s="305" t="s">
        <v>680</v>
      </c>
      <c r="L337" s="234">
        <v>191.33</v>
      </c>
      <c r="M337" s="233" t="s">
        <v>643</v>
      </c>
      <c r="N337" s="232">
        <v>42230</v>
      </c>
      <c r="O337" s="232" t="s">
        <v>812</v>
      </c>
      <c r="P337" s="232" t="s">
        <v>682</v>
      </c>
      <c r="Q337" s="232" t="s">
        <v>683</v>
      </c>
      <c r="R337" s="232"/>
      <c r="S337" s="232"/>
      <c r="T337" s="232"/>
      <c r="U337" s="232"/>
      <c r="V337" s="232" t="s">
        <v>648</v>
      </c>
      <c r="W337" s="232" t="s">
        <v>1097</v>
      </c>
      <c r="X337" s="232" t="s">
        <v>1634</v>
      </c>
      <c r="Y337" s="232" t="s">
        <v>14</v>
      </c>
    </row>
    <row r="338" spans="1:25" hidden="1" x14ac:dyDescent="0.2">
      <c r="A338" s="232"/>
      <c r="B338" s="266" t="s">
        <v>745</v>
      </c>
      <c r="C338" s="267" t="s">
        <v>849</v>
      </c>
      <c r="D338" s="268">
        <v>60064</v>
      </c>
      <c r="E338" s="268" t="s">
        <v>639</v>
      </c>
      <c r="F338" s="268">
        <v>4418</v>
      </c>
      <c r="G338" s="266" t="s">
        <v>854</v>
      </c>
      <c r="H338" s="268" t="s">
        <v>855</v>
      </c>
      <c r="I338" s="268" t="s">
        <v>679</v>
      </c>
      <c r="J338" s="269">
        <v>75000</v>
      </c>
      <c r="K338" s="305" t="s">
        <v>680</v>
      </c>
      <c r="L338" s="234">
        <v>136.22</v>
      </c>
      <c r="M338" s="233" t="s">
        <v>643</v>
      </c>
      <c r="N338" s="232">
        <v>42320</v>
      </c>
      <c r="O338" s="232" t="s">
        <v>749</v>
      </c>
      <c r="P338" s="232" t="s">
        <v>682</v>
      </c>
      <c r="Q338" s="232" t="s">
        <v>683</v>
      </c>
      <c r="R338" s="232"/>
      <c r="S338" s="232"/>
      <c r="T338" s="232"/>
      <c r="U338" s="232"/>
      <c r="V338" s="232" t="s">
        <v>648</v>
      </c>
      <c r="W338" s="232" t="s">
        <v>1097</v>
      </c>
      <c r="X338" s="232" t="s">
        <v>1634</v>
      </c>
      <c r="Y338" s="232" t="s">
        <v>14</v>
      </c>
    </row>
    <row r="339" spans="1:25" hidden="1" x14ac:dyDescent="0.2">
      <c r="A339" s="232"/>
      <c r="B339" s="266" t="s">
        <v>745</v>
      </c>
      <c r="C339" s="267" t="s">
        <v>849</v>
      </c>
      <c r="D339" s="268">
        <v>60064</v>
      </c>
      <c r="E339" s="268" t="s">
        <v>639</v>
      </c>
      <c r="F339" s="268">
        <v>4418</v>
      </c>
      <c r="G339" s="266" t="s">
        <v>854</v>
      </c>
      <c r="H339" s="268" t="s">
        <v>855</v>
      </c>
      <c r="I339" s="268" t="s">
        <v>679</v>
      </c>
      <c r="J339" s="269">
        <v>75000</v>
      </c>
      <c r="K339" s="305" t="s">
        <v>680</v>
      </c>
      <c r="L339" s="234">
        <v>136.22</v>
      </c>
      <c r="M339" s="233" t="s">
        <v>643</v>
      </c>
      <c r="N339" s="232">
        <v>42320</v>
      </c>
      <c r="O339" s="232" t="s">
        <v>749</v>
      </c>
      <c r="P339" s="232" t="s">
        <v>682</v>
      </c>
      <c r="Q339" s="232" t="s">
        <v>683</v>
      </c>
      <c r="R339" s="232"/>
      <c r="S339" s="232"/>
      <c r="T339" s="232"/>
      <c r="U339" s="232"/>
      <c r="V339" s="232" t="s">
        <v>648</v>
      </c>
      <c r="W339" s="232" t="s">
        <v>1097</v>
      </c>
      <c r="X339" s="232" t="s">
        <v>1634</v>
      </c>
      <c r="Y339" s="232" t="s">
        <v>14</v>
      </c>
    </row>
    <row r="340" spans="1:25" hidden="1" x14ac:dyDescent="0.2">
      <c r="A340" s="232"/>
      <c r="B340" s="266" t="s">
        <v>745</v>
      </c>
      <c r="C340" s="267" t="s">
        <v>849</v>
      </c>
      <c r="D340" s="268">
        <v>60064</v>
      </c>
      <c r="E340" s="268" t="s">
        <v>639</v>
      </c>
      <c r="F340" s="268">
        <v>4418</v>
      </c>
      <c r="G340" s="266" t="s">
        <v>854</v>
      </c>
      <c r="H340" s="268" t="s">
        <v>855</v>
      </c>
      <c r="I340" s="268" t="s">
        <v>679</v>
      </c>
      <c r="J340" s="269">
        <v>75000</v>
      </c>
      <c r="K340" s="305" t="s">
        <v>680</v>
      </c>
      <c r="L340" s="234">
        <v>136.22</v>
      </c>
      <c r="M340" s="233" t="s">
        <v>643</v>
      </c>
      <c r="N340" s="232">
        <v>42320</v>
      </c>
      <c r="O340" s="232" t="s">
        <v>749</v>
      </c>
      <c r="P340" s="232" t="s">
        <v>682</v>
      </c>
      <c r="Q340" s="232" t="s">
        <v>683</v>
      </c>
      <c r="R340" s="232"/>
      <c r="S340" s="232"/>
      <c r="T340" s="232"/>
      <c r="U340" s="232"/>
      <c r="V340" s="232" t="s">
        <v>648</v>
      </c>
      <c r="W340" s="232" t="s">
        <v>1097</v>
      </c>
      <c r="X340" s="232" t="s">
        <v>1634</v>
      </c>
      <c r="Y340" s="232" t="s">
        <v>14</v>
      </c>
    </row>
    <row r="341" spans="1:25" hidden="1" x14ac:dyDescent="0.2">
      <c r="A341" s="232"/>
      <c r="B341" s="266" t="s">
        <v>745</v>
      </c>
      <c r="C341" s="267" t="s">
        <v>856</v>
      </c>
      <c r="D341" s="268">
        <v>60064</v>
      </c>
      <c r="E341" s="268" t="s">
        <v>639</v>
      </c>
      <c r="F341" s="268">
        <v>4418</v>
      </c>
      <c r="G341" s="266" t="s">
        <v>857</v>
      </c>
      <c r="H341" s="268" t="s">
        <v>858</v>
      </c>
      <c r="I341" s="268" t="s">
        <v>679</v>
      </c>
      <c r="J341" s="269">
        <v>50000</v>
      </c>
      <c r="K341" s="305" t="s">
        <v>680</v>
      </c>
      <c r="L341" s="234">
        <v>90.62</v>
      </c>
      <c r="M341" s="233" t="s">
        <v>643</v>
      </c>
      <c r="N341" s="232">
        <v>42320</v>
      </c>
      <c r="O341" s="232" t="s">
        <v>749</v>
      </c>
      <c r="P341" s="232" t="s">
        <v>682</v>
      </c>
      <c r="Q341" s="232" t="s">
        <v>683</v>
      </c>
      <c r="R341" s="232"/>
      <c r="S341" s="232"/>
      <c r="T341" s="232"/>
      <c r="U341" s="232"/>
      <c r="V341" s="232" t="s">
        <v>648</v>
      </c>
      <c r="W341" s="232" t="s">
        <v>1097</v>
      </c>
      <c r="X341" s="232" t="s">
        <v>1634</v>
      </c>
      <c r="Y341" s="232" t="s">
        <v>14</v>
      </c>
    </row>
    <row r="342" spans="1:25" hidden="1" x14ac:dyDescent="0.2">
      <c r="A342" s="232"/>
      <c r="B342" s="266" t="s">
        <v>745</v>
      </c>
      <c r="C342" s="267" t="s">
        <v>856</v>
      </c>
      <c r="D342" s="268">
        <v>60064</v>
      </c>
      <c r="E342" s="268" t="s">
        <v>639</v>
      </c>
      <c r="F342" s="268">
        <v>4418</v>
      </c>
      <c r="G342" s="266" t="s">
        <v>857</v>
      </c>
      <c r="H342" s="268" t="s">
        <v>858</v>
      </c>
      <c r="I342" s="268" t="s">
        <v>679</v>
      </c>
      <c r="J342" s="269">
        <v>50000</v>
      </c>
      <c r="K342" s="305" t="s">
        <v>680</v>
      </c>
      <c r="L342" s="234">
        <v>90.62</v>
      </c>
      <c r="M342" s="233" t="s">
        <v>643</v>
      </c>
      <c r="N342" s="232">
        <v>42320</v>
      </c>
      <c r="O342" s="232" t="s">
        <v>749</v>
      </c>
      <c r="P342" s="232" t="s">
        <v>682</v>
      </c>
      <c r="Q342" s="232" t="s">
        <v>683</v>
      </c>
      <c r="R342" s="232"/>
      <c r="S342" s="232"/>
      <c r="T342" s="232"/>
      <c r="U342" s="232"/>
      <c r="V342" s="232" t="s">
        <v>648</v>
      </c>
      <c r="W342" s="232" t="s">
        <v>1097</v>
      </c>
      <c r="X342" s="232" t="s">
        <v>1634</v>
      </c>
      <c r="Y342" s="232" t="s">
        <v>14</v>
      </c>
    </row>
    <row r="343" spans="1:25" hidden="1" x14ac:dyDescent="0.2">
      <c r="A343" s="232"/>
      <c r="B343" s="266" t="s">
        <v>745</v>
      </c>
      <c r="C343" s="267" t="s">
        <v>1127</v>
      </c>
      <c r="D343" s="268">
        <v>60064</v>
      </c>
      <c r="E343" s="268" t="s">
        <v>639</v>
      </c>
      <c r="F343" s="268">
        <v>4418</v>
      </c>
      <c r="G343" s="266" t="s">
        <v>1128</v>
      </c>
      <c r="H343" s="268" t="s">
        <v>1129</v>
      </c>
      <c r="I343" s="268" t="s">
        <v>679</v>
      </c>
      <c r="J343" s="269">
        <v>20000</v>
      </c>
      <c r="K343" s="305" t="s">
        <v>680</v>
      </c>
      <c r="L343" s="234">
        <v>36.07</v>
      </c>
      <c r="M343" s="233" t="s">
        <v>643</v>
      </c>
      <c r="N343" s="232">
        <v>45120</v>
      </c>
      <c r="O343" s="232" t="s">
        <v>809</v>
      </c>
      <c r="P343" s="232" t="s">
        <v>682</v>
      </c>
      <c r="Q343" s="232" t="s">
        <v>683</v>
      </c>
      <c r="R343" s="232"/>
      <c r="S343" s="232"/>
      <c r="T343" s="232"/>
      <c r="U343" s="232"/>
      <c r="V343" s="232" t="s">
        <v>648</v>
      </c>
      <c r="W343" s="232" t="s">
        <v>1097</v>
      </c>
      <c r="X343" s="232" t="s">
        <v>1634</v>
      </c>
      <c r="Y343" s="232" t="s">
        <v>14</v>
      </c>
    </row>
    <row r="344" spans="1:25" hidden="1" x14ac:dyDescent="0.2">
      <c r="A344" s="232"/>
      <c r="B344" s="266" t="s">
        <v>745</v>
      </c>
      <c r="C344" s="267" t="s">
        <v>1127</v>
      </c>
      <c r="D344" s="268">
        <v>60064</v>
      </c>
      <c r="E344" s="268" t="s">
        <v>639</v>
      </c>
      <c r="F344" s="268">
        <v>4418</v>
      </c>
      <c r="G344" s="266" t="s">
        <v>1130</v>
      </c>
      <c r="H344" s="268" t="s">
        <v>1131</v>
      </c>
      <c r="I344" s="268" t="s">
        <v>679</v>
      </c>
      <c r="J344" s="269">
        <v>30000</v>
      </c>
      <c r="K344" s="305" t="s">
        <v>680</v>
      </c>
      <c r="L344" s="234">
        <v>54.1</v>
      </c>
      <c r="M344" s="233" t="s">
        <v>643</v>
      </c>
      <c r="N344" s="232">
        <v>45110</v>
      </c>
      <c r="O344" s="232" t="s">
        <v>806</v>
      </c>
      <c r="P344" s="232" t="s">
        <v>682</v>
      </c>
      <c r="Q344" s="232" t="s">
        <v>683</v>
      </c>
      <c r="R344" s="232"/>
      <c r="S344" s="232"/>
      <c r="T344" s="232"/>
      <c r="U344" s="232"/>
      <c r="V344" s="232" t="s">
        <v>648</v>
      </c>
      <c r="W344" s="232" t="s">
        <v>1097</v>
      </c>
      <c r="X344" s="232" t="s">
        <v>1634</v>
      </c>
      <c r="Y344" s="232" t="s">
        <v>14</v>
      </c>
    </row>
    <row r="345" spans="1:25" hidden="1" x14ac:dyDescent="0.2">
      <c r="A345" s="232"/>
      <c r="B345" s="266" t="s">
        <v>745</v>
      </c>
      <c r="C345" s="267" t="s">
        <v>1127</v>
      </c>
      <c r="D345" s="268">
        <v>60064</v>
      </c>
      <c r="E345" s="268" t="s">
        <v>639</v>
      </c>
      <c r="F345" s="268">
        <v>4418</v>
      </c>
      <c r="G345" s="266" t="s">
        <v>1132</v>
      </c>
      <c r="H345" s="268" t="s">
        <v>1133</v>
      </c>
      <c r="I345" s="268" t="s">
        <v>679</v>
      </c>
      <c r="J345" s="269">
        <v>23000</v>
      </c>
      <c r="K345" s="305" t="s">
        <v>680</v>
      </c>
      <c r="L345" s="234">
        <v>41.48</v>
      </c>
      <c r="M345" s="233" t="s">
        <v>643</v>
      </c>
      <c r="N345" s="232">
        <v>45140</v>
      </c>
      <c r="O345" s="232" t="s">
        <v>797</v>
      </c>
      <c r="P345" s="232" t="s">
        <v>682</v>
      </c>
      <c r="Q345" s="232" t="s">
        <v>683</v>
      </c>
      <c r="R345" s="232"/>
      <c r="S345" s="232"/>
      <c r="T345" s="232"/>
      <c r="U345" s="232"/>
      <c r="V345" s="232" t="s">
        <v>648</v>
      </c>
      <c r="W345" s="232" t="s">
        <v>1097</v>
      </c>
      <c r="X345" s="232" t="s">
        <v>1634</v>
      </c>
      <c r="Y345" s="232" t="s">
        <v>14</v>
      </c>
    </row>
    <row r="346" spans="1:25" hidden="1" x14ac:dyDescent="0.2">
      <c r="A346" s="232"/>
      <c r="B346" s="266" t="s">
        <v>745</v>
      </c>
      <c r="C346" s="267" t="s">
        <v>1127</v>
      </c>
      <c r="D346" s="268">
        <v>60064</v>
      </c>
      <c r="E346" s="268" t="s">
        <v>639</v>
      </c>
      <c r="F346" s="268">
        <v>4418</v>
      </c>
      <c r="G346" s="266" t="s">
        <v>1134</v>
      </c>
      <c r="H346" s="268" t="s">
        <v>1135</v>
      </c>
      <c r="I346" s="268" t="s">
        <v>679</v>
      </c>
      <c r="J346" s="269">
        <v>6000</v>
      </c>
      <c r="K346" s="305" t="s">
        <v>680</v>
      </c>
      <c r="L346" s="234">
        <v>10.82</v>
      </c>
      <c r="M346" s="233" t="s">
        <v>643</v>
      </c>
      <c r="N346" s="232">
        <v>44510</v>
      </c>
      <c r="O346" s="232" t="s">
        <v>721</v>
      </c>
      <c r="P346" s="232" t="s">
        <v>682</v>
      </c>
      <c r="Q346" s="232" t="s">
        <v>683</v>
      </c>
      <c r="R346" s="232"/>
      <c r="S346" s="232"/>
      <c r="T346" s="232"/>
      <c r="U346" s="232"/>
      <c r="V346" s="232" t="s">
        <v>648</v>
      </c>
      <c r="W346" s="232" t="s">
        <v>1097</v>
      </c>
      <c r="X346" s="232" t="s">
        <v>1634</v>
      </c>
      <c r="Y346" s="232" t="s">
        <v>14</v>
      </c>
    </row>
    <row r="347" spans="1:25" hidden="1" x14ac:dyDescent="0.2">
      <c r="A347" s="232"/>
      <c r="B347" s="266" t="s">
        <v>745</v>
      </c>
      <c r="C347" s="267" t="s">
        <v>1127</v>
      </c>
      <c r="D347" s="268">
        <v>60064</v>
      </c>
      <c r="E347" s="268" t="s">
        <v>639</v>
      </c>
      <c r="F347" s="268">
        <v>4418</v>
      </c>
      <c r="G347" s="266" t="s">
        <v>1136</v>
      </c>
      <c r="H347" s="268" t="s">
        <v>1137</v>
      </c>
      <c r="I347" s="268" t="s">
        <v>679</v>
      </c>
      <c r="J347" s="269">
        <v>90000</v>
      </c>
      <c r="K347" s="305" t="s">
        <v>680</v>
      </c>
      <c r="L347" s="234">
        <v>162.31</v>
      </c>
      <c r="M347" s="233" t="s">
        <v>643</v>
      </c>
      <c r="N347" s="232">
        <v>42230</v>
      </c>
      <c r="O347" s="232" t="s">
        <v>812</v>
      </c>
      <c r="P347" s="232" t="s">
        <v>682</v>
      </c>
      <c r="Q347" s="232" t="s">
        <v>683</v>
      </c>
      <c r="R347" s="232"/>
      <c r="S347" s="232"/>
      <c r="T347" s="232"/>
      <c r="U347" s="232"/>
      <c r="V347" s="232" t="s">
        <v>648</v>
      </c>
      <c r="W347" s="232" t="s">
        <v>1097</v>
      </c>
      <c r="X347" s="232" t="s">
        <v>1634</v>
      </c>
      <c r="Y347" s="232" t="s">
        <v>14</v>
      </c>
    </row>
    <row r="348" spans="1:25" hidden="1" x14ac:dyDescent="0.2">
      <c r="A348" s="232"/>
      <c r="B348" s="266" t="s">
        <v>745</v>
      </c>
      <c r="C348" s="267" t="s">
        <v>1138</v>
      </c>
      <c r="D348" s="268">
        <v>60064</v>
      </c>
      <c r="E348" s="268" t="s">
        <v>639</v>
      </c>
      <c r="F348" s="268">
        <v>4418</v>
      </c>
      <c r="G348" s="266" t="s">
        <v>1139</v>
      </c>
      <c r="H348" s="268" t="s">
        <v>1140</v>
      </c>
      <c r="I348" s="268" t="s">
        <v>679</v>
      </c>
      <c r="J348" s="269">
        <v>35000</v>
      </c>
      <c r="K348" s="305" t="s">
        <v>680</v>
      </c>
      <c r="L348" s="234">
        <v>62.89</v>
      </c>
      <c r="M348" s="233" t="s">
        <v>643</v>
      </c>
      <c r="N348" s="232">
        <v>45110</v>
      </c>
      <c r="O348" s="232" t="s">
        <v>806</v>
      </c>
      <c r="P348" s="232" t="s">
        <v>682</v>
      </c>
      <c r="Q348" s="232" t="s">
        <v>683</v>
      </c>
      <c r="R348" s="232"/>
      <c r="S348" s="232"/>
      <c r="T348" s="232"/>
      <c r="U348" s="232"/>
      <c r="V348" s="232" t="s">
        <v>648</v>
      </c>
      <c r="W348" s="232" t="s">
        <v>1097</v>
      </c>
      <c r="X348" s="232" t="s">
        <v>1634</v>
      </c>
      <c r="Y348" s="232" t="s">
        <v>14</v>
      </c>
    </row>
    <row r="349" spans="1:25" hidden="1" x14ac:dyDescent="0.2">
      <c r="A349" s="232"/>
      <c r="B349" s="266" t="s">
        <v>745</v>
      </c>
      <c r="C349" s="267" t="s">
        <v>1138</v>
      </c>
      <c r="D349" s="268">
        <v>60064</v>
      </c>
      <c r="E349" s="268" t="s">
        <v>639</v>
      </c>
      <c r="F349" s="268">
        <v>4418</v>
      </c>
      <c r="G349" s="266" t="s">
        <v>1141</v>
      </c>
      <c r="H349" s="268" t="s">
        <v>1142</v>
      </c>
      <c r="I349" s="268" t="s">
        <v>679</v>
      </c>
      <c r="J349" s="269">
        <v>20000</v>
      </c>
      <c r="K349" s="305" t="s">
        <v>680</v>
      </c>
      <c r="L349" s="234">
        <v>35.94</v>
      </c>
      <c r="M349" s="233" t="s">
        <v>643</v>
      </c>
      <c r="N349" s="232">
        <v>45140</v>
      </c>
      <c r="O349" s="232" t="s">
        <v>797</v>
      </c>
      <c r="P349" s="232" t="s">
        <v>682</v>
      </c>
      <c r="Q349" s="232" t="s">
        <v>683</v>
      </c>
      <c r="R349" s="232"/>
      <c r="S349" s="232"/>
      <c r="T349" s="232"/>
      <c r="U349" s="232"/>
      <c r="V349" s="232" t="s">
        <v>648</v>
      </c>
      <c r="W349" s="232" t="s">
        <v>1097</v>
      </c>
      <c r="X349" s="232" t="s">
        <v>1634</v>
      </c>
      <c r="Y349" s="232" t="s">
        <v>14</v>
      </c>
    </row>
    <row r="350" spans="1:25" hidden="1" x14ac:dyDescent="0.2">
      <c r="A350" s="232"/>
      <c r="B350" s="266" t="s">
        <v>745</v>
      </c>
      <c r="C350" s="267" t="s">
        <v>1138</v>
      </c>
      <c r="D350" s="268">
        <v>60064</v>
      </c>
      <c r="E350" s="268" t="s">
        <v>639</v>
      </c>
      <c r="F350" s="268">
        <v>4418</v>
      </c>
      <c r="G350" s="266" t="s">
        <v>1143</v>
      </c>
      <c r="H350" s="268" t="s">
        <v>1144</v>
      </c>
      <c r="I350" s="268" t="s">
        <v>679</v>
      </c>
      <c r="J350" s="269">
        <v>36750</v>
      </c>
      <c r="K350" s="305" t="s">
        <v>680</v>
      </c>
      <c r="L350" s="234">
        <v>66.03</v>
      </c>
      <c r="M350" s="233" t="s">
        <v>643</v>
      </c>
      <c r="N350" s="232">
        <v>45140</v>
      </c>
      <c r="O350" s="232" t="s">
        <v>797</v>
      </c>
      <c r="P350" s="232" t="s">
        <v>682</v>
      </c>
      <c r="Q350" s="232" t="s">
        <v>683</v>
      </c>
      <c r="R350" s="232"/>
      <c r="S350" s="232"/>
      <c r="T350" s="232"/>
      <c r="U350" s="232"/>
      <c r="V350" s="232" t="s">
        <v>648</v>
      </c>
      <c r="W350" s="232" t="s">
        <v>1097</v>
      </c>
      <c r="X350" s="232" t="s">
        <v>1634</v>
      </c>
      <c r="Y350" s="232" t="s">
        <v>14</v>
      </c>
    </row>
    <row r="351" spans="1:25" hidden="1" x14ac:dyDescent="0.2">
      <c r="A351" s="232"/>
      <c r="B351" s="266" t="s">
        <v>745</v>
      </c>
      <c r="C351" s="267" t="s">
        <v>1138</v>
      </c>
      <c r="D351" s="268">
        <v>60064</v>
      </c>
      <c r="E351" s="268" t="s">
        <v>639</v>
      </c>
      <c r="F351" s="268">
        <v>4418</v>
      </c>
      <c r="G351" s="266" t="s">
        <v>1145</v>
      </c>
      <c r="H351" s="268" t="s">
        <v>1146</v>
      </c>
      <c r="I351" s="268" t="s">
        <v>679</v>
      </c>
      <c r="J351" s="269">
        <v>4500</v>
      </c>
      <c r="K351" s="305" t="s">
        <v>680</v>
      </c>
      <c r="L351" s="234">
        <v>8.09</v>
      </c>
      <c r="M351" s="233" t="s">
        <v>643</v>
      </c>
      <c r="N351" s="232">
        <v>45140</v>
      </c>
      <c r="O351" s="232" t="s">
        <v>797</v>
      </c>
      <c r="P351" s="232" t="s">
        <v>682</v>
      </c>
      <c r="Q351" s="232" t="s">
        <v>683</v>
      </c>
      <c r="R351" s="232"/>
      <c r="S351" s="232"/>
      <c r="T351" s="232"/>
      <c r="U351" s="232"/>
      <c r="V351" s="232" t="s">
        <v>648</v>
      </c>
      <c r="W351" s="232" t="s">
        <v>1097</v>
      </c>
      <c r="X351" s="232" t="s">
        <v>1634</v>
      </c>
      <c r="Y351" s="232" t="s">
        <v>14</v>
      </c>
    </row>
    <row r="352" spans="1:25" hidden="1" x14ac:dyDescent="0.2">
      <c r="A352" s="232"/>
      <c r="B352" s="266" t="s">
        <v>745</v>
      </c>
      <c r="C352" s="267" t="s">
        <v>1138</v>
      </c>
      <c r="D352" s="268">
        <v>60064</v>
      </c>
      <c r="E352" s="268" t="s">
        <v>639</v>
      </c>
      <c r="F352" s="268">
        <v>4418</v>
      </c>
      <c r="G352" s="266" t="s">
        <v>1147</v>
      </c>
      <c r="H352" s="268" t="s">
        <v>1148</v>
      </c>
      <c r="I352" s="268" t="s">
        <v>679</v>
      </c>
      <c r="J352" s="269">
        <v>1000</v>
      </c>
      <c r="K352" s="305" t="s">
        <v>680</v>
      </c>
      <c r="L352" s="234">
        <v>1.8</v>
      </c>
      <c r="M352" s="233" t="s">
        <v>643</v>
      </c>
      <c r="N352" s="232">
        <v>42430</v>
      </c>
      <c r="O352" s="232" t="s">
        <v>819</v>
      </c>
      <c r="P352" s="232" t="s">
        <v>682</v>
      </c>
      <c r="Q352" s="232" t="s">
        <v>683</v>
      </c>
      <c r="R352" s="232"/>
      <c r="S352" s="232"/>
      <c r="T352" s="232"/>
      <c r="U352" s="232"/>
      <c r="V352" s="232" t="s">
        <v>648</v>
      </c>
      <c r="W352" s="232" t="s">
        <v>1097</v>
      </c>
      <c r="X352" s="232" t="s">
        <v>1634</v>
      </c>
      <c r="Y352" s="232" t="s">
        <v>14</v>
      </c>
    </row>
    <row r="353" spans="1:25" hidden="1" x14ac:dyDescent="0.2">
      <c r="A353" s="232"/>
      <c r="B353" s="266" t="s">
        <v>745</v>
      </c>
      <c r="C353" s="267" t="s">
        <v>1138</v>
      </c>
      <c r="D353" s="268">
        <v>60064</v>
      </c>
      <c r="E353" s="268" t="s">
        <v>639</v>
      </c>
      <c r="F353" s="268">
        <v>4418</v>
      </c>
      <c r="G353" s="266" t="s">
        <v>1149</v>
      </c>
      <c r="H353" s="268" t="s">
        <v>1150</v>
      </c>
      <c r="I353" s="268" t="s">
        <v>679</v>
      </c>
      <c r="J353" s="269">
        <v>105000</v>
      </c>
      <c r="K353" s="305" t="s">
        <v>680</v>
      </c>
      <c r="L353" s="234">
        <v>188.67</v>
      </c>
      <c r="M353" s="233" t="s">
        <v>643</v>
      </c>
      <c r="N353" s="232">
        <v>42230</v>
      </c>
      <c r="O353" s="232" t="s">
        <v>812</v>
      </c>
      <c r="P353" s="232" t="s">
        <v>682</v>
      </c>
      <c r="Q353" s="232" t="s">
        <v>683</v>
      </c>
      <c r="R353" s="232"/>
      <c r="S353" s="232"/>
      <c r="T353" s="232"/>
      <c r="U353" s="232"/>
      <c r="V353" s="232" t="s">
        <v>648</v>
      </c>
      <c r="W353" s="232" t="s">
        <v>1097</v>
      </c>
      <c r="X353" s="232" t="s">
        <v>1634</v>
      </c>
      <c r="Y353" s="232" t="s">
        <v>14</v>
      </c>
    </row>
    <row r="354" spans="1:25" hidden="1" x14ac:dyDescent="0.2">
      <c r="A354" s="232"/>
      <c r="B354" s="266" t="s">
        <v>745</v>
      </c>
      <c r="C354" s="267" t="s">
        <v>1138</v>
      </c>
      <c r="D354" s="268">
        <v>60064</v>
      </c>
      <c r="E354" s="268" t="s">
        <v>639</v>
      </c>
      <c r="F354" s="268">
        <v>4418</v>
      </c>
      <c r="G354" s="266" t="s">
        <v>1151</v>
      </c>
      <c r="H354" s="268" t="s">
        <v>1152</v>
      </c>
      <c r="I354" s="268" t="s">
        <v>679</v>
      </c>
      <c r="J354" s="269">
        <v>51879</v>
      </c>
      <c r="K354" s="305" t="s">
        <v>680</v>
      </c>
      <c r="L354" s="234">
        <v>93.22</v>
      </c>
      <c r="M354" s="233" t="s">
        <v>643</v>
      </c>
      <c r="N354" s="232">
        <v>41270</v>
      </c>
      <c r="O354" s="232" t="s">
        <v>688</v>
      </c>
      <c r="P354" s="232" t="s">
        <v>682</v>
      </c>
      <c r="Q354" s="232" t="s">
        <v>683</v>
      </c>
      <c r="R354" s="232"/>
      <c r="S354" s="232"/>
      <c r="T354" s="232"/>
      <c r="U354" s="232"/>
      <c r="V354" s="232" t="s">
        <v>648</v>
      </c>
      <c r="W354" s="232" t="s">
        <v>1097</v>
      </c>
      <c r="X354" s="232" t="s">
        <v>1634</v>
      </c>
      <c r="Y354" s="232" t="s">
        <v>14</v>
      </c>
    </row>
    <row r="355" spans="1:25" hidden="1" x14ac:dyDescent="0.2">
      <c r="A355" s="232"/>
      <c r="B355" s="266" t="s">
        <v>745</v>
      </c>
      <c r="C355" s="267" t="s">
        <v>1138</v>
      </c>
      <c r="D355" s="268">
        <v>60064</v>
      </c>
      <c r="E355" s="268" t="s">
        <v>639</v>
      </c>
      <c r="F355" s="268">
        <v>4418</v>
      </c>
      <c r="G355" s="266" t="s">
        <v>1151</v>
      </c>
      <c r="H355" s="268" t="s">
        <v>1152</v>
      </c>
      <c r="I355" s="268" t="s">
        <v>679</v>
      </c>
      <c r="J355" s="269">
        <v>881826</v>
      </c>
      <c r="K355" s="305" t="s">
        <v>680</v>
      </c>
      <c r="L355" s="234">
        <v>1584.48</v>
      </c>
      <c r="M355" s="233" t="s">
        <v>643</v>
      </c>
      <c r="N355" s="232">
        <v>41201</v>
      </c>
      <c r="O355" s="232" t="s">
        <v>681</v>
      </c>
      <c r="P355" s="232" t="s">
        <v>682</v>
      </c>
      <c r="Q355" s="232" t="s">
        <v>683</v>
      </c>
      <c r="R355" s="232"/>
      <c r="S355" s="232"/>
      <c r="T355" s="232"/>
      <c r="U355" s="232"/>
      <c r="V355" s="232" t="s">
        <v>648</v>
      </c>
      <c r="W355" s="232" t="s">
        <v>1097</v>
      </c>
      <c r="X355" s="232" t="s">
        <v>1634</v>
      </c>
      <c r="Y355" s="232" t="s">
        <v>14</v>
      </c>
    </row>
    <row r="356" spans="1:25" hidden="1" x14ac:dyDescent="0.2">
      <c r="A356" s="232"/>
      <c r="B356" s="266" t="s">
        <v>745</v>
      </c>
      <c r="C356" s="267" t="s">
        <v>1138</v>
      </c>
      <c r="D356" s="268">
        <v>60064</v>
      </c>
      <c r="E356" s="268" t="s">
        <v>639</v>
      </c>
      <c r="F356" s="268">
        <v>4418</v>
      </c>
      <c r="G356" s="266" t="s">
        <v>1151</v>
      </c>
      <c r="H356" s="268" t="s">
        <v>1152</v>
      </c>
      <c r="I356" s="268" t="s">
        <v>679</v>
      </c>
      <c r="J356" s="269">
        <v>368130</v>
      </c>
      <c r="K356" s="305" t="s">
        <v>680</v>
      </c>
      <c r="L356" s="234">
        <v>661.46</v>
      </c>
      <c r="M356" s="233" t="s">
        <v>643</v>
      </c>
      <c r="N356" s="232">
        <v>41220</v>
      </c>
      <c r="O356" s="232" t="s">
        <v>685</v>
      </c>
      <c r="P356" s="232" t="s">
        <v>682</v>
      </c>
      <c r="Q356" s="232" t="s">
        <v>683</v>
      </c>
      <c r="R356" s="232"/>
      <c r="S356" s="232"/>
      <c r="T356" s="232"/>
      <c r="U356" s="232"/>
      <c r="V356" s="232" t="s">
        <v>648</v>
      </c>
      <c r="W356" s="232" t="s">
        <v>1097</v>
      </c>
      <c r="X356" s="232" t="s">
        <v>1634</v>
      </c>
      <c r="Y356" s="232" t="s">
        <v>14</v>
      </c>
    </row>
    <row r="357" spans="1:25" hidden="1" x14ac:dyDescent="0.2">
      <c r="A357" s="232"/>
      <c r="B357" s="266" t="s">
        <v>745</v>
      </c>
      <c r="C357" s="267" t="s">
        <v>1138</v>
      </c>
      <c r="D357" s="268">
        <v>60064</v>
      </c>
      <c r="E357" s="268" t="s">
        <v>639</v>
      </c>
      <c r="F357" s="268">
        <v>4418</v>
      </c>
      <c r="G357" s="266" t="s">
        <v>1151</v>
      </c>
      <c r="H357" s="268" t="s">
        <v>1152</v>
      </c>
      <c r="I357" s="268" t="s">
        <v>679</v>
      </c>
      <c r="J357" s="269">
        <v>354000</v>
      </c>
      <c r="K357" s="305" t="s">
        <v>680</v>
      </c>
      <c r="L357" s="234">
        <v>636.07000000000005</v>
      </c>
      <c r="M357" s="233" t="s">
        <v>643</v>
      </c>
      <c r="N357" s="232">
        <v>41221</v>
      </c>
      <c r="O357" s="232" t="s">
        <v>695</v>
      </c>
      <c r="P357" s="232" t="s">
        <v>682</v>
      </c>
      <c r="Q357" s="232" t="s">
        <v>683</v>
      </c>
      <c r="R357" s="232"/>
      <c r="S357" s="232"/>
      <c r="T357" s="232"/>
      <c r="U357" s="232"/>
      <c r="V357" s="232" t="s">
        <v>648</v>
      </c>
      <c r="W357" s="232" t="s">
        <v>1097</v>
      </c>
      <c r="X357" s="232" t="s">
        <v>1634</v>
      </c>
      <c r="Y357" s="232" t="s">
        <v>14</v>
      </c>
    </row>
    <row r="358" spans="1:25" hidden="1" x14ac:dyDescent="0.2">
      <c r="A358" s="232"/>
      <c r="B358" s="266" t="s">
        <v>745</v>
      </c>
      <c r="C358" s="267" t="s">
        <v>1138</v>
      </c>
      <c r="D358" s="268">
        <v>60064</v>
      </c>
      <c r="E358" s="268" t="s">
        <v>639</v>
      </c>
      <c r="F358" s="268">
        <v>4418</v>
      </c>
      <c r="G358" s="266" t="s">
        <v>1151</v>
      </c>
      <c r="H358" s="268" t="s">
        <v>1152</v>
      </c>
      <c r="I358" s="268" t="s">
        <v>679</v>
      </c>
      <c r="J358" s="269">
        <v>465490</v>
      </c>
      <c r="K358" s="305" t="s">
        <v>680</v>
      </c>
      <c r="L358" s="234">
        <v>836.4</v>
      </c>
      <c r="M358" s="233" t="s">
        <v>643</v>
      </c>
      <c r="N358" s="232">
        <v>41260</v>
      </c>
      <c r="O358" s="232" t="s">
        <v>686</v>
      </c>
      <c r="P358" s="232" t="s">
        <v>682</v>
      </c>
      <c r="Q358" s="232" t="s">
        <v>683</v>
      </c>
      <c r="R358" s="232"/>
      <c r="S358" s="232"/>
      <c r="T358" s="232"/>
      <c r="U358" s="232"/>
      <c r="V358" s="232" t="s">
        <v>648</v>
      </c>
      <c r="W358" s="232" t="s">
        <v>1097</v>
      </c>
      <c r="X358" s="232" t="s">
        <v>1634</v>
      </c>
      <c r="Y358" s="232" t="s">
        <v>14</v>
      </c>
    </row>
    <row r="359" spans="1:25" hidden="1" x14ac:dyDescent="0.2">
      <c r="A359" s="232"/>
      <c r="B359" s="266" t="s">
        <v>745</v>
      </c>
      <c r="C359" s="267" t="s">
        <v>1138</v>
      </c>
      <c r="D359" s="268">
        <v>60064</v>
      </c>
      <c r="E359" s="268" t="s">
        <v>639</v>
      </c>
      <c r="F359" s="268">
        <v>4418</v>
      </c>
      <c r="G359" s="266" t="s">
        <v>1151</v>
      </c>
      <c r="H359" s="268" t="s">
        <v>1152</v>
      </c>
      <c r="I359" s="268" t="s">
        <v>679</v>
      </c>
      <c r="J359" s="269">
        <v>349763</v>
      </c>
      <c r="K359" s="305" t="s">
        <v>680</v>
      </c>
      <c r="L359" s="234">
        <v>628.46</v>
      </c>
      <c r="M359" s="233" t="s">
        <v>643</v>
      </c>
      <c r="N359" s="232">
        <v>41219</v>
      </c>
      <c r="O359" s="232" t="s">
        <v>687</v>
      </c>
      <c r="P359" s="232" t="s">
        <v>682</v>
      </c>
      <c r="Q359" s="232" t="s">
        <v>683</v>
      </c>
      <c r="R359" s="232"/>
      <c r="S359" s="232"/>
      <c r="T359" s="232"/>
      <c r="U359" s="232"/>
      <c r="V359" s="232" t="s">
        <v>648</v>
      </c>
      <c r="W359" s="232" t="s">
        <v>1097</v>
      </c>
      <c r="X359" s="232" t="s">
        <v>1634</v>
      </c>
      <c r="Y359" s="232" t="s">
        <v>14</v>
      </c>
    </row>
    <row r="360" spans="1:25" hidden="1" x14ac:dyDescent="0.2">
      <c r="A360" s="232"/>
      <c r="B360" s="266" t="s">
        <v>745</v>
      </c>
      <c r="C360" s="267" t="s">
        <v>1138</v>
      </c>
      <c r="D360" s="268">
        <v>60064</v>
      </c>
      <c r="E360" s="268" t="s">
        <v>639</v>
      </c>
      <c r="F360" s="268">
        <v>4418</v>
      </c>
      <c r="G360" s="266" t="s">
        <v>1151</v>
      </c>
      <c r="H360" s="268" t="s">
        <v>1152</v>
      </c>
      <c r="I360" s="268" t="s">
        <v>679</v>
      </c>
      <c r="J360" s="269">
        <v>214098</v>
      </c>
      <c r="K360" s="305" t="s">
        <v>680</v>
      </c>
      <c r="L360" s="234">
        <v>384.69</v>
      </c>
      <c r="M360" s="233" t="s">
        <v>643</v>
      </c>
      <c r="N360" s="232">
        <v>41219</v>
      </c>
      <c r="O360" s="232" t="s">
        <v>687</v>
      </c>
      <c r="P360" s="232" t="s">
        <v>682</v>
      </c>
      <c r="Q360" s="232" t="s">
        <v>683</v>
      </c>
      <c r="R360" s="232"/>
      <c r="S360" s="232"/>
      <c r="T360" s="232"/>
      <c r="U360" s="232"/>
      <c r="V360" s="232" t="s">
        <v>648</v>
      </c>
      <c r="W360" s="232" t="s">
        <v>1097</v>
      </c>
      <c r="X360" s="232" t="s">
        <v>1634</v>
      </c>
      <c r="Y360" s="232" t="s">
        <v>14</v>
      </c>
    </row>
    <row r="361" spans="1:25" hidden="1" x14ac:dyDescent="0.2">
      <c r="A361" s="232"/>
      <c r="B361" s="266" t="s">
        <v>745</v>
      </c>
      <c r="C361" s="267" t="s">
        <v>1138</v>
      </c>
      <c r="D361" s="268">
        <v>60064</v>
      </c>
      <c r="E361" s="268" t="s">
        <v>639</v>
      </c>
      <c r="F361" s="268">
        <v>4418</v>
      </c>
      <c r="G361" s="266" t="s">
        <v>1151</v>
      </c>
      <c r="H361" s="268" t="s">
        <v>1152</v>
      </c>
      <c r="I361" s="268" t="s">
        <v>679</v>
      </c>
      <c r="J361" s="269">
        <v>214098</v>
      </c>
      <c r="K361" s="305" t="s">
        <v>680</v>
      </c>
      <c r="L361" s="234">
        <v>384.69</v>
      </c>
      <c r="M361" s="233" t="s">
        <v>643</v>
      </c>
      <c r="N361" s="232">
        <v>41219</v>
      </c>
      <c r="O361" s="232" t="s">
        <v>687</v>
      </c>
      <c r="P361" s="232" t="s">
        <v>682</v>
      </c>
      <c r="Q361" s="232" t="s">
        <v>683</v>
      </c>
      <c r="R361" s="232"/>
      <c r="S361" s="232"/>
      <c r="T361" s="232"/>
      <c r="U361" s="232"/>
      <c r="V361" s="232" t="s">
        <v>648</v>
      </c>
      <c r="W361" s="232" t="s">
        <v>1097</v>
      </c>
      <c r="X361" s="232" t="s">
        <v>1634</v>
      </c>
      <c r="Y361" s="232" t="s">
        <v>14</v>
      </c>
    </row>
    <row r="362" spans="1:25" hidden="1" x14ac:dyDescent="0.2">
      <c r="A362" s="232"/>
      <c r="B362" s="266" t="s">
        <v>745</v>
      </c>
      <c r="C362" s="267" t="s">
        <v>759</v>
      </c>
      <c r="D362" s="268">
        <v>60064</v>
      </c>
      <c r="E362" s="268" t="s">
        <v>639</v>
      </c>
      <c r="F362" s="268">
        <v>4418</v>
      </c>
      <c r="G362" s="266">
        <v>1516049</v>
      </c>
      <c r="H362" s="268" t="s">
        <v>1154</v>
      </c>
      <c r="I362" s="268" t="s">
        <v>679</v>
      </c>
      <c r="J362" s="269">
        <v>11936</v>
      </c>
      <c r="K362" s="305" t="s">
        <v>680</v>
      </c>
      <c r="L362" s="234">
        <v>21.43</v>
      </c>
      <c r="M362" s="233" t="s">
        <v>643</v>
      </c>
      <c r="N362" s="232">
        <v>41219</v>
      </c>
      <c r="O362" s="232" t="s">
        <v>687</v>
      </c>
      <c r="P362" s="232" t="s">
        <v>682</v>
      </c>
      <c r="Q362" s="232" t="s">
        <v>683</v>
      </c>
      <c r="R362" s="232"/>
      <c r="S362" s="232"/>
      <c r="T362" s="232"/>
      <c r="U362" s="232"/>
      <c r="V362" s="232" t="s">
        <v>648</v>
      </c>
      <c r="W362" s="232" t="s">
        <v>1097</v>
      </c>
      <c r="X362" s="232" t="s">
        <v>1634</v>
      </c>
      <c r="Y362" s="232" t="s">
        <v>14</v>
      </c>
    </row>
    <row r="363" spans="1:25" hidden="1" x14ac:dyDescent="0.2">
      <c r="A363" s="232"/>
      <c r="B363" s="266" t="s">
        <v>745</v>
      </c>
      <c r="C363" s="267" t="s">
        <v>759</v>
      </c>
      <c r="D363" s="268">
        <v>60064</v>
      </c>
      <c r="E363" s="268" t="s">
        <v>639</v>
      </c>
      <c r="F363" s="268">
        <v>4418</v>
      </c>
      <c r="G363" s="266">
        <v>1516049</v>
      </c>
      <c r="H363" s="268" t="s">
        <v>1154</v>
      </c>
      <c r="I363" s="268" t="s">
        <v>679</v>
      </c>
      <c r="J363" s="269">
        <v>24582</v>
      </c>
      <c r="K363" s="305" t="s">
        <v>680</v>
      </c>
      <c r="L363" s="234">
        <v>44.13</v>
      </c>
      <c r="M363" s="233" t="s">
        <v>643</v>
      </c>
      <c r="N363" s="232">
        <v>41219</v>
      </c>
      <c r="O363" s="232" t="s">
        <v>687</v>
      </c>
      <c r="P363" s="232" t="s">
        <v>682</v>
      </c>
      <c r="Q363" s="232" t="s">
        <v>683</v>
      </c>
      <c r="R363" s="232"/>
      <c r="S363" s="232"/>
      <c r="T363" s="232"/>
      <c r="U363" s="232"/>
      <c r="V363" s="232" t="s">
        <v>648</v>
      </c>
      <c r="W363" s="232" t="s">
        <v>1097</v>
      </c>
      <c r="X363" s="232" t="s">
        <v>1634</v>
      </c>
      <c r="Y363" s="232" t="s">
        <v>14</v>
      </c>
    </row>
    <row r="364" spans="1:25" hidden="1" x14ac:dyDescent="0.2">
      <c r="A364" s="232"/>
      <c r="B364" s="266" t="s">
        <v>745</v>
      </c>
      <c r="C364" s="267" t="s">
        <v>759</v>
      </c>
      <c r="D364" s="268">
        <v>60064</v>
      </c>
      <c r="E364" s="268" t="s">
        <v>639</v>
      </c>
      <c r="F364" s="268">
        <v>4418</v>
      </c>
      <c r="G364" s="266">
        <v>1516048</v>
      </c>
      <c r="H364" s="268" t="s">
        <v>1155</v>
      </c>
      <c r="I364" s="268" t="s">
        <v>679</v>
      </c>
      <c r="J364" s="269">
        <v>58965</v>
      </c>
      <c r="K364" s="305" t="s">
        <v>680</v>
      </c>
      <c r="L364" s="234">
        <v>105.86</v>
      </c>
      <c r="M364" s="233" t="s">
        <v>643</v>
      </c>
      <c r="N364" s="232">
        <v>41219</v>
      </c>
      <c r="O364" s="232" t="s">
        <v>687</v>
      </c>
      <c r="P364" s="232" t="s">
        <v>682</v>
      </c>
      <c r="Q364" s="232" t="s">
        <v>683</v>
      </c>
      <c r="R364" s="232"/>
      <c r="S364" s="232"/>
      <c r="T364" s="232"/>
      <c r="U364" s="232"/>
      <c r="V364" s="232" t="s">
        <v>648</v>
      </c>
      <c r="W364" s="232" t="s">
        <v>1097</v>
      </c>
      <c r="X364" s="232" t="s">
        <v>1634</v>
      </c>
      <c r="Y364" s="232" t="s">
        <v>14</v>
      </c>
    </row>
    <row r="365" spans="1:25" hidden="1" x14ac:dyDescent="0.2">
      <c r="A365" s="232"/>
      <c r="B365" s="266" t="s">
        <v>745</v>
      </c>
      <c r="C365" s="267" t="s">
        <v>759</v>
      </c>
      <c r="D365" s="268">
        <v>60064</v>
      </c>
      <c r="E365" s="268" t="s">
        <v>639</v>
      </c>
      <c r="F365" s="268">
        <v>4418</v>
      </c>
      <c r="G365" s="266">
        <v>1516048</v>
      </c>
      <c r="H365" s="268" t="s">
        <v>1155</v>
      </c>
      <c r="I365" s="268" t="s">
        <v>679</v>
      </c>
      <c r="J365" s="269">
        <v>97655</v>
      </c>
      <c r="K365" s="305" t="s">
        <v>680</v>
      </c>
      <c r="L365" s="234">
        <v>175.32</v>
      </c>
      <c r="M365" s="233" t="s">
        <v>643</v>
      </c>
      <c r="N365" s="232">
        <v>41219</v>
      </c>
      <c r="O365" s="232" t="s">
        <v>687</v>
      </c>
      <c r="P365" s="232" t="s">
        <v>682</v>
      </c>
      <c r="Q365" s="232" t="s">
        <v>683</v>
      </c>
      <c r="R365" s="232"/>
      <c r="S365" s="232"/>
      <c r="T365" s="232"/>
      <c r="U365" s="232"/>
      <c r="V365" s="232" t="s">
        <v>648</v>
      </c>
      <c r="W365" s="232" t="s">
        <v>1097</v>
      </c>
      <c r="X365" s="232" t="s">
        <v>1634</v>
      </c>
      <c r="Y365" s="232" t="s">
        <v>14</v>
      </c>
    </row>
    <row r="366" spans="1:25" hidden="1" x14ac:dyDescent="0.2">
      <c r="A366" s="232"/>
      <c r="B366" s="266" t="s">
        <v>745</v>
      </c>
      <c r="C366" s="267" t="s">
        <v>759</v>
      </c>
      <c r="D366" s="268">
        <v>60064</v>
      </c>
      <c r="E366" s="268" t="s">
        <v>639</v>
      </c>
      <c r="F366" s="268">
        <v>4418</v>
      </c>
      <c r="G366" s="266">
        <v>1516048</v>
      </c>
      <c r="H366" s="268" t="s">
        <v>1155</v>
      </c>
      <c r="I366" s="268" t="s">
        <v>679</v>
      </c>
      <c r="J366" s="269">
        <v>195310</v>
      </c>
      <c r="K366" s="305" t="s">
        <v>680</v>
      </c>
      <c r="L366" s="234">
        <v>350.64</v>
      </c>
      <c r="M366" s="233" t="s">
        <v>643</v>
      </c>
      <c r="N366" s="232">
        <v>41260</v>
      </c>
      <c r="O366" s="232" t="s">
        <v>686</v>
      </c>
      <c r="P366" s="232" t="s">
        <v>682</v>
      </c>
      <c r="Q366" s="232" t="s">
        <v>683</v>
      </c>
      <c r="R366" s="232"/>
      <c r="S366" s="232"/>
      <c r="T366" s="232"/>
      <c r="U366" s="232"/>
      <c r="V366" s="232" t="s">
        <v>648</v>
      </c>
      <c r="W366" s="232" t="s">
        <v>1097</v>
      </c>
      <c r="X366" s="232" t="s">
        <v>1634</v>
      </c>
      <c r="Y366" s="232" t="s">
        <v>14</v>
      </c>
    </row>
    <row r="367" spans="1:25" hidden="1" x14ac:dyDescent="0.2">
      <c r="A367" s="232"/>
      <c r="B367" s="266" t="s">
        <v>745</v>
      </c>
      <c r="C367" s="267" t="s">
        <v>759</v>
      </c>
      <c r="D367" s="268">
        <v>60064</v>
      </c>
      <c r="E367" s="268" t="s">
        <v>639</v>
      </c>
      <c r="F367" s="268">
        <v>4418</v>
      </c>
      <c r="G367" s="266">
        <v>1516049</v>
      </c>
      <c r="H367" s="268" t="s">
        <v>1154</v>
      </c>
      <c r="I367" s="268" t="s">
        <v>679</v>
      </c>
      <c r="J367" s="269">
        <v>26687</v>
      </c>
      <c r="K367" s="305" t="s">
        <v>680</v>
      </c>
      <c r="L367" s="234">
        <v>47.91</v>
      </c>
      <c r="M367" s="233" t="s">
        <v>643</v>
      </c>
      <c r="N367" s="232">
        <v>41220</v>
      </c>
      <c r="O367" s="232" t="s">
        <v>685</v>
      </c>
      <c r="P367" s="232" t="s">
        <v>682</v>
      </c>
      <c r="Q367" s="232" t="s">
        <v>683</v>
      </c>
      <c r="R367" s="232"/>
      <c r="S367" s="232"/>
      <c r="T367" s="232"/>
      <c r="U367" s="232"/>
      <c r="V367" s="232" t="s">
        <v>648</v>
      </c>
      <c r="W367" s="232" t="s">
        <v>1097</v>
      </c>
      <c r="X367" s="232" t="s">
        <v>1634</v>
      </c>
      <c r="Y367" s="232" t="s">
        <v>14</v>
      </c>
    </row>
    <row r="368" spans="1:25" hidden="1" x14ac:dyDescent="0.2">
      <c r="A368" s="232"/>
      <c r="B368" s="266" t="s">
        <v>745</v>
      </c>
      <c r="C368" s="267" t="s">
        <v>759</v>
      </c>
      <c r="D368" s="268">
        <v>60064</v>
      </c>
      <c r="E368" s="268" t="s">
        <v>639</v>
      </c>
      <c r="F368" s="268">
        <v>4418</v>
      </c>
      <c r="G368" s="266">
        <v>1516048</v>
      </c>
      <c r="H368" s="268" t="s">
        <v>1155</v>
      </c>
      <c r="I368" s="268" t="s">
        <v>679</v>
      </c>
      <c r="J368" s="269">
        <v>102996</v>
      </c>
      <c r="K368" s="305" t="s">
        <v>680</v>
      </c>
      <c r="L368" s="234">
        <v>184.91</v>
      </c>
      <c r="M368" s="233" t="s">
        <v>643</v>
      </c>
      <c r="N368" s="232">
        <v>41220</v>
      </c>
      <c r="O368" s="232" t="s">
        <v>685</v>
      </c>
      <c r="P368" s="232" t="s">
        <v>682</v>
      </c>
      <c r="Q368" s="232" t="s">
        <v>683</v>
      </c>
      <c r="R368" s="232"/>
      <c r="S368" s="232"/>
      <c r="T368" s="232"/>
      <c r="U368" s="232"/>
      <c r="V368" s="232" t="s">
        <v>648</v>
      </c>
      <c r="W368" s="232" t="s">
        <v>1097</v>
      </c>
      <c r="X368" s="232" t="s">
        <v>1634</v>
      </c>
      <c r="Y368" s="232" t="s">
        <v>14</v>
      </c>
    </row>
    <row r="369" spans="1:25" hidden="1" x14ac:dyDescent="0.2">
      <c r="A369" s="232"/>
      <c r="B369" s="266" t="s">
        <v>745</v>
      </c>
      <c r="C369" s="267" t="s">
        <v>759</v>
      </c>
      <c r="D369" s="268">
        <v>60064</v>
      </c>
      <c r="E369" s="268" t="s">
        <v>639</v>
      </c>
      <c r="F369" s="268">
        <v>4418</v>
      </c>
      <c r="G369" s="266">
        <v>1516048</v>
      </c>
      <c r="H369" s="268" t="s">
        <v>1155</v>
      </c>
      <c r="I369" s="268" t="s">
        <v>679</v>
      </c>
      <c r="J369" s="269">
        <v>307614</v>
      </c>
      <c r="K369" s="305" t="s">
        <v>680</v>
      </c>
      <c r="L369" s="234">
        <v>552.26</v>
      </c>
      <c r="M369" s="233" t="s">
        <v>643</v>
      </c>
      <c r="N369" s="232">
        <v>41201</v>
      </c>
      <c r="O369" s="232" t="s">
        <v>681</v>
      </c>
      <c r="P369" s="232" t="s">
        <v>682</v>
      </c>
      <c r="Q369" s="232" t="s">
        <v>683</v>
      </c>
      <c r="R369" s="232"/>
      <c r="S369" s="232"/>
      <c r="T369" s="232"/>
      <c r="U369" s="232"/>
      <c r="V369" s="232" t="s">
        <v>648</v>
      </c>
      <c r="W369" s="232" t="s">
        <v>1097</v>
      </c>
      <c r="X369" s="232" t="s">
        <v>1634</v>
      </c>
      <c r="Y369" s="232" t="s">
        <v>14</v>
      </c>
    </row>
    <row r="370" spans="1:25" hidden="1" x14ac:dyDescent="0.2">
      <c r="A370" s="232"/>
      <c r="B370" s="266" t="s">
        <v>745</v>
      </c>
      <c r="C370" s="267" t="s">
        <v>759</v>
      </c>
      <c r="D370" s="268">
        <v>60064</v>
      </c>
      <c r="E370" s="268" t="s">
        <v>639</v>
      </c>
      <c r="F370" s="268">
        <v>4418</v>
      </c>
      <c r="G370" s="266">
        <v>1516048</v>
      </c>
      <c r="H370" s="268" t="s">
        <v>1155</v>
      </c>
      <c r="I370" s="268" t="s">
        <v>679</v>
      </c>
      <c r="J370" s="269">
        <v>36621</v>
      </c>
      <c r="K370" s="305" t="s">
        <v>680</v>
      </c>
      <c r="L370" s="234">
        <v>65.75</v>
      </c>
      <c r="M370" s="233" t="s">
        <v>643</v>
      </c>
      <c r="N370" s="232">
        <v>41270</v>
      </c>
      <c r="O370" s="232" t="s">
        <v>688</v>
      </c>
      <c r="P370" s="232" t="s">
        <v>682</v>
      </c>
      <c r="Q370" s="232" t="s">
        <v>683</v>
      </c>
      <c r="R370" s="232"/>
      <c r="S370" s="232"/>
      <c r="T370" s="232"/>
      <c r="U370" s="232"/>
      <c r="V370" s="232" t="s">
        <v>648</v>
      </c>
      <c r="W370" s="232" t="s">
        <v>1097</v>
      </c>
      <c r="X370" s="232" t="s">
        <v>1634</v>
      </c>
      <c r="Y370" s="232" t="s">
        <v>14</v>
      </c>
    </row>
    <row r="371" spans="1:25" hidden="1" x14ac:dyDescent="0.2">
      <c r="A371" s="232"/>
      <c r="B371" s="266" t="s">
        <v>745</v>
      </c>
      <c r="C371" s="267" t="s">
        <v>759</v>
      </c>
      <c r="D371" s="268">
        <v>60064</v>
      </c>
      <c r="E371" s="268" t="s">
        <v>639</v>
      </c>
      <c r="F371" s="268">
        <v>4418</v>
      </c>
      <c r="G371" s="266">
        <v>1516051</v>
      </c>
      <c r="H371" s="268" t="s">
        <v>1152</v>
      </c>
      <c r="I371" s="268" t="s">
        <v>679</v>
      </c>
      <c r="J371" s="269">
        <v>192259</v>
      </c>
      <c r="K371" s="305" t="s">
        <v>680</v>
      </c>
      <c r="L371" s="234">
        <v>345.16</v>
      </c>
      <c r="M371" s="233" t="s">
        <v>643</v>
      </c>
      <c r="N371" s="232">
        <v>41261</v>
      </c>
      <c r="O371" s="232" t="s">
        <v>689</v>
      </c>
      <c r="P371" s="232" t="s">
        <v>682</v>
      </c>
      <c r="Q371" s="232" t="s">
        <v>683</v>
      </c>
      <c r="R371" s="232"/>
      <c r="S371" s="232"/>
      <c r="T371" s="232"/>
      <c r="U371" s="232"/>
      <c r="V371" s="232" t="s">
        <v>648</v>
      </c>
      <c r="W371" s="232" t="s">
        <v>1097</v>
      </c>
      <c r="X371" s="232" t="s">
        <v>1634</v>
      </c>
      <c r="Y371" s="232" t="s">
        <v>14</v>
      </c>
    </row>
    <row r="372" spans="1:25" hidden="1" x14ac:dyDescent="0.2">
      <c r="A372" s="232"/>
      <c r="B372" s="266" t="s">
        <v>789</v>
      </c>
      <c r="C372" s="267">
        <v>44351</v>
      </c>
      <c r="D372" s="268">
        <v>60064</v>
      </c>
      <c r="E372" s="268" t="s">
        <v>639</v>
      </c>
      <c r="F372" s="268">
        <v>4419</v>
      </c>
      <c r="G372" s="266" t="s">
        <v>899</v>
      </c>
      <c r="H372" s="268" t="s">
        <v>901</v>
      </c>
      <c r="I372" s="268" t="s">
        <v>679</v>
      </c>
      <c r="J372" s="269">
        <v>25000</v>
      </c>
      <c r="K372" s="305" t="s">
        <v>680</v>
      </c>
      <c r="L372" s="234">
        <v>45.1</v>
      </c>
      <c r="M372" s="233" t="s">
        <v>643</v>
      </c>
      <c r="N372" s="232">
        <v>42320</v>
      </c>
      <c r="O372" s="232" t="s">
        <v>749</v>
      </c>
      <c r="P372" s="232" t="s">
        <v>682</v>
      </c>
      <c r="Q372" s="232" t="s">
        <v>683</v>
      </c>
      <c r="R372" s="232"/>
      <c r="S372" s="232"/>
      <c r="T372" s="232"/>
      <c r="U372" s="232"/>
      <c r="V372" s="232" t="s">
        <v>648</v>
      </c>
      <c r="W372" s="232" t="s">
        <v>1097</v>
      </c>
      <c r="X372" s="232" t="s">
        <v>1634</v>
      </c>
      <c r="Y372" s="232" t="s">
        <v>14</v>
      </c>
    </row>
    <row r="373" spans="1:25" hidden="1" x14ac:dyDescent="0.2">
      <c r="A373" s="232"/>
      <c r="B373" s="266" t="s">
        <v>789</v>
      </c>
      <c r="C373" s="267">
        <v>44351</v>
      </c>
      <c r="D373" s="268">
        <v>60064</v>
      </c>
      <c r="E373" s="268" t="s">
        <v>639</v>
      </c>
      <c r="F373" s="268">
        <v>4419</v>
      </c>
      <c r="G373" s="266" t="s">
        <v>899</v>
      </c>
      <c r="H373" s="268" t="s">
        <v>1156</v>
      </c>
      <c r="I373" s="268" t="s">
        <v>679</v>
      </c>
      <c r="J373" s="269">
        <v>25000</v>
      </c>
      <c r="K373" s="305" t="s">
        <v>680</v>
      </c>
      <c r="L373" s="234">
        <v>45.1</v>
      </c>
      <c r="M373" s="233" t="s">
        <v>643</v>
      </c>
      <c r="N373" s="232">
        <v>42320</v>
      </c>
      <c r="O373" s="232" t="s">
        <v>749</v>
      </c>
      <c r="P373" s="232" t="s">
        <v>682</v>
      </c>
      <c r="Q373" s="232" t="s">
        <v>683</v>
      </c>
      <c r="R373" s="232"/>
      <c r="S373" s="232"/>
      <c r="T373" s="232"/>
      <c r="U373" s="232"/>
      <c r="V373" s="232" t="s">
        <v>648</v>
      </c>
      <c r="W373" s="232" t="s">
        <v>1097</v>
      </c>
      <c r="X373" s="232" t="s">
        <v>1634</v>
      </c>
      <c r="Y373" s="232" t="s">
        <v>14</v>
      </c>
    </row>
    <row r="374" spans="1:25" hidden="1" x14ac:dyDescent="0.2">
      <c r="A374" s="232"/>
      <c r="B374" s="266" t="s">
        <v>789</v>
      </c>
      <c r="C374" s="267">
        <v>44351</v>
      </c>
      <c r="D374" s="268">
        <v>60064</v>
      </c>
      <c r="E374" s="268" t="s">
        <v>639</v>
      </c>
      <c r="F374" s="268">
        <v>4419</v>
      </c>
      <c r="G374" s="266" t="s">
        <v>899</v>
      </c>
      <c r="H374" s="268" t="s">
        <v>1156</v>
      </c>
      <c r="I374" s="268" t="s">
        <v>679</v>
      </c>
      <c r="J374" s="269">
        <v>25000</v>
      </c>
      <c r="K374" s="305" t="s">
        <v>680</v>
      </c>
      <c r="L374" s="234">
        <v>45.1</v>
      </c>
      <c r="M374" s="233" t="s">
        <v>643</v>
      </c>
      <c r="N374" s="232">
        <v>42320</v>
      </c>
      <c r="O374" s="232" t="s">
        <v>749</v>
      </c>
      <c r="P374" s="232" t="s">
        <v>682</v>
      </c>
      <c r="Q374" s="232" t="s">
        <v>683</v>
      </c>
      <c r="R374" s="232"/>
      <c r="S374" s="232"/>
      <c r="T374" s="232"/>
      <c r="U374" s="232"/>
      <c r="V374" s="232" t="s">
        <v>648</v>
      </c>
      <c r="W374" s="232" t="s">
        <v>1097</v>
      </c>
      <c r="X374" s="232" t="s">
        <v>1634</v>
      </c>
      <c r="Y374" s="232" t="s">
        <v>14</v>
      </c>
    </row>
    <row r="375" spans="1:25" hidden="1" x14ac:dyDescent="0.2">
      <c r="A375" s="232"/>
      <c r="B375" s="266" t="s">
        <v>789</v>
      </c>
      <c r="C375" s="267">
        <v>44351</v>
      </c>
      <c r="D375" s="268">
        <v>60064</v>
      </c>
      <c r="E375" s="268" t="s">
        <v>639</v>
      </c>
      <c r="F375" s="268">
        <v>4419</v>
      </c>
      <c r="G375" s="266" t="s">
        <v>899</v>
      </c>
      <c r="H375" s="268" t="s">
        <v>1156</v>
      </c>
      <c r="I375" s="268" t="s">
        <v>679</v>
      </c>
      <c r="J375" s="269">
        <v>25000</v>
      </c>
      <c r="K375" s="305" t="s">
        <v>680</v>
      </c>
      <c r="L375" s="234">
        <v>45.1</v>
      </c>
      <c r="M375" s="233" t="s">
        <v>643</v>
      </c>
      <c r="N375" s="232">
        <v>42320</v>
      </c>
      <c r="O375" s="232" t="s">
        <v>749</v>
      </c>
      <c r="P375" s="232" t="s">
        <v>682</v>
      </c>
      <c r="Q375" s="232" t="s">
        <v>683</v>
      </c>
      <c r="R375" s="232"/>
      <c r="S375" s="232"/>
      <c r="T375" s="232"/>
      <c r="U375" s="232"/>
      <c r="V375" s="232" t="s">
        <v>648</v>
      </c>
      <c r="W375" s="232" t="s">
        <v>1097</v>
      </c>
      <c r="X375" s="232" t="s">
        <v>1634</v>
      </c>
      <c r="Y375" s="232" t="s">
        <v>14</v>
      </c>
    </row>
    <row r="376" spans="1:25" hidden="1" x14ac:dyDescent="0.2">
      <c r="A376" s="232"/>
      <c r="B376" s="266" t="s">
        <v>789</v>
      </c>
      <c r="C376" s="267">
        <v>44351</v>
      </c>
      <c r="D376" s="268">
        <v>60064</v>
      </c>
      <c r="E376" s="268" t="s">
        <v>639</v>
      </c>
      <c r="F376" s="268">
        <v>4419</v>
      </c>
      <c r="G376" s="266" t="s">
        <v>899</v>
      </c>
      <c r="H376" s="268" t="s">
        <v>1156</v>
      </c>
      <c r="I376" s="268" t="s">
        <v>679</v>
      </c>
      <c r="J376" s="269">
        <v>25000</v>
      </c>
      <c r="K376" s="305" t="s">
        <v>680</v>
      </c>
      <c r="L376" s="234">
        <v>45.1</v>
      </c>
      <c r="M376" s="233" t="s">
        <v>643</v>
      </c>
      <c r="N376" s="232">
        <v>42320</v>
      </c>
      <c r="O376" s="232" t="s">
        <v>749</v>
      </c>
      <c r="P376" s="232" t="s">
        <v>682</v>
      </c>
      <c r="Q376" s="232" t="s">
        <v>683</v>
      </c>
      <c r="R376" s="232"/>
      <c r="S376" s="232"/>
      <c r="T376" s="232"/>
      <c r="U376" s="232"/>
      <c r="V376" s="232" t="s">
        <v>648</v>
      </c>
      <c r="W376" s="232" t="s">
        <v>1097</v>
      </c>
      <c r="X376" s="232" t="s">
        <v>1634</v>
      </c>
      <c r="Y376" s="232" t="s">
        <v>14</v>
      </c>
    </row>
    <row r="377" spans="1:25" hidden="1" x14ac:dyDescent="0.2">
      <c r="A377" s="232"/>
      <c r="B377" s="266" t="s">
        <v>789</v>
      </c>
      <c r="C377" s="267">
        <v>44412</v>
      </c>
      <c r="D377" s="268">
        <v>60064</v>
      </c>
      <c r="E377" s="268" t="s">
        <v>639</v>
      </c>
      <c r="F377" s="268">
        <v>4419</v>
      </c>
      <c r="G377" s="266" t="s">
        <v>1157</v>
      </c>
      <c r="H377" s="268" t="s">
        <v>1158</v>
      </c>
      <c r="I377" s="268" t="s">
        <v>679</v>
      </c>
      <c r="J377" s="269">
        <v>20000</v>
      </c>
      <c r="K377" s="305" t="s">
        <v>680</v>
      </c>
      <c r="L377" s="234">
        <v>36.25</v>
      </c>
      <c r="M377" s="233" t="s">
        <v>643</v>
      </c>
      <c r="N377" s="232">
        <v>45120</v>
      </c>
      <c r="O377" s="232" t="s">
        <v>809</v>
      </c>
      <c r="P377" s="232" t="s">
        <v>682</v>
      </c>
      <c r="Q377" s="232" t="s">
        <v>683</v>
      </c>
      <c r="R377" s="232"/>
      <c r="S377" s="232"/>
      <c r="T377" s="232"/>
      <c r="U377" s="232"/>
      <c r="V377" s="232" t="s">
        <v>648</v>
      </c>
      <c r="W377" s="232" t="s">
        <v>1097</v>
      </c>
      <c r="X377" s="232" t="s">
        <v>1634</v>
      </c>
      <c r="Y377" s="232" t="s">
        <v>14</v>
      </c>
    </row>
    <row r="378" spans="1:25" hidden="1" x14ac:dyDescent="0.2">
      <c r="A378" s="232"/>
      <c r="B378" s="266" t="s">
        <v>789</v>
      </c>
      <c r="C378" s="267">
        <v>44412</v>
      </c>
      <c r="D378" s="268">
        <v>60064</v>
      </c>
      <c r="E378" s="268" t="s">
        <v>639</v>
      </c>
      <c r="F378" s="268">
        <v>4419</v>
      </c>
      <c r="G378" s="266" t="s">
        <v>1159</v>
      </c>
      <c r="H378" s="268" t="s">
        <v>1160</v>
      </c>
      <c r="I378" s="268" t="s">
        <v>679</v>
      </c>
      <c r="J378" s="269">
        <v>105000</v>
      </c>
      <c r="K378" s="305" t="s">
        <v>680</v>
      </c>
      <c r="L378" s="234">
        <v>190.33</v>
      </c>
      <c r="M378" s="233" t="s">
        <v>643</v>
      </c>
      <c r="N378" s="232">
        <v>42230</v>
      </c>
      <c r="O378" s="232" t="s">
        <v>812</v>
      </c>
      <c r="P378" s="232" t="s">
        <v>682</v>
      </c>
      <c r="Q378" s="232" t="s">
        <v>683</v>
      </c>
      <c r="R378" s="232"/>
      <c r="S378" s="232"/>
      <c r="T378" s="232"/>
      <c r="U378" s="232"/>
      <c r="V378" s="232" t="s">
        <v>648</v>
      </c>
      <c r="W378" s="232" t="s">
        <v>1097</v>
      </c>
      <c r="X378" s="232" t="s">
        <v>1634</v>
      </c>
      <c r="Y378" s="232" t="s">
        <v>14</v>
      </c>
    </row>
    <row r="379" spans="1:25" hidden="1" x14ac:dyDescent="0.2">
      <c r="A379" s="232"/>
      <c r="B379" s="266" t="s">
        <v>789</v>
      </c>
      <c r="C379" s="267" t="s">
        <v>951</v>
      </c>
      <c r="D379" s="268">
        <v>60064</v>
      </c>
      <c r="E379" s="268" t="s">
        <v>639</v>
      </c>
      <c r="F379" s="268">
        <v>4419</v>
      </c>
      <c r="G379" s="266" t="s">
        <v>1161</v>
      </c>
      <c r="H379" s="268" t="s">
        <v>1162</v>
      </c>
      <c r="I379" s="268" t="s">
        <v>679</v>
      </c>
      <c r="J379" s="269">
        <v>935000</v>
      </c>
      <c r="K379" s="305" t="s">
        <v>680</v>
      </c>
      <c r="L379" s="234">
        <v>1717.14</v>
      </c>
      <c r="M379" s="233" t="s">
        <v>643</v>
      </c>
      <c r="N379" s="232">
        <v>43000</v>
      </c>
      <c r="O379" s="232" t="s">
        <v>1059</v>
      </c>
      <c r="P379" s="232" t="s">
        <v>682</v>
      </c>
      <c r="Q379" s="232" t="s">
        <v>683</v>
      </c>
      <c r="R379" s="232"/>
      <c r="S379" s="232"/>
      <c r="T379" s="232"/>
      <c r="U379" s="232"/>
      <c r="V379" s="232" t="s">
        <v>648</v>
      </c>
      <c r="W379" s="232" t="s">
        <v>1097</v>
      </c>
      <c r="X379" s="232" t="s">
        <v>1634</v>
      </c>
      <c r="Y379" s="232" t="s">
        <v>14</v>
      </c>
    </row>
    <row r="380" spans="1:25" hidden="1" x14ac:dyDescent="0.2">
      <c r="A380" s="232"/>
      <c r="B380" s="266" t="s">
        <v>789</v>
      </c>
      <c r="C380" s="267" t="s">
        <v>955</v>
      </c>
      <c r="D380" s="268">
        <v>60064</v>
      </c>
      <c r="E380" s="268" t="s">
        <v>639</v>
      </c>
      <c r="F380" s="268">
        <v>4419</v>
      </c>
      <c r="G380" s="266" t="s">
        <v>1163</v>
      </c>
      <c r="H380" s="268" t="s">
        <v>1080</v>
      </c>
      <c r="I380" s="268" t="s">
        <v>679</v>
      </c>
      <c r="J380" s="269">
        <v>4500</v>
      </c>
      <c r="K380" s="305" t="s">
        <v>680</v>
      </c>
      <c r="L380" s="234">
        <v>8.25</v>
      </c>
      <c r="M380" s="233" t="s">
        <v>643</v>
      </c>
      <c r="N380" s="232">
        <v>45140</v>
      </c>
      <c r="O380" s="232" t="s">
        <v>797</v>
      </c>
      <c r="P380" s="232" t="s">
        <v>682</v>
      </c>
      <c r="Q380" s="232" t="s">
        <v>683</v>
      </c>
      <c r="R380" s="232"/>
      <c r="S380" s="232"/>
      <c r="T380" s="232"/>
      <c r="U380" s="232"/>
      <c r="V380" s="232" t="s">
        <v>648</v>
      </c>
      <c r="W380" s="232" t="s">
        <v>1097</v>
      </c>
      <c r="X380" s="232" t="s">
        <v>1634</v>
      </c>
      <c r="Y380" s="232" t="s">
        <v>14</v>
      </c>
    </row>
    <row r="381" spans="1:25" hidden="1" x14ac:dyDescent="0.2">
      <c r="A381" s="232"/>
      <c r="B381" s="266" t="s">
        <v>789</v>
      </c>
      <c r="C381" s="267" t="s">
        <v>955</v>
      </c>
      <c r="D381" s="268">
        <v>60064</v>
      </c>
      <c r="E381" s="268" t="s">
        <v>639</v>
      </c>
      <c r="F381" s="268">
        <v>4419</v>
      </c>
      <c r="G381" s="266" t="s">
        <v>1164</v>
      </c>
      <c r="H381" s="268" t="s">
        <v>1165</v>
      </c>
      <c r="I381" s="268" t="s">
        <v>679</v>
      </c>
      <c r="J381" s="269">
        <v>30000</v>
      </c>
      <c r="K381" s="305" t="s">
        <v>680</v>
      </c>
      <c r="L381" s="234">
        <v>55</v>
      </c>
      <c r="M381" s="233" t="s">
        <v>643</v>
      </c>
      <c r="N381" s="232">
        <v>45140</v>
      </c>
      <c r="O381" s="232" t="s">
        <v>797</v>
      </c>
      <c r="P381" s="232" t="s">
        <v>682</v>
      </c>
      <c r="Q381" s="232" t="s">
        <v>683</v>
      </c>
      <c r="R381" s="232"/>
      <c r="S381" s="232"/>
      <c r="T381" s="232"/>
      <c r="U381" s="232"/>
      <c r="V381" s="232" t="s">
        <v>648</v>
      </c>
      <c r="W381" s="232" t="s">
        <v>1097</v>
      </c>
      <c r="X381" s="232" t="s">
        <v>1634</v>
      </c>
      <c r="Y381" s="232" t="s">
        <v>14</v>
      </c>
    </row>
    <row r="382" spans="1:25" x14ac:dyDescent="0.2">
      <c r="A382" s="232"/>
      <c r="B382" s="266" t="s">
        <v>789</v>
      </c>
      <c r="C382" s="267" t="s">
        <v>958</v>
      </c>
      <c r="D382" s="268">
        <v>60064</v>
      </c>
      <c r="E382" s="268" t="s">
        <v>639</v>
      </c>
      <c r="F382" s="268">
        <v>4419</v>
      </c>
      <c r="G382" s="266" t="s">
        <v>959</v>
      </c>
      <c r="H382" s="268" t="s">
        <v>1166</v>
      </c>
      <c r="I382" s="268" t="s">
        <v>679</v>
      </c>
      <c r="J382" s="269">
        <v>60000</v>
      </c>
      <c r="K382" s="305" t="s">
        <v>680</v>
      </c>
      <c r="L382" s="234">
        <v>110.03</v>
      </c>
      <c r="M382" s="233" t="s">
        <v>643</v>
      </c>
      <c r="N382" s="232">
        <v>42320</v>
      </c>
      <c r="O382" s="232" t="s">
        <v>749</v>
      </c>
      <c r="P382" s="232" t="s">
        <v>682</v>
      </c>
      <c r="Q382" s="232" t="s">
        <v>683</v>
      </c>
      <c r="R382" s="232"/>
      <c r="S382" s="232"/>
      <c r="T382" s="232"/>
      <c r="U382" s="232"/>
      <c r="V382" s="232" t="s">
        <v>648</v>
      </c>
      <c r="W382" s="232" t="s">
        <v>1097</v>
      </c>
      <c r="X382" s="232" t="s">
        <v>1634</v>
      </c>
      <c r="Y382" s="232" t="s">
        <v>14</v>
      </c>
    </row>
    <row r="383" spans="1:25" x14ac:dyDescent="0.2">
      <c r="A383" s="232"/>
      <c r="B383" s="266" t="s">
        <v>789</v>
      </c>
      <c r="C383" s="267" t="s">
        <v>958</v>
      </c>
      <c r="D383" s="268">
        <v>60064</v>
      </c>
      <c r="E383" s="268" t="s">
        <v>639</v>
      </c>
      <c r="F383" s="268">
        <v>4419</v>
      </c>
      <c r="G383" s="266" t="s">
        <v>959</v>
      </c>
      <c r="H383" s="268" t="s">
        <v>1166</v>
      </c>
      <c r="I383" s="268" t="s">
        <v>679</v>
      </c>
      <c r="J383" s="269">
        <v>60000</v>
      </c>
      <c r="K383" s="305" t="s">
        <v>680</v>
      </c>
      <c r="L383" s="234">
        <v>110.03</v>
      </c>
      <c r="M383" s="233" t="s">
        <v>643</v>
      </c>
      <c r="N383" s="232">
        <v>42320</v>
      </c>
      <c r="O383" s="232" t="s">
        <v>749</v>
      </c>
      <c r="P383" s="232" t="s">
        <v>682</v>
      </c>
      <c r="Q383" s="232" t="s">
        <v>683</v>
      </c>
      <c r="R383" s="232"/>
      <c r="S383" s="232"/>
      <c r="T383" s="232"/>
      <c r="U383" s="232"/>
      <c r="V383" s="232" t="s">
        <v>648</v>
      </c>
      <c r="W383" s="232" t="s">
        <v>1097</v>
      </c>
      <c r="X383" s="232" t="s">
        <v>1634</v>
      </c>
      <c r="Y383" s="232" t="s">
        <v>14</v>
      </c>
    </row>
    <row r="384" spans="1:25" x14ac:dyDescent="0.2">
      <c r="A384" s="232"/>
      <c r="B384" s="266" t="s">
        <v>789</v>
      </c>
      <c r="C384" s="267" t="s">
        <v>958</v>
      </c>
      <c r="D384" s="268">
        <v>60064</v>
      </c>
      <c r="E384" s="268" t="s">
        <v>639</v>
      </c>
      <c r="F384" s="268">
        <v>4419</v>
      </c>
      <c r="G384" s="266" t="s">
        <v>959</v>
      </c>
      <c r="H384" s="268" t="s">
        <v>1166</v>
      </c>
      <c r="I384" s="268" t="s">
        <v>679</v>
      </c>
      <c r="J384" s="269">
        <v>60000</v>
      </c>
      <c r="K384" s="305" t="s">
        <v>680</v>
      </c>
      <c r="L384" s="234">
        <v>110.03</v>
      </c>
      <c r="M384" s="233" t="s">
        <v>643</v>
      </c>
      <c r="N384" s="232">
        <v>42320</v>
      </c>
      <c r="O384" s="232" t="s">
        <v>749</v>
      </c>
      <c r="P384" s="232" t="s">
        <v>682</v>
      </c>
      <c r="Q384" s="232" t="s">
        <v>683</v>
      </c>
      <c r="R384" s="232"/>
      <c r="S384" s="232"/>
      <c r="T384" s="232"/>
      <c r="U384" s="232"/>
      <c r="V384" s="232" t="s">
        <v>648</v>
      </c>
      <c r="W384" s="232" t="s">
        <v>1097</v>
      </c>
      <c r="X384" s="232" t="s">
        <v>1634</v>
      </c>
      <c r="Y384" s="232" t="s">
        <v>14</v>
      </c>
    </row>
    <row r="385" spans="1:25" x14ac:dyDescent="0.2">
      <c r="A385" s="232"/>
      <c r="B385" s="266" t="s">
        <v>789</v>
      </c>
      <c r="C385" s="267" t="s">
        <v>958</v>
      </c>
      <c r="D385" s="268">
        <v>60064</v>
      </c>
      <c r="E385" s="268" t="s">
        <v>639</v>
      </c>
      <c r="F385" s="268">
        <v>4419</v>
      </c>
      <c r="G385" s="266" t="s">
        <v>959</v>
      </c>
      <c r="H385" s="268" t="s">
        <v>1166</v>
      </c>
      <c r="I385" s="268" t="s">
        <v>679</v>
      </c>
      <c r="J385" s="269">
        <v>60000</v>
      </c>
      <c r="K385" s="305" t="s">
        <v>680</v>
      </c>
      <c r="L385" s="234">
        <v>110.03</v>
      </c>
      <c r="M385" s="233" t="s">
        <v>643</v>
      </c>
      <c r="N385" s="232">
        <v>42320</v>
      </c>
      <c r="O385" s="232" t="s">
        <v>749</v>
      </c>
      <c r="P385" s="232" t="s">
        <v>682</v>
      </c>
      <c r="Q385" s="232" t="s">
        <v>683</v>
      </c>
      <c r="R385" s="232"/>
      <c r="S385" s="232"/>
      <c r="T385" s="232"/>
      <c r="U385" s="232"/>
      <c r="V385" s="232" t="s">
        <v>648</v>
      </c>
      <c r="W385" s="232" t="s">
        <v>1097</v>
      </c>
      <c r="X385" s="232" t="s">
        <v>1634</v>
      </c>
      <c r="Y385" s="232" t="s">
        <v>14</v>
      </c>
    </row>
    <row r="386" spans="1:25" x14ac:dyDescent="0.2">
      <c r="A386" s="232"/>
      <c r="B386" s="266" t="s">
        <v>789</v>
      </c>
      <c r="C386" s="267" t="s">
        <v>958</v>
      </c>
      <c r="D386" s="268">
        <v>60064</v>
      </c>
      <c r="E386" s="268" t="s">
        <v>639</v>
      </c>
      <c r="F386" s="268">
        <v>4419</v>
      </c>
      <c r="G386" s="266" t="s">
        <v>959</v>
      </c>
      <c r="H386" s="268" t="s">
        <v>1166</v>
      </c>
      <c r="I386" s="268" t="s">
        <v>679</v>
      </c>
      <c r="J386" s="269">
        <v>60000</v>
      </c>
      <c r="K386" s="305" t="s">
        <v>680</v>
      </c>
      <c r="L386" s="234">
        <v>110.03</v>
      </c>
      <c r="M386" s="233" t="s">
        <v>643</v>
      </c>
      <c r="N386" s="232">
        <v>42320</v>
      </c>
      <c r="O386" s="232" t="s">
        <v>749</v>
      </c>
      <c r="P386" s="232" t="s">
        <v>682</v>
      </c>
      <c r="Q386" s="232" t="s">
        <v>683</v>
      </c>
      <c r="R386" s="232"/>
      <c r="S386" s="232"/>
      <c r="T386" s="232"/>
      <c r="U386" s="232"/>
      <c r="V386" s="232" t="s">
        <v>648</v>
      </c>
      <c r="W386" s="232" t="s">
        <v>1097</v>
      </c>
      <c r="X386" s="232" t="s">
        <v>1634</v>
      </c>
      <c r="Y386" s="232" t="s">
        <v>14</v>
      </c>
    </row>
    <row r="387" spans="1:25" hidden="1" x14ac:dyDescent="0.2">
      <c r="A387" s="232"/>
      <c r="B387" s="266" t="s">
        <v>789</v>
      </c>
      <c r="C387" s="267" t="s">
        <v>961</v>
      </c>
      <c r="D387" s="268">
        <v>60064</v>
      </c>
      <c r="E387" s="268" t="s">
        <v>639</v>
      </c>
      <c r="F387" s="268">
        <v>4419</v>
      </c>
      <c r="G387" s="266" t="s">
        <v>1167</v>
      </c>
      <c r="H387" s="268" t="s">
        <v>1168</v>
      </c>
      <c r="I387" s="268" t="s">
        <v>679</v>
      </c>
      <c r="J387" s="269">
        <v>20000</v>
      </c>
      <c r="K387" s="305" t="s">
        <v>680</v>
      </c>
      <c r="L387" s="234">
        <v>36.770000000000003</v>
      </c>
      <c r="M387" s="233" t="s">
        <v>643</v>
      </c>
      <c r="N387" s="232">
        <v>45120</v>
      </c>
      <c r="O387" s="232" t="s">
        <v>809</v>
      </c>
      <c r="P387" s="232" t="s">
        <v>682</v>
      </c>
      <c r="Q387" s="232" t="s">
        <v>683</v>
      </c>
      <c r="R387" s="232"/>
      <c r="S387" s="232"/>
      <c r="T387" s="232"/>
      <c r="U387" s="232"/>
      <c r="V387" s="232" t="s">
        <v>648</v>
      </c>
      <c r="W387" s="232" t="s">
        <v>1097</v>
      </c>
      <c r="X387" s="232" t="s">
        <v>1634</v>
      </c>
      <c r="Y387" s="232" t="s">
        <v>14</v>
      </c>
    </row>
    <row r="388" spans="1:25" hidden="1" x14ac:dyDescent="0.2">
      <c r="A388" s="232"/>
      <c r="B388" s="266" t="s">
        <v>789</v>
      </c>
      <c r="C388" s="267" t="s">
        <v>961</v>
      </c>
      <c r="D388" s="268">
        <v>60064</v>
      </c>
      <c r="E388" s="268" t="s">
        <v>639</v>
      </c>
      <c r="F388" s="268">
        <v>4419</v>
      </c>
      <c r="G388" s="266" t="s">
        <v>1169</v>
      </c>
      <c r="H388" s="268" t="s">
        <v>1170</v>
      </c>
      <c r="I388" s="268" t="s">
        <v>679</v>
      </c>
      <c r="J388" s="269">
        <v>3000</v>
      </c>
      <c r="K388" s="305" t="s">
        <v>680</v>
      </c>
      <c r="L388" s="234">
        <v>5.52</v>
      </c>
      <c r="M388" s="233" t="s">
        <v>643</v>
      </c>
      <c r="N388" s="232">
        <v>45140</v>
      </c>
      <c r="O388" s="232" t="s">
        <v>797</v>
      </c>
      <c r="P388" s="232" t="s">
        <v>682</v>
      </c>
      <c r="Q388" s="232" t="s">
        <v>683</v>
      </c>
      <c r="R388" s="232"/>
      <c r="S388" s="232"/>
      <c r="T388" s="232"/>
      <c r="U388" s="232"/>
      <c r="V388" s="232" t="s">
        <v>648</v>
      </c>
      <c r="W388" s="232" t="s">
        <v>1097</v>
      </c>
      <c r="X388" s="232" t="s">
        <v>1634</v>
      </c>
      <c r="Y388" s="232" t="s">
        <v>14</v>
      </c>
    </row>
    <row r="389" spans="1:25" hidden="1" x14ac:dyDescent="0.2">
      <c r="A389" s="232"/>
      <c r="B389" s="266" t="s">
        <v>789</v>
      </c>
      <c r="C389" s="267" t="s">
        <v>969</v>
      </c>
      <c r="D389" s="268">
        <v>60064</v>
      </c>
      <c r="E389" s="268" t="s">
        <v>639</v>
      </c>
      <c r="F389" s="268">
        <v>4419</v>
      </c>
      <c r="G389" s="266" t="s">
        <v>970</v>
      </c>
      <c r="H389" s="268" t="s">
        <v>1171</v>
      </c>
      <c r="I389" s="268" t="s">
        <v>679</v>
      </c>
      <c r="J389" s="269">
        <v>27000</v>
      </c>
      <c r="K389" s="305" t="s">
        <v>680</v>
      </c>
      <c r="L389" s="234">
        <v>49.79</v>
      </c>
      <c r="M389" s="233" t="s">
        <v>643</v>
      </c>
      <c r="N389" s="232">
        <v>45140</v>
      </c>
      <c r="O389" s="232" t="s">
        <v>797</v>
      </c>
      <c r="P389" s="232" t="s">
        <v>682</v>
      </c>
      <c r="Q389" s="232" t="s">
        <v>683</v>
      </c>
      <c r="R389" s="232"/>
      <c r="S389" s="232"/>
      <c r="T389" s="232"/>
      <c r="U389" s="232"/>
      <c r="V389" s="232" t="s">
        <v>648</v>
      </c>
      <c r="W389" s="232" t="s">
        <v>1097</v>
      </c>
      <c r="X389" s="232" t="s">
        <v>1634</v>
      </c>
      <c r="Y389" s="232" t="s">
        <v>14</v>
      </c>
    </row>
    <row r="390" spans="1:25" hidden="1" x14ac:dyDescent="0.2">
      <c r="A390" s="232"/>
      <c r="B390" s="266" t="s">
        <v>789</v>
      </c>
      <c r="C390" s="267" t="s">
        <v>969</v>
      </c>
      <c r="D390" s="268">
        <v>60064</v>
      </c>
      <c r="E390" s="268" t="s">
        <v>639</v>
      </c>
      <c r="F390" s="268">
        <v>4419</v>
      </c>
      <c r="G390" s="266" t="s">
        <v>1172</v>
      </c>
      <c r="H390" s="268" t="s">
        <v>1173</v>
      </c>
      <c r="I390" s="268" t="s">
        <v>679</v>
      </c>
      <c r="J390" s="269">
        <v>20000</v>
      </c>
      <c r="K390" s="305" t="s">
        <v>680</v>
      </c>
      <c r="L390" s="234">
        <v>36.880000000000003</v>
      </c>
      <c r="M390" s="233" t="s">
        <v>643</v>
      </c>
      <c r="N390" s="232">
        <v>45120</v>
      </c>
      <c r="O390" s="232" t="s">
        <v>809</v>
      </c>
      <c r="P390" s="232" t="s">
        <v>682</v>
      </c>
      <c r="Q390" s="232" t="s">
        <v>683</v>
      </c>
      <c r="R390" s="232"/>
      <c r="S390" s="232"/>
      <c r="T390" s="232"/>
      <c r="U390" s="232"/>
      <c r="V390" s="232" t="s">
        <v>648</v>
      </c>
      <c r="W390" s="232" t="s">
        <v>1097</v>
      </c>
      <c r="X390" s="232" t="s">
        <v>1634</v>
      </c>
      <c r="Y390" s="232" t="s">
        <v>14</v>
      </c>
    </row>
    <row r="391" spans="1:25" hidden="1" x14ac:dyDescent="0.2">
      <c r="A391" s="232"/>
      <c r="B391" s="266" t="s">
        <v>789</v>
      </c>
      <c r="C391" s="267" t="s">
        <v>969</v>
      </c>
      <c r="D391" s="268">
        <v>60064</v>
      </c>
      <c r="E391" s="268" t="s">
        <v>639</v>
      </c>
      <c r="F391" s="268">
        <v>4419</v>
      </c>
      <c r="G391" s="266" t="s">
        <v>1174</v>
      </c>
      <c r="H391" s="268" t="s">
        <v>965</v>
      </c>
      <c r="I391" s="268" t="s">
        <v>679</v>
      </c>
      <c r="J391" s="269">
        <v>40000</v>
      </c>
      <c r="K391" s="305" t="s">
        <v>680</v>
      </c>
      <c r="L391" s="234">
        <v>73.77</v>
      </c>
      <c r="M391" s="233" t="s">
        <v>643</v>
      </c>
      <c r="N391" s="232">
        <v>45110</v>
      </c>
      <c r="O391" s="232" t="s">
        <v>806</v>
      </c>
      <c r="P391" s="232" t="s">
        <v>682</v>
      </c>
      <c r="Q391" s="232" t="s">
        <v>683</v>
      </c>
      <c r="R391" s="232"/>
      <c r="S391" s="232"/>
      <c r="T391" s="232"/>
      <c r="U391" s="232"/>
      <c r="V391" s="232" t="s">
        <v>648</v>
      </c>
      <c r="W391" s="232" t="s">
        <v>1097</v>
      </c>
      <c r="X391" s="232" t="s">
        <v>1634</v>
      </c>
      <c r="Y391" s="232" t="s">
        <v>14</v>
      </c>
    </row>
    <row r="392" spans="1:25" hidden="1" x14ac:dyDescent="0.2">
      <c r="A392" s="232"/>
      <c r="B392" s="266" t="s">
        <v>789</v>
      </c>
      <c r="C392" s="267" t="s">
        <v>969</v>
      </c>
      <c r="D392" s="268">
        <v>60064</v>
      </c>
      <c r="E392" s="268" t="s">
        <v>639</v>
      </c>
      <c r="F392" s="268">
        <v>4419</v>
      </c>
      <c r="G392" s="266" t="s">
        <v>1175</v>
      </c>
      <c r="H392" s="268" t="s">
        <v>1176</v>
      </c>
      <c r="I392" s="268" t="s">
        <v>679</v>
      </c>
      <c r="J392" s="269">
        <v>12000</v>
      </c>
      <c r="K392" s="305" t="s">
        <v>680</v>
      </c>
      <c r="L392" s="234">
        <v>22.13</v>
      </c>
      <c r="M392" s="233" t="s">
        <v>643</v>
      </c>
      <c r="N392" s="232">
        <v>42430</v>
      </c>
      <c r="O392" s="232" t="s">
        <v>819</v>
      </c>
      <c r="P392" s="232" t="s">
        <v>682</v>
      </c>
      <c r="Q392" s="232" t="s">
        <v>683</v>
      </c>
      <c r="R392" s="232"/>
      <c r="S392" s="232"/>
      <c r="T392" s="232"/>
      <c r="U392" s="232"/>
      <c r="V392" s="232" t="s">
        <v>648</v>
      </c>
      <c r="W392" s="232" t="s">
        <v>1097</v>
      </c>
      <c r="X392" s="232" t="s">
        <v>1634</v>
      </c>
      <c r="Y392" s="232" t="s">
        <v>14</v>
      </c>
    </row>
    <row r="393" spans="1:25" hidden="1" x14ac:dyDescent="0.2">
      <c r="A393" s="232"/>
      <c r="B393" s="266" t="s">
        <v>789</v>
      </c>
      <c r="C393" s="267" t="s">
        <v>969</v>
      </c>
      <c r="D393" s="268">
        <v>60064</v>
      </c>
      <c r="E393" s="268" t="s">
        <v>639</v>
      </c>
      <c r="F393" s="268">
        <v>4419</v>
      </c>
      <c r="G393" s="266" t="s">
        <v>1177</v>
      </c>
      <c r="H393" s="268" t="s">
        <v>1178</v>
      </c>
      <c r="I393" s="268" t="s">
        <v>679</v>
      </c>
      <c r="J393" s="269">
        <v>90000</v>
      </c>
      <c r="K393" s="305" t="s">
        <v>680</v>
      </c>
      <c r="L393" s="234">
        <v>165.98</v>
      </c>
      <c r="M393" s="233" t="s">
        <v>643</v>
      </c>
      <c r="N393" s="232">
        <v>42230</v>
      </c>
      <c r="O393" s="232" t="s">
        <v>812</v>
      </c>
      <c r="P393" s="232" t="s">
        <v>682</v>
      </c>
      <c r="Q393" s="232" t="s">
        <v>683</v>
      </c>
      <c r="R393" s="232"/>
      <c r="S393" s="232"/>
      <c r="T393" s="232"/>
      <c r="U393" s="232"/>
      <c r="V393" s="232" t="s">
        <v>648</v>
      </c>
      <c r="W393" s="232" t="s">
        <v>1097</v>
      </c>
      <c r="X393" s="232" t="s">
        <v>1634</v>
      </c>
      <c r="Y393" s="232" t="s">
        <v>14</v>
      </c>
    </row>
    <row r="394" spans="1:25" hidden="1" x14ac:dyDescent="0.2">
      <c r="A394" s="232"/>
      <c r="B394" s="266" t="s">
        <v>789</v>
      </c>
      <c r="C394" s="267" t="s">
        <v>1179</v>
      </c>
      <c r="D394" s="268">
        <v>60064</v>
      </c>
      <c r="E394" s="268" t="s">
        <v>639</v>
      </c>
      <c r="F394" s="268">
        <v>4419</v>
      </c>
      <c r="G394" s="266" t="s">
        <v>1180</v>
      </c>
      <c r="H394" s="268" t="s">
        <v>1181</v>
      </c>
      <c r="I394" s="268" t="s">
        <v>679</v>
      </c>
      <c r="J394" s="269">
        <v>50000</v>
      </c>
      <c r="K394" s="305" t="s">
        <v>680</v>
      </c>
      <c r="L394" s="234">
        <v>92.21</v>
      </c>
      <c r="M394" s="233" t="s">
        <v>643</v>
      </c>
      <c r="N394" s="232">
        <v>42430</v>
      </c>
      <c r="O394" s="232" t="s">
        <v>819</v>
      </c>
      <c r="P394" s="232" t="s">
        <v>682</v>
      </c>
      <c r="Q394" s="232" t="s">
        <v>683</v>
      </c>
      <c r="R394" s="232"/>
      <c r="S394" s="232"/>
      <c r="T394" s="232"/>
      <c r="U394" s="232"/>
      <c r="V394" s="232" t="s">
        <v>648</v>
      </c>
      <c r="W394" s="232" t="s">
        <v>1097</v>
      </c>
      <c r="X394" s="232" t="s">
        <v>1634</v>
      </c>
      <c r="Y394" s="232" t="s">
        <v>14</v>
      </c>
    </row>
    <row r="395" spans="1:25" hidden="1" x14ac:dyDescent="0.2">
      <c r="A395" s="232"/>
      <c r="B395" s="266" t="s">
        <v>789</v>
      </c>
      <c r="C395" s="267" t="s">
        <v>1179</v>
      </c>
      <c r="D395" s="268">
        <v>60064</v>
      </c>
      <c r="E395" s="268" t="s">
        <v>639</v>
      </c>
      <c r="F395" s="268">
        <v>4419</v>
      </c>
      <c r="G395" s="266" t="s">
        <v>1182</v>
      </c>
      <c r="H395" s="268" t="s">
        <v>1183</v>
      </c>
      <c r="I395" s="268" t="s">
        <v>679</v>
      </c>
      <c r="J395" s="269">
        <v>5000</v>
      </c>
      <c r="K395" s="305" t="s">
        <v>680</v>
      </c>
      <c r="L395" s="234">
        <v>9.2200000000000006</v>
      </c>
      <c r="M395" s="233" t="s">
        <v>643</v>
      </c>
      <c r="N395" s="232">
        <v>42430</v>
      </c>
      <c r="O395" s="232" t="s">
        <v>819</v>
      </c>
      <c r="P395" s="232" t="s">
        <v>682</v>
      </c>
      <c r="Q395" s="232" t="s">
        <v>683</v>
      </c>
      <c r="R395" s="232"/>
      <c r="S395" s="232"/>
      <c r="T395" s="232"/>
      <c r="U395" s="232"/>
      <c r="V395" s="232" t="s">
        <v>648</v>
      </c>
      <c r="W395" s="232" t="s">
        <v>1097</v>
      </c>
      <c r="X395" s="232" t="s">
        <v>1634</v>
      </c>
      <c r="Y395" s="232" t="s">
        <v>14</v>
      </c>
    </row>
    <row r="396" spans="1:25" hidden="1" x14ac:dyDescent="0.2">
      <c r="A396" s="232"/>
      <c r="B396" s="266" t="s">
        <v>789</v>
      </c>
      <c r="C396" s="267" t="s">
        <v>972</v>
      </c>
      <c r="D396" s="268">
        <v>60064</v>
      </c>
      <c r="E396" s="268" t="s">
        <v>639</v>
      </c>
      <c r="F396" s="268">
        <v>4419</v>
      </c>
      <c r="G396" s="266">
        <v>1583166</v>
      </c>
      <c r="H396" s="268" t="s">
        <v>705</v>
      </c>
      <c r="I396" s="268" t="s">
        <v>679</v>
      </c>
      <c r="J396" s="269">
        <v>250000</v>
      </c>
      <c r="K396" s="305" t="s">
        <v>680</v>
      </c>
      <c r="L396" s="234">
        <v>460.9</v>
      </c>
      <c r="M396" s="233" t="s">
        <v>643</v>
      </c>
      <c r="N396" s="232">
        <v>44310</v>
      </c>
      <c r="O396" s="232" t="s">
        <v>706</v>
      </c>
      <c r="P396" s="232" t="s">
        <v>682</v>
      </c>
      <c r="Q396" s="232" t="s">
        <v>683</v>
      </c>
      <c r="R396" s="232"/>
      <c r="S396" s="232"/>
      <c r="T396" s="232"/>
      <c r="U396" s="232"/>
      <c r="V396" s="232" t="s">
        <v>648</v>
      </c>
      <c r="W396" s="232" t="s">
        <v>1097</v>
      </c>
      <c r="X396" s="232" t="s">
        <v>1634</v>
      </c>
      <c r="Y396" s="232" t="s">
        <v>14</v>
      </c>
    </row>
    <row r="397" spans="1:25" hidden="1" x14ac:dyDescent="0.2">
      <c r="A397" s="232"/>
      <c r="B397" s="266" t="s">
        <v>789</v>
      </c>
      <c r="C397" s="267" t="s">
        <v>972</v>
      </c>
      <c r="D397" s="268">
        <v>60064</v>
      </c>
      <c r="E397" s="268" t="s">
        <v>639</v>
      </c>
      <c r="F397" s="268">
        <v>4419</v>
      </c>
      <c r="G397" s="266" t="s">
        <v>977</v>
      </c>
      <c r="H397" s="268" t="s">
        <v>1184</v>
      </c>
      <c r="I397" s="268" t="s">
        <v>679</v>
      </c>
      <c r="J397" s="269">
        <v>15000</v>
      </c>
      <c r="K397" s="305" t="s">
        <v>680</v>
      </c>
      <c r="L397" s="234">
        <v>27.65</v>
      </c>
      <c r="M397" s="233" t="s">
        <v>643</v>
      </c>
      <c r="N397" s="232">
        <v>45140</v>
      </c>
      <c r="O397" s="232" t="s">
        <v>797</v>
      </c>
      <c r="P397" s="232" t="s">
        <v>682</v>
      </c>
      <c r="Q397" s="232" t="s">
        <v>683</v>
      </c>
      <c r="R397" s="232"/>
      <c r="S397" s="232"/>
      <c r="T397" s="232"/>
      <c r="U397" s="232"/>
      <c r="V397" s="232" t="s">
        <v>648</v>
      </c>
      <c r="W397" s="232" t="s">
        <v>1097</v>
      </c>
      <c r="X397" s="232" t="s">
        <v>1634</v>
      </c>
      <c r="Y397" s="232" t="s">
        <v>14</v>
      </c>
    </row>
    <row r="398" spans="1:25" hidden="1" x14ac:dyDescent="0.2">
      <c r="A398" s="232"/>
      <c r="B398" s="266" t="s">
        <v>789</v>
      </c>
      <c r="C398" s="267" t="s">
        <v>982</v>
      </c>
      <c r="D398" s="268">
        <v>60064</v>
      </c>
      <c r="E398" s="268" t="s">
        <v>639</v>
      </c>
      <c r="F398" s="268">
        <v>4419</v>
      </c>
      <c r="G398" s="266" t="s">
        <v>985</v>
      </c>
      <c r="H398" s="268" t="s">
        <v>1185</v>
      </c>
      <c r="I398" s="268" t="s">
        <v>679</v>
      </c>
      <c r="J398" s="269">
        <v>25000</v>
      </c>
      <c r="K398" s="305" t="s">
        <v>680</v>
      </c>
      <c r="L398" s="234">
        <v>46.03</v>
      </c>
      <c r="M398" s="233" t="s">
        <v>643</v>
      </c>
      <c r="N398" s="232">
        <v>42320</v>
      </c>
      <c r="O398" s="232" t="s">
        <v>749</v>
      </c>
      <c r="P398" s="232" t="s">
        <v>682</v>
      </c>
      <c r="Q398" s="232" t="s">
        <v>683</v>
      </c>
      <c r="R398" s="232"/>
      <c r="S398" s="232"/>
      <c r="T398" s="232"/>
      <c r="U398" s="232"/>
      <c r="V398" s="232" t="s">
        <v>648</v>
      </c>
      <c r="W398" s="232" t="s">
        <v>1097</v>
      </c>
      <c r="X398" s="232" t="s">
        <v>1634</v>
      </c>
      <c r="Y398" s="232" t="s">
        <v>14</v>
      </c>
    </row>
    <row r="399" spans="1:25" hidden="1" x14ac:dyDescent="0.2">
      <c r="A399" s="232"/>
      <c r="B399" s="266" t="s">
        <v>789</v>
      </c>
      <c r="C399" s="267" t="s">
        <v>982</v>
      </c>
      <c r="D399" s="268">
        <v>60064</v>
      </c>
      <c r="E399" s="268" t="s">
        <v>639</v>
      </c>
      <c r="F399" s="268">
        <v>4419</v>
      </c>
      <c r="G399" s="266" t="s">
        <v>985</v>
      </c>
      <c r="H399" s="268" t="s">
        <v>986</v>
      </c>
      <c r="I399" s="268" t="s">
        <v>679</v>
      </c>
      <c r="J399" s="269">
        <v>25000</v>
      </c>
      <c r="K399" s="305" t="s">
        <v>680</v>
      </c>
      <c r="L399" s="234">
        <v>46.03</v>
      </c>
      <c r="M399" s="233" t="s">
        <v>643</v>
      </c>
      <c r="N399" s="232">
        <v>42320</v>
      </c>
      <c r="O399" s="232" t="s">
        <v>749</v>
      </c>
      <c r="P399" s="232" t="s">
        <v>682</v>
      </c>
      <c r="Q399" s="232" t="s">
        <v>683</v>
      </c>
      <c r="R399" s="232"/>
      <c r="S399" s="232"/>
      <c r="T399" s="232"/>
      <c r="U399" s="232"/>
      <c r="V399" s="232" t="s">
        <v>648</v>
      </c>
      <c r="W399" s="232" t="s">
        <v>1097</v>
      </c>
      <c r="X399" s="232" t="s">
        <v>1634</v>
      </c>
      <c r="Y399" s="232" t="s">
        <v>14</v>
      </c>
    </row>
    <row r="400" spans="1:25" hidden="1" x14ac:dyDescent="0.2">
      <c r="A400" s="232"/>
      <c r="B400" s="266" t="s">
        <v>789</v>
      </c>
      <c r="C400" s="267" t="s">
        <v>982</v>
      </c>
      <c r="D400" s="268">
        <v>60064</v>
      </c>
      <c r="E400" s="268" t="s">
        <v>639</v>
      </c>
      <c r="F400" s="268">
        <v>4419</v>
      </c>
      <c r="G400" s="266" t="s">
        <v>985</v>
      </c>
      <c r="H400" s="268" t="s">
        <v>1185</v>
      </c>
      <c r="I400" s="268" t="s">
        <v>679</v>
      </c>
      <c r="J400" s="269">
        <v>25000</v>
      </c>
      <c r="K400" s="305" t="s">
        <v>680</v>
      </c>
      <c r="L400" s="234">
        <v>46.03</v>
      </c>
      <c r="M400" s="233" t="s">
        <v>643</v>
      </c>
      <c r="N400" s="232">
        <v>42320</v>
      </c>
      <c r="O400" s="232" t="s">
        <v>749</v>
      </c>
      <c r="P400" s="232" t="s">
        <v>682</v>
      </c>
      <c r="Q400" s="232" t="s">
        <v>683</v>
      </c>
      <c r="R400" s="232"/>
      <c r="S400" s="232"/>
      <c r="T400" s="232"/>
      <c r="U400" s="232"/>
      <c r="V400" s="232" t="s">
        <v>648</v>
      </c>
      <c r="W400" s="232" t="s">
        <v>1097</v>
      </c>
      <c r="X400" s="232" t="s">
        <v>1634</v>
      </c>
      <c r="Y400" s="232" t="s">
        <v>14</v>
      </c>
    </row>
    <row r="401" spans="1:25" hidden="1" x14ac:dyDescent="0.2">
      <c r="A401" s="232"/>
      <c r="B401" s="266" t="s">
        <v>789</v>
      </c>
      <c r="C401" s="267" t="s">
        <v>982</v>
      </c>
      <c r="D401" s="268">
        <v>60064</v>
      </c>
      <c r="E401" s="268" t="s">
        <v>639</v>
      </c>
      <c r="F401" s="268">
        <v>4419</v>
      </c>
      <c r="G401" s="266" t="s">
        <v>985</v>
      </c>
      <c r="H401" s="268" t="s">
        <v>1185</v>
      </c>
      <c r="I401" s="268" t="s">
        <v>679</v>
      </c>
      <c r="J401" s="269">
        <v>25000</v>
      </c>
      <c r="K401" s="305" t="s">
        <v>680</v>
      </c>
      <c r="L401" s="234">
        <v>46.03</v>
      </c>
      <c r="M401" s="233" t="s">
        <v>643</v>
      </c>
      <c r="N401" s="232">
        <v>42320</v>
      </c>
      <c r="O401" s="232" t="s">
        <v>749</v>
      </c>
      <c r="P401" s="232" t="s">
        <v>682</v>
      </c>
      <c r="Q401" s="232" t="s">
        <v>683</v>
      </c>
      <c r="R401" s="232"/>
      <c r="S401" s="232"/>
      <c r="T401" s="232"/>
      <c r="U401" s="232"/>
      <c r="V401" s="232" t="s">
        <v>648</v>
      </c>
      <c r="W401" s="232" t="s">
        <v>1097</v>
      </c>
      <c r="X401" s="232" t="s">
        <v>1634</v>
      </c>
      <c r="Y401" s="232" t="s">
        <v>14</v>
      </c>
    </row>
    <row r="402" spans="1:25" hidden="1" x14ac:dyDescent="0.2">
      <c r="A402" s="232"/>
      <c r="B402" s="266" t="s">
        <v>789</v>
      </c>
      <c r="C402" s="267" t="s">
        <v>982</v>
      </c>
      <c r="D402" s="268">
        <v>60064</v>
      </c>
      <c r="E402" s="268" t="s">
        <v>639</v>
      </c>
      <c r="F402" s="268">
        <v>4419</v>
      </c>
      <c r="G402" s="266" t="s">
        <v>985</v>
      </c>
      <c r="H402" s="268" t="s">
        <v>1185</v>
      </c>
      <c r="I402" s="268" t="s">
        <v>679</v>
      </c>
      <c r="J402" s="269">
        <v>25000</v>
      </c>
      <c r="K402" s="305" t="s">
        <v>680</v>
      </c>
      <c r="L402" s="234">
        <v>46.03</v>
      </c>
      <c r="M402" s="233" t="s">
        <v>643</v>
      </c>
      <c r="N402" s="232">
        <v>42320</v>
      </c>
      <c r="O402" s="232" t="s">
        <v>749</v>
      </c>
      <c r="P402" s="232" t="s">
        <v>682</v>
      </c>
      <c r="Q402" s="232" t="s">
        <v>683</v>
      </c>
      <c r="R402" s="232"/>
      <c r="S402" s="232"/>
      <c r="T402" s="232"/>
      <c r="U402" s="232"/>
      <c r="V402" s="232" t="s">
        <v>648</v>
      </c>
      <c r="W402" s="232" t="s">
        <v>1097</v>
      </c>
      <c r="X402" s="232" t="s">
        <v>1634</v>
      </c>
      <c r="Y402" s="232" t="s">
        <v>14</v>
      </c>
    </row>
    <row r="403" spans="1:25" hidden="1" x14ac:dyDescent="0.2">
      <c r="A403" s="232"/>
      <c r="B403" s="266" t="s">
        <v>789</v>
      </c>
      <c r="C403" s="267" t="s">
        <v>1006</v>
      </c>
      <c r="D403" s="268">
        <v>60064</v>
      </c>
      <c r="E403" s="268" t="s">
        <v>639</v>
      </c>
      <c r="F403" s="268">
        <v>4419</v>
      </c>
      <c r="G403" s="266" t="s">
        <v>1186</v>
      </c>
      <c r="H403" s="268" t="s">
        <v>1187</v>
      </c>
      <c r="I403" s="268" t="s">
        <v>679</v>
      </c>
      <c r="J403" s="269">
        <v>100000</v>
      </c>
      <c r="K403" s="305" t="s">
        <v>680</v>
      </c>
      <c r="L403" s="234">
        <v>184.84</v>
      </c>
      <c r="M403" s="233" t="s">
        <v>643</v>
      </c>
      <c r="N403" s="232">
        <v>42230</v>
      </c>
      <c r="O403" s="232" t="s">
        <v>812</v>
      </c>
      <c r="P403" s="232" t="s">
        <v>682</v>
      </c>
      <c r="Q403" s="232" t="s">
        <v>683</v>
      </c>
      <c r="R403" s="232"/>
      <c r="S403" s="232"/>
      <c r="T403" s="232"/>
      <c r="U403" s="232"/>
      <c r="V403" s="232" t="s">
        <v>648</v>
      </c>
      <c r="W403" s="232" t="s">
        <v>1097</v>
      </c>
      <c r="X403" s="232" t="s">
        <v>1634</v>
      </c>
      <c r="Y403" s="232" t="s">
        <v>14</v>
      </c>
    </row>
    <row r="404" spans="1:25" hidden="1" x14ac:dyDescent="0.2">
      <c r="A404" s="232"/>
      <c r="B404" s="266" t="s">
        <v>789</v>
      </c>
      <c r="C404" s="267" t="s">
        <v>1006</v>
      </c>
      <c r="D404" s="268">
        <v>60064</v>
      </c>
      <c r="E404" s="268" t="s">
        <v>639</v>
      </c>
      <c r="F404" s="268">
        <v>4419</v>
      </c>
      <c r="G404" s="266" t="s">
        <v>1188</v>
      </c>
      <c r="H404" s="268" t="s">
        <v>1189</v>
      </c>
      <c r="I404" s="268" t="s">
        <v>679</v>
      </c>
      <c r="J404" s="269">
        <v>20000</v>
      </c>
      <c r="K404" s="305" t="s">
        <v>680</v>
      </c>
      <c r="L404" s="234">
        <v>36.97</v>
      </c>
      <c r="M404" s="233" t="s">
        <v>643</v>
      </c>
      <c r="N404" s="232">
        <v>45120</v>
      </c>
      <c r="O404" s="232" t="s">
        <v>809</v>
      </c>
      <c r="P404" s="232" t="s">
        <v>682</v>
      </c>
      <c r="Q404" s="232" t="s">
        <v>683</v>
      </c>
      <c r="R404" s="232"/>
      <c r="S404" s="232"/>
      <c r="T404" s="232"/>
      <c r="U404" s="232"/>
      <c r="V404" s="232" t="s">
        <v>648</v>
      </c>
      <c r="W404" s="232" t="s">
        <v>1097</v>
      </c>
      <c r="X404" s="232" t="s">
        <v>1634</v>
      </c>
      <c r="Y404" s="232" t="s">
        <v>14</v>
      </c>
    </row>
    <row r="405" spans="1:25" hidden="1" x14ac:dyDescent="0.2">
      <c r="A405" s="232"/>
      <c r="B405" s="266" t="s">
        <v>789</v>
      </c>
      <c r="C405" s="267" t="s">
        <v>1006</v>
      </c>
      <c r="D405" s="268">
        <v>60064</v>
      </c>
      <c r="E405" s="268" t="s">
        <v>639</v>
      </c>
      <c r="F405" s="268">
        <v>4419</v>
      </c>
      <c r="G405" s="266" t="s">
        <v>1190</v>
      </c>
      <c r="H405" s="268" t="s">
        <v>1191</v>
      </c>
      <c r="I405" s="268" t="s">
        <v>679</v>
      </c>
      <c r="J405" s="269">
        <v>20000</v>
      </c>
      <c r="K405" s="305" t="s">
        <v>680</v>
      </c>
      <c r="L405" s="234">
        <v>36.97</v>
      </c>
      <c r="M405" s="233" t="s">
        <v>643</v>
      </c>
      <c r="N405" s="232">
        <v>45110</v>
      </c>
      <c r="O405" s="232" t="s">
        <v>806</v>
      </c>
      <c r="P405" s="232" t="s">
        <v>682</v>
      </c>
      <c r="Q405" s="232" t="s">
        <v>683</v>
      </c>
      <c r="R405" s="232"/>
      <c r="S405" s="232"/>
      <c r="T405" s="232"/>
      <c r="U405" s="232"/>
      <c r="V405" s="232" t="s">
        <v>648</v>
      </c>
      <c r="W405" s="232" t="s">
        <v>1097</v>
      </c>
      <c r="X405" s="232" t="s">
        <v>1634</v>
      </c>
      <c r="Y405" s="232" t="s">
        <v>14</v>
      </c>
    </row>
    <row r="406" spans="1:25" hidden="1" x14ac:dyDescent="0.2">
      <c r="A406" s="232"/>
      <c r="B406" s="266" t="s">
        <v>789</v>
      </c>
      <c r="C406" s="267" t="s">
        <v>1006</v>
      </c>
      <c r="D406" s="268">
        <v>60064</v>
      </c>
      <c r="E406" s="268" t="s">
        <v>639</v>
      </c>
      <c r="F406" s="268">
        <v>4419</v>
      </c>
      <c r="G406" s="266" t="s">
        <v>1190</v>
      </c>
      <c r="H406" s="268" t="s">
        <v>1192</v>
      </c>
      <c r="I406" s="268" t="s">
        <v>679</v>
      </c>
      <c r="J406" s="269">
        <v>27000</v>
      </c>
      <c r="K406" s="305" t="s">
        <v>680</v>
      </c>
      <c r="L406" s="234">
        <v>49.91</v>
      </c>
      <c r="M406" s="233" t="s">
        <v>643</v>
      </c>
      <c r="N406" s="232">
        <v>45140</v>
      </c>
      <c r="O406" s="232" t="s">
        <v>797</v>
      </c>
      <c r="P406" s="232" t="s">
        <v>682</v>
      </c>
      <c r="Q406" s="232" t="s">
        <v>683</v>
      </c>
      <c r="R406" s="232"/>
      <c r="S406" s="232"/>
      <c r="T406" s="232"/>
      <c r="U406" s="232"/>
      <c r="V406" s="232" t="s">
        <v>648</v>
      </c>
      <c r="W406" s="232" t="s">
        <v>1097</v>
      </c>
      <c r="X406" s="232" t="s">
        <v>1634</v>
      </c>
      <c r="Y406" s="232" t="s">
        <v>14</v>
      </c>
    </row>
    <row r="407" spans="1:25" hidden="1" x14ac:dyDescent="0.2">
      <c r="A407" s="232"/>
      <c r="B407" s="266" t="s">
        <v>789</v>
      </c>
      <c r="C407" s="267" t="s">
        <v>1006</v>
      </c>
      <c r="D407" s="268">
        <v>60064</v>
      </c>
      <c r="E407" s="268" t="s">
        <v>639</v>
      </c>
      <c r="F407" s="268">
        <v>4419</v>
      </c>
      <c r="G407" s="266" t="s">
        <v>1190</v>
      </c>
      <c r="H407" s="268" t="s">
        <v>1193</v>
      </c>
      <c r="I407" s="268" t="s">
        <v>679</v>
      </c>
      <c r="J407" s="269">
        <v>6000</v>
      </c>
      <c r="K407" s="305" t="s">
        <v>680</v>
      </c>
      <c r="L407" s="234">
        <v>11.09</v>
      </c>
      <c r="M407" s="233" t="s">
        <v>643</v>
      </c>
      <c r="N407" s="232">
        <v>45140</v>
      </c>
      <c r="O407" s="232" t="s">
        <v>797</v>
      </c>
      <c r="P407" s="232" t="s">
        <v>682</v>
      </c>
      <c r="Q407" s="232" t="s">
        <v>683</v>
      </c>
      <c r="R407" s="232"/>
      <c r="S407" s="232"/>
      <c r="T407" s="232"/>
      <c r="U407" s="232"/>
      <c r="V407" s="232" t="s">
        <v>648</v>
      </c>
      <c r="W407" s="232" t="s">
        <v>1097</v>
      </c>
      <c r="X407" s="232" t="s">
        <v>1634</v>
      </c>
      <c r="Y407" s="232" t="s">
        <v>14</v>
      </c>
    </row>
    <row r="408" spans="1:25" hidden="1" x14ac:dyDescent="0.2">
      <c r="A408" s="232"/>
      <c r="B408" s="266" t="s">
        <v>789</v>
      </c>
      <c r="C408" s="267" t="s">
        <v>1006</v>
      </c>
      <c r="D408" s="268">
        <v>60064</v>
      </c>
      <c r="E408" s="268" t="s">
        <v>639</v>
      </c>
      <c r="F408" s="268">
        <v>4419</v>
      </c>
      <c r="G408" s="266" t="s">
        <v>1194</v>
      </c>
      <c r="H408" s="268" t="s">
        <v>1195</v>
      </c>
      <c r="I408" s="268" t="s">
        <v>679</v>
      </c>
      <c r="J408" s="269">
        <v>1000</v>
      </c>
      <c r="K408" s="305" t="s">
        <v>680</v>
      </c>
      <c r="L408" s="234">
        <v>1.85</v>
      </c>
      <c r="M408" s="233" t="s">
        <v>643</v>
      </c>
      <c r="N408" s="232">
        <v>42430</v>
      </c>
      <c r="O408" s="232" t="s">
        <v>819</v>
      </c>
      <c r="P408" s="232" t="s">
        <v>682</v>
      </c>
      <c r="Q408" s="232" t="s">
        <v>683</v>
      </c>
      <c r="R408" s="232"/>
      <c r="S408" s="232"/>
      <c r="T408" s="232"/>
      <c r="U408" s="232"/>
      <c r="V408" s="232" t="s">
        <v>648</v>
      </c>
      <c r="W408" s="232" t="s">
        <v>1097</v>
      </c>
      <c r="X408" s="232" t="s">
        <v>1634</v>
      </c>
      <c r="Y408" s="232" t="s">
        <v>14</v>
      </c>
    </row>
    <row r="409" spans="1:25" hidden="1" x14ac:dyDescent="0.2">
      <c r="A409" s="232"/>
      <c r="B409" s="266" t="s">
        <v>1011</v>
      </c>
      <c r="C409" s="267">
        <v>44260</v>
      </c>
      <c r="D409" s="268">
        <v>60064</v>
      </c>
      <c r="E409" s="268" t="s">
        <v>639</v>
      </c>
      <c r="F409" s="268">
        <v>4420</v>
      </c>
      <c r="G409" s="266" t="s">
        <v>1196</v>
      </c>
      <c r="H409" s="268" t="s">
        <v>1197</v>
      </c>
      <c r="I409" s="268" t="s">
        <v>679</v>
      </c>
      <c r="J409" s="269">
        <v>30000</v>
      </c>
      <c r="K409" s="305" t="s">
        <v>680</v>
      </c>
      <c r="L409" s="234">
        <v>55.1</v>
      </c>
      <c r="M409" s="233" t="s">
        <v>643</v>
      </c>
      <c r="N409" s="232">
        <v>43000</v>
      </c>
      <c r="O409" s="232" t="s">
        <v>1059</v>
      </c>
      <c r="P409" s="232" t="s">
        <v>682</v>
      </c>
      <c r="Q409" s="232" t="s">
        <v>683</v>
      </c>
      <c r="R409" s="232"/>
      <c r="S409" s="232"/>
      <c r="T409" s="232"/>
      <c r="U409" s="232"/>
      <c r="V409" s="232" t="s">
        <v>648</v>
      </c>
      <c r="W409" s="232" t="s">
        <v>1097</v>
      </c>
      <c r="X409" s="232" t="s">
        <v>1634</v>
      </c>
      <c r="Y409" s="232" t="s">
        <v>14</v>
      </c>
    </row>
    <row r="410" spans="1:25" hidden="1" x14ac:dyDescent="0.2">
      <c r="A410" s="232"/>
      <c r="B410" s="266" t="s">
        <v>1011</v>
      </c>
      <c r="C410" s="267" t="s">
        <v>1017</v>
      </c>
      <c r="D410" s="268">
        <v>60064</v>
      </c>
      <c r="E410" s="268" t="s">
        <v>639</v>
      </c>
      <c r="F410" s="268">
        <v>4420</v>
      </c>
      <c r="G410" s="266" t="s">
        <v>1020</v>
      </c>
      <c r="H410" s="268" t="s">
        <v>1198</v>
      </c>
      <c r="I410" s="268" t="s">
        <v>679</v>
      </c>
      <c r="J410" s="269">
        <v>2250</v>
      </c>
      <c r="K410" s="305" t="s">
        <v>680</v>
      </c>
      <c r="L410" s="234">
        <v>4.16</v>
      </c>
      <c r="M410" s="233" t="s">
        <v>643</v>
      </c>
      <c r="N410" s="232">
        <v>45150</v>
      </c>
      <c r="O410" s="232" t="s">
        <v>744</v>
      </c>
      <c r="P410" s="232" t="s">
        <v>682</v>
      </c>
      <c r="Q410" s="232" t="s">
        <v>683</v>
      </c>
      <c r="R410" s="232"/>
      <c r="S410" s="232"/>
      <c r="T410" s="232"/>
      <c r="U410" s="232"/>
      <c r="V410" s="232" t="s">
        <v>648</v>
      </c>
      <c r="W410" s="232" t="s">
        <v>1097</v>
      </c>
      <c r="X410" s="232" t="s">
        <v>1634</v>
      </c>
      <c r="Y410" s="232" t="s">
        <v>14</v>
      </c>
    </row>
    <row r="411" spans="1:25" hidden="1" x14ac:dyDescent="0.2">
      <c r="A411" s="232"/>
      <c r="B411" s="266" t="s">
        <v>1011</v>
      </c>
      <c r="C411" s="267" t="s">
        <v>1022</v>
      </c>
      <c r="D411" s="268">
        <v>60064</v>
      </c>
      <c r="E411" s="268" t="s">
        <v>639</v>
      </c>
      <c r="F411" s="268">
        <v>4420</v>
      </c>
      <c r="G411" s="266" t="s">
        <v>1199</v>
      </c>
      <c r="H411" s="268" t="s">
        <v>1200</v>
      </c>
      <c r="I411" s="268" t="s">
        <v>679</v>
      </c>
      <c r="J411" s="269">
        <v>9000</v>
      </c>
      <c r="K411" s="305" t="s">
        <v>680</v>
      </c>
      <c r="L411" s="234">
        <v>16.670000000000002</v>
      </c>
      <c r="M411" s="233" t="s">
        <v>643</v>
      </c>
      <c r="N411" s="232">
        <v>45140</v>
      </c>
      <c r="O411" s="232" t="s">
        <v>797</v>
      </c>
      <c r="P411" s="232" t="s">
        <v>682</v>
      </c>
      <c r="Q411" s="232" t="s">
        <v>683</v>
      </c>
      <c r="R411" s="232"/>
      <c r="S411" s="232"/>
      <c r="T411" s="232"/>
      <c r="U411" s="232"/>
      <c r="V411" s="232" t="s">
        <v>648</v>
      </c>
      <c r="W411" s="232" t="s">
        <v>1097</v>
      </c>
      <c r="X411" s="232" t="s">
        <v>1634</v>
      </c>
      <c r="Y411" s="232" t="s">
        <v>14</v>
      </c>
    </row>
    <row r="412" spans="1:25" hidden="1" x14ac:dyDescent="0.2">
      <c r="A412" s="232"/>
      <c r="B412" s="266" t="s">
        <v>1011</v>
      </c>
      <c r="C412" s="267" t="s">
        <v>1025</v>
      </c>
      <c r="D412" s="268">
        <v>60064</v>
      </c>
      <c r="E412" s="268" t="s">
        <v>639</v>
      </c>
      <c r="F412" s="268">
        <v>4420</v>
      </c>
      <c r="G412" s="266" t="s">
        <v>1029</v>
      </c>
      <c r="H412" s="268" t="s">
        <v>1201</v>
      </c>
      <c r="I412" s="268" t="s">
        <v>679</v>
      </c>
      <c r="J412" s="269">
        <v>32500</v>
      </c>
      <c r="K412" s="305" t="s">
        <v>680</v>
      </c>
      <c r="L412" s="234">
        <v>60.46</v>
      </c>
      <c r="M412" s="233" t="s">
        <v>643</v>
      </c>
      <c r="N412" s="232">
        <v>45110</v>
      </c>
      <c r="O412" s="232" t="s">
        <v>806</v>
      </c>
      <c r="P412" s="232" t="s">
        <v>682</v>
      </c>
      <c r="Q412" s="232" t="s">
        <v>683</v>
      </c>
      <c r="R412" s="232"/>
      <c r="S412" s="232"/>
      <c r="T412" s="232"/>
      <c r="U412" s="232"/>
      <c r="V412" s="232" t="s">
        <v>648</v>
      </c>
      <c r="W412" s="232" t="s">
        <v>1097</v>
      </c>
      <c r="X412" s="232" t="s">
        <v>1634</v>
      </c>
      <c r="Y412" s="232" t="s">
        <v>14</v>
      </c>
    </row>
    <row r="413" spans="1:25" hidden="1" x14ac:dyDescent="0.2">
      <c r="A413" s="232"/>
      <c r="B413" s="266" t="s">
        <v>1011</v>
      </c>
      <c r="C413" s="267" t="s">
        <v>1025</v>
      </c>
      <c r="D413" s="268">
        <v>60064</v>
      </c>
      <c r="E413" s="268" t="s">
        <v>639</v>
      </c>
      <c r="F413" s="268">
        <v>4420</v>
      </c>
      <c r="G413" s="266" t="s">
        <v>1037</v>
      </c>
      <c r="H413" s="268" t="s">
        <v>1202</v>
      </c>
      <c r="I413" s="268" t="s">
        <v>679</v>
      </c>
      <c r="J413" s="269">
        <v>25000</v>
      </c>
      <c r="K413" s="305" t="s">
        <v>680</v>
      </c>
      <c r="L413" s="234">
        <v>46.51</v>
      </c>
      <c r="M413" s="233" t="s">
        <v>643</v>
      </c>
      <c r="N413" s="232">
        <v>42320</v>
      </c>
      <c r="O413" s="232" t="s">
        <v>749</v>
      </c>
      <c r="P413" s="232" t="s">
        <v>682</v>
      </c>
      <c r="Q413" s="232" t="s">
        <v>683</v>
      </c>
      <c r="R413" s="232"/>
      <c r="S413" s="232"/>
      <c r="T413" s="232"/>
      <c r="U413" s="232"/>
      <c r="V413" s="232" t="s">
        <v>648</v>
      </c>
      <c r="W413" s="232" t="s">
        <v>1097</v>
      </c>
      <c r="X413" s="232" t="s">
        <v>1634</v>
      </c>
      <c r="Y413" s="232" t="s">
        <v>14</v>
      </c>
    </row>
    <row r="414" spans="1:25" hidden="1" x14ac:dyDescent="0.2">
      <c r="A414" s="232"/>
      <c r="B414" s="266" t="s">
        <v>1011</v>
      </c>
      <c r="C414" s="267" t="s">
        <v>1025</v>
      </c>
      <c r="D414" s="268">
        <v>60064</v>
      </c>
      <c r="E414" s="268" t="s">
        <v>639</v>
      </c>
      <c r="F414" s="268">
        <v>4420</v>
      </c>
      <c r="G414" s="266" t="s">
        <v>1037</v>
      </c>
      <c r="H414" s="268" t="s">
        <v>1202</v>
      </c>
      <c r="I414" s="268" t="s">
        <v>679</v>
      </c>
      <c r="J414" s="269">
        <v>25000</v>
      </c>
      <c r="K414" s="305" t="s">
        <v>680</v>
      </c>
      <c r="L414" s="234">
        <v>46.51</v>
      </c>
      <c r="M414" s="233" t="s">
        <v>643</v>
      </c>
      <c r="N414" s="232">
        <v>42320</v>
      </c>
      <c r="O414" s="232" t="s">
        <v>749</v>
      </c>
      <c r="P414" s="232" t="s">
        <v>682</v>
      </c>
      <c r="Q414" s="232" t="s">
        <v>683</v>
      </c>
      <c r="R414" s="232"/>
      <c r="S414" s="232"/>
      <c r="T414" s="232"/>
      <c r="U414" s="232"/>
      <c r="V414" s="232" t="s">
        <v>648</v>
      </c>
      <c r="W414" s="232" t="s">
        <v>1097</v>
      </c>
      <c r="X414" s="232" t="s">
        <v>1634</v>
      </c>
      <c r="Y414" s="232" t="s">
        <v>14</v>
      </c>
    </row>
    <row r="415" spans="1:25" hidden="1" x14ac:dyDescent="0.2">
      <c r="A415" s="232"/>
      <c r="B415" s="266" t="s">
        <v>1011</v>
      </c>
      <c r="C415" s="267" t="s">
        <v>1025</v>
      </c>
      <c r="D415" s="268">
        <v>60064</v>
      </c>
      <c r="E415" s="268" t="s">
        <v>639</v>
      </c>
      <c r="F415" s="268">
        <v>4420</v>
      </c>
      <c r="G415" s="266" t="s">
        <v>1037</v>
      </c>
      <c r="H415" s="268" t="s">
        <v>1202</v>
      </c>
      <c r="I415" s="268" t="s">
        <v>679</v>
      </c>
      <c r="J415" s="269">
        <v>25000</v>
      </c>
      <c r="K415" s="305" t="s">
        <v>680</v>
      </c>
      <c r="L415" s="234">
        <v>46.51</v>
      </c>
      <c r="M415" s="233" t="s">
        <v>643</v>
      </c>
      <c r="N415" s="232">
        <v>42320</v>
      </c>
      <c r="O415" s="232" t="s">
        <v>749</v>
      </c>
      <c r="P415" s="232" t="s">
        <v>682</v>
      </c>
      <c r="Q415" s="232" t="s">
        <v>683</v>
      </c>
      <c r="R415" s="232"/>
      <c r="S415" s="232"/>
      <c r="T415" s="232"/>
      <c r="U415" s="232"/>
      <c r="V415" s="232" t="s">
        <v>648</v>
      </c>
      <c r="W415" s="232" t="s">
        <v>1097</v>
      </c>
      <c r="X415" s="232" t="s">
        <v>1634</v>
      </c>
      <c r="Y415" s="232" t="s">
        <v>14</v>
      </c>
    </row>
    <row r="416" spans="1:25" hidden="1" x14ac:dyDescent="0.2">
      <c r="A416" s="232"/>
      <c r="B416" s="266" t="s">
        <v>1011</v>
      </c>
      <c r="C416" s="267" t="s">
        <v>1025</v>
      </c>
      <c r="D416" s="268">
        <v>60064</v>
      </c>
      <c r="E416" s="268" t="s">
        <v>639</v>
      </c>
      <c r="F416" s="268">
        <v>4420</v>
      </c>
      <c r="G416" s="266" t="s">
        <v>1037</v>
      </c>
      <c r="H416" s="268" t="s">
        <v>1202</v>
      </c>
      <c r="I416" s="268" t="s">
        <v>679</v>
      </c>
      <c r="J416" s="269">
        <v>25000</v>
      </c>
      <c r="K416" s="305" t="s">
        <v>680</v>
      </c>
      <c r="L416" s="234">
        <v>46.51</v>
      </c>
      <c r="M416" s="233" t="s">
        <v>643</v>
      </c>
      <c r="N416" s="232">
        <v>42320</v>
      </c>
      <c r="O416" s="232" t="s">
        <v>749</v>
      </c>
      <c r="P416" s="232" t="s">
        <v>682</v>
      </c>
      <c r="Q416" s="232" t="s">
        <v>683</v>
      </c>
      <c r="R416" s="232"/>
      <c r="S416" s="232"/>
      <c r="T416" s="232"/>
      <c r="U416" s="232"/>
      <c r="V416" s="232" t="s">
        <v>648</v>
      </c>
      <c r="W416" s="232" t="s">
        <v>1097</v>
      </c>
      <c r="X416" s="232" t="s">
        <v>1634</v>
      </c>
      <c r="Y416" s="232" t="s">
        <v>14</v>
      </c>
    </row>
    <row r="417" spans="1:25" hidden="1" x14ac:dyDescent="0.2">
      <c r="A417" s="232"/>
      <c r="B417" s="266" t="s">
        <v>1011</v>
      </c>
      <c r="C417" s="267" t="s">
        <v>1025</v>
      </c>
      <c r="D417" s="268">
        <v>60064</v>
      </c>
      <c r="E417" s="268" t="s">
        <v>639</v>
      </c>
      <c r="F417" s="268">
        <v>4420</v>
      </c>
      <c r="G417" s="266" t="s">
        <v>1037</v>
      </c>
      <c r="H417" s="268" t="s">
        <v>1202</v>
      </c>
      <c r="I417" s="268" t="s">
        <v>679</v>
      </c>
      <c r="J417" s="269">
        <v>25000</v>
      </c>
      <c r="K417" s="305" t="s">
        <v>680</v>
      </c>
      <c r="L417" s="234">
        <v>46.51</v>
      </c>
      <c r="M417" s="233" t="s">
        <v>643</v>
      </c>
      <c r="N417" s="232">
        <v>42320</v>
      </c>
      <c r="O417" s="232" t="s">
        <v>749</v>
      </c>
      <c r="P417" s="232" t="s">
        <v>682</v>
      </c>
      <c r="Q417" s="232" t="s">
        <v>683</v>
      </c>
      <c r="R417" s="232"/>
      <c r="S417" s="232"/>
      <c r="T417" s="232"/>
      <c r="U417" s="232"/>
      <c r="V417" s="232" t="s">
        <v>648</v>
      </c>
      <c r="W417" s="232" t="s">
        <v>1097</v>
      </c>
      <c r="X417" s="232" t="s">
        <v>1634</v>
      </c>
      <c r="Y417" s="232" t="s">
        <v>14</v>
      </c>
    </row>
    <row r="418" spans="1:25" hidden="1" x14ac:dyDescent="0.2">
      <c r="A418" s="232"/>
      <c r="B418" s="266" t="s">
        <v>1011</v>
      </c>
      <c r="C418" s="267" t="s">
        <v>1039</v>
      </c>
      <c r="D418" s="268">
        <v>60064</v>
      </c>
      <c r="E418" s="268" t="s">
        <v>639</v>
      </c>
      <c r="F418" s="268">
        <v>4420</v>
      </c>
      <c r="G418" s="266" t="s">
        <v>1203</v>
      </c>
      <c r="H418" s="268" t="s">
        <v>1204</v>
      </c>
      <c r="I418" s="268" t="s">
        <v>679</v>
      </c>
      <c r="J418" s="269">
        <v>105000</v>
      </c>
      <c r="K418" s="305" t="s">
        <v>680</v>
      </c>
      <c r="L418" s="234">
        <v>195.44</v>
      </c>
      <c r="M418" s="233" t="s">
        <v>643</v>
      </c>
      <c r="N418" s="232">
        <v>42330</v>
      </c>
      <c r="O418" s="232" t="s">
        <v>1205</v>
      </c>
      <c r="P418" s="232" t="s">
        <v>682</v>
      </c>
      <c r="Q418" s="232" t="s">
        <v>683</v>
      </c>
      <c r="R418" s="232"/>
      <c r="S418" s="232"/>
      <c r="T418" s="232"/>
      <c r="U418" s="232"/>
      <c r="V418" s="232" t="s">
        <v>648</v>
      </c>
      <c r="W418" s="232" t="s">
        <v>1097</v>
      </c>
      <c r="X418" s="232" t="s">
        <v>1634</v>
      </c>
      <c r="Y418" s="232" t="s">
        <v>14</v>
      </c>
    </row>
    <row r="419" spans="1:25" hidden="1" x14ac:dyDescent="0.2">
      <c r="A419" s="232"/>
      <c r="B419" s="266" t="s">
        <v>1011</v>
      </c>
      <c r="C419" s="267" t="s">
        <v>1039</v>
      </c>
      <c r="D419" s="268">
        <v>60064</v>
      </c>
      <c r="E419" s="268" t="s">
        <v>639</v>
      </c>
      <c r="F419" s="268">
        <v>4420</v>
      </c>
      <c r="G419" s="266" t="s">
        <v>1206</v>
      </c>
      <c r="H419" s="268" t="s">
        <v>1207</v>
      </c>
      <c r="I419" s="268" t="s">
        <v>679</v>
      </c>
      <c r="J419" s="269">
        <v>500</v>
      </c>
      <c r="K419" s="305" t="s">
        <v>680</v>
      </c>
      <c r="L419" s="234">
        <v>0.93</v>
      </c>
      <c r="M419" s="233" t="s">
        <v>643</v>
      </c>
      <c r="N419" s="232">
        <v>42430</v>
      </c>
      <c r="O419" s="232" t="s">
        <v>819</v>
      </c>
      <c r="P419" s="232" t="s">
        <v>682</v>
      </c>
      <c r="Q419" s="232" t="s">
        <v>683</v>
      </c>
      <c r="R419" s="232"/>
      <c r="S419" s="232"/>
      <c r="T419" s="232"/>
      <c r="U419" s="232"/>
      <c r="V419" s="232" t="s">
        <v>648</v>
      </c>
      <c r="W419" s="232" t="s">
        <v>1097</v>
      </c>
      <c r="X419" s="232" t="s">
        <v>1634</v>
      </c>
      <c r="Y419" s="232" t="s">
        <v>14</v>
      </c>
    </row>
    <row r="420" spans="1:25" hidden="1" x14ac:dyDescent="0.2">
      <c r="A420" s="232"/>
      <c r="B420" s="266" t="s">
        <v>1011</v>
      </c>
      <c r="C420" s="267" t="s">
        <v>1039</v>
      </c>
      <c r="D420" s="268">
        <v>60064</v>
      </c>
      <c r="E420" s="268" t="s">
        <v>639</v>
      </c>
      <c r="F420" s="268">
        <v>4420</v>
      </c>
      <c r="G420" s="266" t="s">
        <v>1208</v>
      </c>
      <c r="H420" s="268" t="s">
        <v>1209</v>
      </c>
      <c r="I420" s="268" t="s">
        <v>679</v>
      </c>
      <c r="J420" s="269">
        <v>20000</v>
      </c>
      <c r="K420" s="305" t="s">
        <v>680</v>
      </c>
      <c r="L420" s="234">
        <v>37.229999999999997</v>
      </c>
      <c r="M420" s="233" t="s">
        <v>643</v>
      </c>
      <c r="N420" s="232">
        <v>45120</v>
      </c>
      <c r="O420" s="232" t="s">
        <v>809</v>
      </c>
      <c r="P420" s="232" t="s">
        <v>682</v>
      </c>
      <c r="Q420" s="232" t="s">
        <v>683</v>
      </c>
      <c r="R420" s="232"/>
      <c r="S420" s="232"/>
      <c r="T420" s="232"/>
      <c r="U420" s="232"/>
      <c r="V420" s="232" t="s">
        <v>648</v>
      </c>
      <c r="W420" s="232" t="s">
        <v>1097</v>
      </c>
      <c r="X420" s="232" t="s">
        <v>1634</v>
      </c>
      <c r="Y420" s="232" t="s">
        <v>14</v>
      </c>
    </row>
    <row r="421" spans="1:25" hidden="1" x14ac:dyDescent="0.2">
      <c r="A421" s="232"/>
      <c r="B421" s="266" t="s">
        <v>1011</v>
      </c>
      <c r="C421" s="267" t="s">
        <v>1039</v>
      </c>
      <c r="D421" s="268">
        <v>60064</v>
      </c>
      <c r="E421" s="268" t="s">
        <v>639</v>
      </c>
      <c r="F421" s="268">
        <v>4420</v>
      </c>
      <c r="G421" s="266" t="s">
        <v>1210</v>
      </c>
      <c r="H421" s="268" t="s">
        <v>1211</v>
      </c>
      <c r="I421" s="268" t="s">
        <v>679</v>
      </c>
      <c r="J421" s="269">
        <v>4500</v>
      </c>
      <c r="K421" s="305" t="s">
        <v>680</v>
      </c>
      <c r="L421" s="234">
        <v>8.3800000000000008</v>
      </c>
      <c r="M421" s="233" t="s">
        <v>643</v>
      </c>
      <c r="N421" s="232">
        <v>45140</v>
      </c>
      <c r="O421" s="232" t="s">
        <v>797</v>
      </c>
      <c r="P421" s="232" t="s">
        <v>682</v>
      </c>
      <c r="Q421" s="232" t="s">
        <v>683</v>
      </c>
      <c r="R421" s="232"/>
      <c r="S421" s="232"/>
      <c r="T421" s="232"/>
      <c r="U421" s="232"/>
      <c r="V421" s="232" t="s">
        <v>648</v>
      </c>
      <c r="W421" s="232" t="s">
        <v>1097</v>
      </c>
      <c r="X421" s="232" t="s">
        <v>1634</v>
      </c>
      <c r="Y421" s="232" t="s">
        <v>14</v>
      </c>
    </row>
    <row r="422" spans="1:25" hidden="1" x14ac:dyDescent="0.2">
      <c r="A422" s="232"/>
      <c r="B422" s="266" t="s">
        <v>1011</v>
      </c>
      <c r="C422" s="267" t="s">
        <v>1039</v>
      </c>
      <c r="D422" s="268">
        <v>60064</v>
      </c>
      <c r="E422" s="268" t="s">
        <v>639</v>
      </c>
      <c r="F422" s="268">
        <v>4420</v>
      </c>
      <c r="G422" s="266" t="s">
        <v>1212</v>
      </c>
      <c r="H422" s="268" t="s">
        <v>1213</v>
      </c>
      <c r="I422" s="268" t="s">
        <v>679</v>
      </c>
      <c r="J422" s="269">
        <v>40500</v>
      </c>
      <c r="K422" s="305" t="s">
        <v>680</v>
      </c>
      <c r="L422" s="234">
        <v>75.38</v>
      </c>
      <c r="M422" s="233" t="s">
        <v>643</v>
      </c>
      <c r="N422" s="232">
        <v>45140</v>
      </c>
      <c r="O422" s="232" t="s">
        <v>797</v>
      </c>
      <c r="P422" s="232" t="s">
        <v>682</v>
      </c>
      <c r="Q422" s="232" t="s">
        <v>683</v>
      </c>
      <c r="R422" s="232"/>
      <c r="S422" s="232"/>
      <c r="T422" s="232"/>
      <c r="U422" s="232"/>
      <c r="V422" s="232" t="s">
        <v>648</v>
      </c>
      <c r="W422" s="232" t="s">
        <v>1097</v>
      </c>
      <c r="X422" s="232" t="s">
        <v>1634</v>
      </c>
      <c r="Y422" s="232" t="s">
        <v>14</v>
      </c>
    </row>
    <row r="423" spans="1:25" hidden="1" x14ac:dyDescent="0.2">
      <c r="A423" s="232"/>
      <c r="B423" s="266" t="s">
        <v>1011</v>
      </c>
      <c r="C423" s="267" t="s">
        <v>1039</v>
      </c>
      <c r="D423" s="268">
        <v>60064</v>
      </c>
      <c r="E423" s="268" t="s">
        <v>639</v>
      </c>
      <c r="F423" s="268">
        <v>4420</v>
      </c>
      <c r="G423" s="266" t="s">
        <v>1212</v>
      </c>
      <c r="H423" s="268" t="s">
        <v>1214</v>
      </c>
      <c r="I423" s="268" t="s">
        <v>679</v>
      </c>
      <c r="J423" s="269">
        <v>2250</v>
      </c>
      <c r="K423" s="305" t="s">
        <v>680</v>
      </c>
      <c r="L423" s="234">
        <v>4.1900000000000004</v>
      </c>
      <c r="M423" s="233" t="s">
        <v>643</v>
      </c>
      <c r="N423" s="232">
        <v>45140</v>
      </c>
      <c r="O423" s="232" t="s">
        <v>797</v>
      </c>
      <c r="P423" s="232" t="s">
        <v>682</v>
      </c>
      <c r="Q423" s="232" t="s">
        <v>683</v>
      </c>
      <c r="R423" s="232"/>
      <c r="S423" s="232"/>
      <c r="T423" s="232"/>
      <c r="U423" s="232"/>
      <c r="V423" s="232" t="s">
        <v>648</v>
      </c>
      <c r="W423" s="232" t="s">
        <v>1097</v>
      </c>
      <c r="X423" s="232" t="s">
        <v>1634</v>
      </c>
      <c r="Y423" s="232" t="s">
        <v>14</v>
      </c>
    </row>
    <row r="424" spans="1:25" hidden="1" x14ac:dyDescent="0.2">
      <c r="A424" s="232"/>
      <c r="B424" s="266" t="s">
        <v>1011</v>
      </c>
      <c r="C424" s="267" t="s">
        <v>1042</v>
      </c>
      <c r="D424" s="268">
        <v>60064</v>
      </c>
      <c r="E424" s="268" t="s">
        <v>639</v>
      </c>
      <c r="F424" s="268">
        <v>4420</v>
      </c>
      <c r="G424" s="266" t="s">
        <v>1054</v>
      </c>
      <c r="H424" s="268" t="s">
        <v>1215</v>
      </c>
      <c r="I424" s="268" t="s">
        <v>679</v>
      </c>
      <c r="J424" s="269">
        <v>25000</v>
      </c>
      <c r="K424" s="305" t="s">
        <v>680</v>
      </c>
      <c r="L424" s="234">
        <v>46.51</v>
      </c>
      <c r="M424" s="233" t="s">
        <v>643</v>
      </c>
      <c r="N424" s="232">
        <v>42320</v>
      </c>
      <c r="O424" s="232" t="s">
        <v>749</v>
      </c>
      <c r="P424" s="232" t="s">
        <v>682</v>
      </c>
      <c r="Q424" s="232" t="s">
        <v>683</v>
      </c>
      <c r="R424" s="232"/>
      <c r="S424" s="232"/>
      <c r="T424" s="232"/>
      <c r="U424" s="232"/>
      <c r="V424" s="232" t="s">
        <v>648</v>
      </c>
      <c r="W424" s="232" t="s">
        <v>1097</v>
      </c>
      <c r="X424" s="232" t="s">
        <v>1634</v>
      </c>
      <c r="Y424" s="232" t="s">
        <v>14</v>
      </c>
    </row>
    <row r="425" spans="1:25" hidden="1" x14ac:dyDescent="0.2">
      <c r="A425" s="232"/>
      <c r="B425" s="266" t="s">
        <v>1011</v>
      </c>
      <c r="C425" s="267" t="s">
        <v>1042</v>
      </c>
      <c r="D425" s="268">
        <v>60064</v>
      </c>
      <c r="E425" s="268" t="s">
        <v>639</v>
      </c>
      <c r="F425" s="268">
        <v>4420</v>
      </c>
      <c r="G425" s="266" t="s">
        <v>1054</v>
      </c>
      <c r="H425" s="268" t="s">
        <v>1215</v>
      </c>
      <c r="I425" s="268" t="s">
        <v>679</v>
      </c>
      <c r="J425" s="269">
        <v>25000</v>
      </c>
      <c r="K425" s="305" t="s">
        <v>680</v>
      </c>
      <c r="L425" s="234">
        <v>46.51</v>
      </c>
      <c r="M425" s="233" t="s">
        <v>643</v>
      </c>
      <c r="N425" s="232">
        <v>42320</v>
      </c>
      <c r="O425" s="232" t="s">
        <v>749</v>
      </c>
      <c r="P425" s="232" t="s">
        <v>682</v>
      </c>
      <c r="Q425" s="232" t="s">
        <v>683</v>
      </c>
      <c r="R425" s="232"/>
      <c r="S425" s="232"/>
      <c r="T425" s="232"/>
      <c r="U425" s="232"/>
      <c r="V425" s="232" t="s">
        <v>648</v>
      </c>
      <c r="W425" s="232" t="s">
        <v>1097</v>
      </c>
      <c r="X425" s="232" t="s">
        <v>1634</v>
      </c>
      <c r="Y425" s="232" t="s">
        <v>14</v>
      </c>
    </row>
    <row r="426" spans="1:25" hidden="1" x14ac:dyDescent="0.2">
      <c r="A426" s="232"/>
      <c r="B426" s="266" t="s">
        <v>1011</v>
      </c>
      <c r="C426" s="267" t="s">
        <v>1042</v>
      </c>
      <c r="D426" s="268">
        <v>60064</v>
      </c>
      <c r="E426" s="268" t="s">
        <v>639</v>
      </c>
      <c r="F426" s="268">
        <v>4420</v>
      </c>
      <c r="G426" s="266" t="s">
        <v>1054</v>
      </c>
      <c r="H426" s="268" t="s">
        <v>1215</v>
      </c>
      <c r="I426" s="268" t="s">
        <v>679</v>
      </c>
      <c r="J426" s="269">
        <v>25000</v>
      </c>
      <c r="K426" s="305" t="s">
        <v>680</v>
      </c>
      <c r="L426" s="234">
        <v>46.51</v>
      </c>
      <c r="M426" s="233" t="s">
        <v>643</v>
      </c>
      <c r="N426" s="232">
        <v>42320</v>
      </c>
      <c r="O426" s="232" t="s">
        <v>749</v>
      </c>
      <c r="P426" s="232" t="s">
        <v>682</v>
      </c>
      <c r="Q426" s="232" t="s">
        <v>683</v>
      </c>
      <c r="R426" s="232"/>
      <c r="S426" s="232"/>
      <c r="T426" s="232"/>
      <c r="U426" s="232"/>
      <c r="V426" s="232" t="s">
        <v>648</v>
      </c>
      <c r="W426" s="232" t="s">
        <v>1097</v>
      </c>
      <c r="X426" s="232" t="s">
        <v>1634</v>
      </c>
      <c r="Y426" s="232" t="s">
        <v>14</v>
      </c>
    </row>
    <row r="427" spans="1:25" hidden="1" x14ac:dyDescent="0.2">
      <c r="A427" s="232"/>
      <c r="B427" s="266" t="s">
        <v>1011</v>
      </c>
      <c r="C427" s="267" t="s">
        <v>1042</v>
      </c>
      <c r="D427" s="268">
        <v>60064</v>
      </c>
      <c r="E427" s="268" t="s">
        <v>639</v>
      </c>
      <c r="F427" s="268">
        <v>4420</v>
      </c>
      <c r="G427" s="266" t="s">
        <v>1054</v>
      </c>
      <c r="H427" s="268" t="s">
        <v>1215</v>
      </c>
      <c r="I427" s="268" t="s">
        <v>679</v>
      </c>
      <c r="J427" s="269">
        <v>25000</v>
      </c>
      <c r="K427" s="305" t="s">
        <v>680</v>
      </c>
      <c r="L427" s="234">
        <v>46.51</v>
      </c>
      <c r="M427" s="233" t="s">
        <v>643</v>
      </c>
      <c r="N427" s="232">
        <v>42320</v>
      </c>
      <c r="O427" s="232" t="s">
        <v>749</v>
      </c>
      <c r="P427" s="232" t="s">
        <v>682</v>
      </c>
      <c r="Q427" s="232" t="s">
        <v>683</v>
      </c>
      <c r="R427" s="232"/>
      <c r="S427" s="232"/>
      <c r="T427" s="232"/>
      <c r="U427" s="232"/>
      <c r="V427" s="232" t="s">
        <v>648</v>
      </c>
      <c r="W427" s="232" t="s">
        <v>1097</v>
      </c>
      <c r="X427" s="232" t="s">
        <v>1634</v>
      </c>
      <c r="Y427" s="232" t="s">
        <v>14</v>
      </c>
    </row>
    <row r="428" spans="1:25" hidden="1" x14ac:dyDescent="0.2">
      <c r="A428" s="232"/>
      <c r="B428" s="266" t="s">
        <v>1011</v>
      </c>
      <c r="C428" s="267" t="s">
        <v>1042</v>
      </c>
      <c r="D428" s="268">
        <v>60064</v>
      </c>
      <c r="E428" s="268" t="s">
        <v>639</v>
      </c>
      <c r="F428" s="268">
        <v>4420</v>
      </c>
      <c r="G428" s="266" t="s">
        <v>1054</v>
      </c>
      <c r="H428" s="268" t="s">
        <v>1215</v>
      </c>
      <c r="I428" s="268" t="s">
        <v>679</v>
      </c>
      <c r="J428" s="269">
        <v>25000</v>
      </c>
      <c r="K428" s="305" t="s">
        <v>680</v>
      </c>
      <c r="L428" s="234">
        <v>46.51</v>
      </c>
      <c r="M428" s="233" t="s">
        <v>643</v>
      </c>
      <c r="N428" s="232">
        <v>42320</v>
      </c>
      <c r="O428" s="232" t="s">
        <v>749</v>
      </c>
      <c r="P428" s="232" t="s">
        <v>682</v>
      </c>
      <c r="Q428" s="232" t="s">
        <v>683</v>
      </c>
      <c r="R428" s="232"/>
      <c r="S428" s="232"/>
      <c r="T428" s="232"/>
      <c r="U428" s="232"/>
      <c r="V428" s="232" t="s">
        <v>648</v>
      </c>
      <c r="W428" s="232" t="s">
        <v>1097</v>
      </c>
      <c r="X428" s="232" t="s">
        <v>1634</v>
      </c>
      <c r="Y428" s="232" t="s">
        <v>14</v>
      </c>
    </row>
    <row r="429" spans="1:25" hidden="1" x14ac:dyDescent="0.2">
      <c r="A429" s="232"/>
      <c r="B429" s="266" t="s">
        <v>1011</v>
      </c>
      <c r="C429" s="267" t="s">
        <v>1216</v>
      </c>
      <c r="D429" s="268">
        <v>60064</v>
      </c>
      <c r="E429" s="268" t="s">
        <v>639</v>
      </c>
      <c r="F429" s="268">
        <v>4420</v>
      </c>
      <c r="G429" s="266" t="s">
        <v>1217</v>
      </c>
      <c r="H429" s="268" t="s">
        <v>1218</v>
      </c>
      <c r="I429" s="268" t="s">
        <v>679</v>
      </c>
      <c r="J429" s="269">
        <v>110000</v>
      </c>
      <c r="K429" s="305" t="s">
        <v>680</v>
      </c>
      <c r="L429" s="234">
        <v>204.68</v>
      </c>
      <c r="M429" s="233" t="s">
        <v>643</v>
      </c>
      <c r="N429" s="232">
        <v>42330</v>
      </c>
      <c r="O429" s="232" t="s">
        <v>1205</v>
      </c>
      <c r="P429" s="232" t="s">
        <v>682</v>
      </c>
      <c r="Q429" s="232" t="s">
        <v>683</v>
      </c>
      <c r="R429" s="232"/>
      <c r="S429" s="232"/>
      <c r="T429" s="232"/>
      <c r="U429" s="232"/>
      <c r="V429" s="232" t="s">
        <v>648</v>
      </c>
      <c r="W429" s="232" t="s">
        <v>1097</v>
      </c>
      <c r="X429" s="232" t="s">
        <v>1634</v>
      </c>
      <c r="Y429" s="232" t="s">
        <v>14</v>
      </c>
    </row>
    <row r="430" spans="1:25" hidden="1" x14ac:dyDescent="0.2">
      <c r="A430" s="232"/>
      <c r="B430" s="266" t="s">
        <v>1011</v>
      </c>
      <c r="C430" s="267" t="s">
        <v>1216</v>
      </c>
      <c r="D430" s="268">
        <v>60064</v>
      </c>
      <c r="E430" s="268" t="s">
        <v>639</v>
      </c>
      <c r="F430" s="268">
        <v>4420</v>
      </c>
      <c r="G430" s="266" t="s">
        <v>1219</v>
      </c>
      <c r="H430" s="268" t="s">
        <v>1220</v>
      </c>
      <c r="I430" s="268" t="s">
        <v>679</v>
      </c>
      <c r="J430" s="269">
        <v>500</v>
      </c>
      <c r="K430" s="305" t="s">
        <v>680</v>
      </c>
      <c r="L430" s="234">
        <v>0.93</v>
      </c>
      <c r="M430" s="233" t="s">
        <v>643</v>
      </c>
      <c r="N430" s="232">
        <v>42430</v>
      </c>
      <c r="O430" s="232" t="s">
        <v>819</v>
      </c>
      <c r="P430" s="232" t="s">
        <v>682</v>
      </c>
      <c r="Q430" s="232" t="s">
        <v>683</v>
      </c>
      <c r="R430" s="232"/>
      <c r="S430" s="232"/>
      <c r="T430" s="232"/>
      <c r="U430" s="232"/>
      <c r="V430" s="232" t="s">
        <v>648</v>
      </c>
      <c r="W430" s="232" t="s">
        <v>1097</v>
      </c>
      <c r="X430" s="232" t="s">
        <v>1634</v>
      </c>
      <c r="Y430" s="232" t="s">
        <v>14</v>
      </c>
    </row>
    <row r="431" spans="1:25" hidden="1" x14ac:dyDescent="0.2">
      <c r="A431" s="232"/>
      <c r="B431" s="266" t="s">
        <v>1011</v>
      </c>
      <c r="C431" s="267" t="s">
        <v>1216</v>
      </c>
      <c r="D431" s="268">
        <v>60064</v>
      </c>
      <c r="E431" s="268" t="s">
        <v>639</v>
      </c>
      <c r="F431" s="268">
        <v>4420</v>
      </c>
      <c r="G431" s="266" t="s">
        <v>1221</v>
      </c>
      <c r="H431" s="268" t="s">
        <v>1222</v>
      </c>
      <c r="I431" s="268" t="s">
        <v>679</v>
      </c>
      <c r="J431" s="269">
        <v>27700</v>
      </c>
      <c r="K431" s="305" t="s">
        <v>680</v>
      </c>
      <c r="L431" s="234">
        <v>51.54</v>
      </c>
      <c r="M431" s="233" t="s">
        <v>643</v>
      </c>
      <c r="N431" s="232">
        <v>45110</v>
      </c>
      <c r="O431" s="232" t="s">
        <v>806</v>
      </c>
      <c r="P431" s="232" t="s">
        <v>682</v>
      </c>
      <c r="Q431" s="232" t="s">
        <v>683</v>
      </c>
      <c r="R431" s="232"/>
      <c r="S431" s="232"/>
      <c r="T431" s="232"/>
      <c r="U431" s="232"/>
      <c r="V431" s="232" t="s">
        <v>648</v>
      </c>
      <c r="W431" s="232" t="s">
        <v>1097</v>
      </c>
      <c r="X431" s="232" t="s">
        <v>1634</v>
      </c>
      <c r="Y431" s="232" t="s">
        <v>14</v>
      </c>
    </row>
    <row r="432" spans="1:25" hidden="1" x14ac:dyDescent="0.2">
      <c r="A432" s="232"/>
      <c r="B432" s="266" t="s">
        <v>1011</v>
      </c>
      <c r="C432" s="267" t="s">
        <v>1216</v>
      </c>
      <c r="D432" s="268">
        <v>60064</v>
      </c>
      <c r="E432" s="268" t="s">
        <v>639</v>
      </c>
      <c r="F432" s="268">
        <v>4420</v>
      </c>
      <c r="G432" s="266" t="s">
        <v>1223</v>
      </c>
      <c r="H432" s="268" t="s">
        <v>1224</v>
      </c>
      <c r="I432" s="268" t="s">
        <v>679</v>
      </c>
      <c r="J432" s="269">
        <v>20000</v>
      </c>
      <c r="K432" s="305" t="s">
        <v>680</v>
      </c>
      <c r="L432" s="234">
        <v>37.21</v>
      </c>
      <c r="M432" s="233" t="s">
        <v>643</v>
      </c>
      <c r="N432" s="232">
        <v>45120</v>
      </c>
      <c r="O432" s="232" t="s">
        <v>809</v>
      </c>
      <c r="P432" s="232" t="s">
        <v>682</v>
      </c>
      <c r="Q432" s="232" t="s">
        <v>683</v>
      </c>
      <c r="R432" s="232"/>
      <c r="S432" s="232"/>
      <c r="T432" s="232"/>
      <c r="U432" s="232"/>
      <c r="V432" s="232" t="s">
        <v>648</v>
      </c>
      <c r="W432" s="232" t="s">
        <v>1097</v>
      </c>
      <c r="X432" s="232" t="s">
        <v>1634</v>
      </c>
      <c r="Y432" s="232" t="s">
        <v>14</v>
      </c>
    </row>
    <row r="433" spans="1:25" hidden="1" x14ac:dyDescent="0.2">
      <c r="A433" s="232"/>
      <c r="B433" s="266" t="s">
        <v>1011</v>
      </c>
      <c r="C433" s="267" t="s">
        <v>1216</v>
      </c>
      <c r="D433" s="268">
        <v>60064</v>
      </c>
      <c r="E433" s="268" t="s">
        <v>639</v>
      </c>
      <c r="F433" s="268">
        <v>4420</v>
      </c>
      <c r="G433" s="266" t="s">
        <v>1225</v>
      </c>
      <c r="H433" s="268" t="s">
        <v>1226</v>
      </c>
      <c r="I433" s="268" t="s">
        <v>679</v>
      </c>
      <c r="J433" s="269">
        <v>28000</v>
      </c>
      <c r="K433" s="305" t="s">
        <v>680</v>
      </c>
      <c r="L433" s="234">
        <v>52.1</v>
      </c>
      <c r="M433" s="233" t="s">
        <v>643</v>
      </c>
      <c r="N433" s="232">
        <v>45140</v>
      </c>
      <c r="O433" s="232" t="s">
        <v>797</v>
      </c>
      <c r="P433" s="232" t="s">
        <v>682</v>
      </c>
      <c r="Q433" s="232" t="s">
        <v>683</v>
      </c>
      <c r="R433" s="232"/>
      <c r="S433" s="232"/>
      <c r="T433" s="232"/>
      <c r="U433" s="232"/>
      <c r="V433" s="232" t="s">
        <v>648</v>
      </c>
      <c r="W433" s="232" t="s">
        <v>1097</v>
      </c>
      <c r="X433" s="232" t="s">
        <v>1634</v>
      </c>
      <c r="Y433" s="232" t="s">
        <v>14</v>
      </c>
    </row>
    <row r="434" spans="1:25" hidden="1" x14ac:dyDescent="0.2">
      <c r="A434" s="232"/>
      <c r="B434" s="266" t="s">
        <v>1011</v>
      </c>
      <c r="C434" s="267" t="s">
        <v>1216</v>
      </c>
      <c r="D434" s="268">
        <v>60064</v>
      </c>
      <c r="E434" s="268" t="s">
        <v>639</v>
      </c>
      <c r="F434" s="268">
        <v>4420</v>
      </c>
      <c r="G434" s="266" t="s">
        <v>1225</v>
      </c>
      <c r="H434" s="268" t="s">
        <v>1227</v>
      </c>
      <c r="I434" s="268" t="s">
        <v>679</v>
      </c>
      <c r="J434" s="269">
        <v>3000</v>
      </c>
      <c r="K434" s="305" t="s">
        <v>680</v>
      </c>
      <c r="L434" s="234">
        <v>5.58</v>
      </c>
      <c r="M434" s="233" t="s">
        <v>643</v>
      </c>
      <c r="N434" s="232">
        <v>45140</v>
      </c>
      <c r="O434" s="232" t="s">
        <v>797</v>
      </c>
      <c r="P434" s="232" t="s">
        <v>682</v>
      </c>
      <c r="Q434" s="232" t="s">
        <v>683</v>
      </c>
      <c r="R434" s="232"/>
      <c r="S434" s="232"/>
      <c r="T434" s="232"/>
      <c r="U434" s="232"/>
      <c r="V434" s="232" t="s">
        <v>648</v>
      </c>
      <c r="W434" s="232" t="s">
        <v>1097</v>
      </c>
      <c r="X434" s="232" t="s">
        <v>1634</v>
      </c>
      <c r="Y434" s="232" t="s">
        <v>14</v>
      </c>
    </row>
    <row r="435" spans="1:25" hidden="1" x14ac:dyDescent="0.2">
      <c r="A435" s="232"/>
      <c r="B435" s="266" t="s">
        <v>1011</v>
      </c>
      <c r="C435" s="267" t="s">
        <v>1228</v>
      </c>
      <c r="D435" s="268">
        <v>60064</v>
      </c>
      <c r="E435" s="268" t="s">
        <v>639</v>
      </c>
      <c r="F435" s="268">
        <v>4420</v>
      </c>
      <c r="G435" s="266" t="s">
        <v>1229</v>
      </c>
      <c r="H435" s="268" t="s">
        <v>1230</v>
      </c>
      <c r="I435" s="268" t="s">
        <v>679</v>
      </c>
      <c r="J435" s="269">
        <v>2500</v>
      </c>
      <c r="K435" s="305" t="s">
        <v>680</v>
      </c>
      <c r="L435" s="234">
        <v>4.6500000000000004</v>
      </c>
      <c r="M435" s="233" t="s">
        <v>643</v>
      </c>
      <c r="N435" s="232">
        <v>44510</v>
      </c>
      <c r="O435" s="232" t="s">
        <v>721</v>
      </c>
      <c r="P435" s="232" t="s">
        <v>682</v>
      </c>
      <c r="Q435" s="232" t="s">
        <v>683</v>
      </c>
      <c r="R435" s="232"/>
      <c r="S435" s="232"/>
      <c r="T435" s="232"/>
      <c r="U435" s="232"/>
      <c r="V435" s="232" t="s">
        <v>648</v>
      </c>
      <c r="W435" s="232" t="s">
        <v>1097</v>
      </c>
      <c r="X435" s="232" t="s">
        <v>1634</v>
      </c>
      <c r="Y435" s="232" t="s">
        <v>14</v>
      </c>
    </row>
    <row r="436" spans="1:25" hidden="1" x14ac:dyDescent="0.2">
      <c r="A436" s="232"/>
      <c r="B436" s="266" t="s">
        <v>1011</v>
      </c>
      <c r="C436" s="267" t="s">
        <v>1231</v>
      </c>
      <c r="D436" s="268">
        <v>60064</v>
      </c>
      <c r="E436" s="268" t="s">
        <v>639</v>
      </c>
      <c r="F436" s="268">
        <v>4420</v>
      </c>
      <c r="G436" s="266" t="s">
        <v>1232</v>
      </c>
      <c r="H436" s="268" t="s">
        <v>1016</v>
      </c>
      <c r="I436" s="268" t="s">
        <v>679</v>
      </c>
      <c r="J436" s="269">
        <v>50000</v>
      </c>
      <c r="K436" s="305" t="s">
        <v>680</v>
      </c>
      <c r="L436" s="234">
        <v>93.19</v>
      </c>
      <c r="M436" s="233" t="s">
        <v>643</v>
      </c>
      <c r="N436" s="232">
        <v>44120</v>
      </c>
      <c r="O436" s="232" t="s">
        <v>712</v>
      </c>
      <c r="P436" s="232" t="s">
        <v>682</v>
      </c>
      <c r="Q436" s="232" t="s">
        <v>683</v>
      </c>
      <c r="R436" s="232"/>
      <c r="S436" s="232"/>
      <c r="T436" s="232"/>
      <c r="U436" s="232"/>
      <c r="V436" s="232" t="s">
        <v>648</v>
      </c>
      <c r="W436" s="232" t="s">
        <v>1097</v>
      </c>
      <c r="X436" s="232" t="s">
        <v>1634</v>
      </c>
      <c r="Y436" s="232" t="s">
        <v>14</v>
      </c>
    </row>
    <row r="437" spans="1:25" hidden="1" x14ac:dyDescent="0.2">
      <c r="A437" s="232"/>
      <c r="B437" s="266" t="s">
        <v>1011</v>
      </c>
      <c r="C437" s="267" t="s">
        <v>1056</v>
      </c>
      <c r="D437" s="268">
        <v>60064</v>
      </c>
      <c r="E437" s="268" t="s">
        <v>639</v>
      </c>
      <c r="F437" s="268">
        <v>4420</v>
      </c>
      <c r="G437" s="266">
        <v>1583172</v>
      </c>
      <c r="H437" s="268" t="s">
        <v>1233</v>
      </c>
      <c r="I437" s="268" t="s">
        <v>679</v>
      </c>
      <c r="J437" s="269">
        <v>280000</v>
      </c>
      <c r="K437" s="305" t="s">
        <v>680</v>
      </c>
      <c r="L437" s="234">
        <v>520.54</v>
      </c>
      <c r="M437" s="233" t="s">
        <v>643</v>
      </c>
      <c r="N437" s="232">
        <v>44110</v>
      </c>
      <c r="O437" s="232" t="s">
        <v>728</v>
      </c>
      <c r="P437" s="232" t="s">
        <v>682</v>
      </c>
      <c r="Q437" s="232" t="s">
        <v>683</v>
      </c>
      <c r="R437" s="232"/>
      <c r="S437" s="232"/>
      <c r="T437" s="232"/>
      <c r="U437" s="232"/>
      <c r="V437" s="232" t="s">
        <v>648</v>
      </c>
      <c r="W437" s="232" t="s">
        <v>1097</v>
      </c>
      <c r="X437" s="232" t="s">
        <v>1634</v>
      </c>
      <c r="Y437" s="232" t="s">
        <v>14</v>
      </c>
    </row>
    <row r="438" spans="1:25" hidden="1" x14ac:dyDescent="0.2">
      <c r="A438" s="232"/>
      <c r="B438" s="266" t="s">
        <v>1076</v>
      </c>
      <c r="C438" s="267">
        <v>44202</v>
      </c>
      <c r="D438" s="268">
        <v>60064</v>
      </c>
      <c r="E438" s="268" t="s">
        <v>639</v>
      </c>
      <c r="F438" s="268">
        <v>4421</v>
      </c>
      <c r="G438" s="266">
        <v>1583174</v>
      </c>
      <c r="H438" s="268" t="s">
        <v>1235</v>
      </c>
      <c r="I438" s="268" t="s">
        <v>679</v>
      </c>
      <c r="J438" s="269">
        <v>400000</v>
      </c>
      <c r="K438" s="305" t="s">
        <v>680</v>
      </c>
      <c r="L438" s="234">
        <v>745.64</v>
      </c>
      <c r="M438" s="233" t="s">
        <v>643</v>
      </c>
      <c r="N438" s="232">
        <v>44620</v>
      </c>
      <c r="O438" s="232" t="s">
        <v>1236</v>
      </c>
      <c r="P438" s="232" t="s">
        <v>682</v>
      </c>
      <c r="Q438" s="232" t="s">
        <v>683</v>
      </c>
      <c r="R438" s="232"/>
      <c r="S438" s="232"/>
      <c r="T438" s="232"/>
      <c r="U438" s="232"/>
      <c r="V438" s="232" t="s">
        <v>648</v>
      </c>
      <c r="W438" s="232" t="s">
        <v>1097</v>
      </c>
      <c r="X438" s="232" t="s">
        <v>1634</v>
      </c>
      <c r="Y438" s="232" t="s">
        <v>14</v>
      </c>
    </row>
    <row r="439" spans="1:25" hidden="1" x14ac:dyDescent="0.2">
      <c r="A439" s="232"/>
      <c r="B439" s="266" t="s">
        <v>1076</v>
      </c>
      <c r="C439" s="267">
        <v>44202</v>
      </c>
      <c r="D439" s="268">
        <v>60064</v>
      </c>
      <c r="E439" s="268" t="s">
        <v>639</v>
      </c>
      <c r="F439" s="268">
        <v>4421</v>
      </c>
      <c r="G439" s="266">
        <v>1583175</v>
      </c>
      <c r="H439" s="268" t="s">
        <v>1237</v>
      </c>
      <c r="I439" s="268" t="s">
        <v>679</v>
      </c>
      <c r="J439" s="269">
        <v>90000</v>
      </c>
      <c r="K439" s="305" t="s">
        <v>680</v>
      </c>
      <c r="L439" s="234">
        <v>167.77</v>
      </c>
      <c r="M439" s="233" t="s">
        <v>643</v>
      </c>
      <c r="N439" s="232">
        <v>45140</v>
      </c>
      <c r="O439" s="232" t="s">
        <v>797</v>
      </c>
      <c r="P439" s="232" t="s">
        <v>682</v>
      </c>
      <c r="Q439" s="232" t="s">
        <v>683</v>
      </c>
      <c r="R439" s="232"/>
      <c r="S439" s="232"/>
      <c r="T439" s="232"/>
      <c r="U439" s="232"/>
      <c r="V439" s="232" t="s">
        <v>648</v>
      </c>
      <c r="W439" s="232" t="s">
        <v>1097</v>
      </c>
      <c r="X439" s="232" t="s">
        <v>1634</v>
      </c>
      <c r="Y439" s="232" t="s">
        <v>14</v>
      </c>
    </row>
    <row r="440" spans="1:25" hidden="1" x14ac:dyDescent="0.2">
      <c r="A440" s="232"/>
      <c r="B440" s="266" t="s">
        <v>1076</v>
      </c>
      <c r="C440" s="267">
        <v>44233</v>
      </c>
      <c r="D440" s="268">
        <v>60064</v>
      </c>
      <c r="E440" s="268" t="s">
        <v>639</v>
      </c>
      <c r="F440" s="268">
        <v>4421</v>
      </c>
      <c r="G440" s="266" t="s">
        <v>1238</v>
      </c>
      <c r="H440" s="268" t="s">
        <v>1239</v>
      </c>
      <c r="I440" s="268" t="s">
        <v>679</v>
      </c>
      <c r="J440" s="269">
        <v>24000</v>
      </c>
      <c r="K440" s="305" t="s">
        <v>680</v>
      </c>
      <c r="L440" s="234">
        <v>44.66</v>
      </c>
      <c r="M440" s="233" t="s">
        <v>643</v>
      </c>
      <c r="N440" s="232">
        <v>44310</v>
      </c>
      <c r="O440" s="232" t="s">
        <v>706</v>
      </c>
      <c r="P440" s="232" t="s">
        <v>682</v>
      </c>
      <c r="Q440" s="232" t="s">
        <v>683</v>
      </c>
      <c r="R440" s="232"/>
      <c r="S440" s="232"/>
      <c r="T440" s="232"/>
      <c r="U440" s="232"/>
      <c r="V440" s="232" t="s">
        <v>648</v>
      </c>
      <c r="W440" s="232" t="s">
        <v>1097</v>
      </c>
      <c r="X440" s="232" t="s">
        <v>1634</v>
      </c>
      <c r="Y440" s="232" t="s">
        <v>14</v>
      </c>
    </row>
    <row r="441" spans="1:25" hidden="1" x14ac:dyDescent="0.2">
      <c r="A441" s="232"/>
      <c r="B441" s="266" t="s">
        <v>1076</v>
      </c>
      <c r="C441" s="267">
        <v>44233</v>
      </c>
      <c r="D441" s="268">
        <v>60064</v>
      </c>
      <c r="E441" s="268" t="s">
        <v>639</v>
      </c>
      <c r="F441" s="268">
        <v>4421</v>
      </c>
      <c r="G441" s="266" t="s">
        <v>1240</v>
      </c>
      <c r="H441" s="268" t="s">
        <v>1241</v>
      </c>
      <c r="I441" s="268" t="s">
        <v>679</v>
      </c>
      <c r="J441" s="269">
        <v>11000</v>
      </c>
      <c r="K441" s="305" t="s">
        <v>680</v>
      </c>
      <c r="L441" s="234">
        <v>20.47</v>
      </c>
      <c r="M441" s="233" t="s">
        <v>643</v>
      </c>
      <c r="N441" s="232">
        <v>44510</v>
      </c>
      <c r="O441" s="232" t="s">
        <v>721</v>
      </c>
      <c r="P441" s="232" t="s">
        <v>682</v>
      </c>
      <c r="Q441" s="232" t="s">
        <v>683</v>
      </c>
      <c r="R441" s="232"/>
      <c r="S441" s="232"/>
      <c r="T441" s="232"/>
      <c r="U441" s="232"/>
      <c r="V441" s="232" t="s">
        <v>648</v>
      </c>
      <c r="W441" s="232" t="s">
        <v>1097</v>
      </c>
      <c r="X441" s="232" t="s">
        <v>1634</v>
      </c>
      <c r="Y441" s="232" t="s">
        <v>14</v>
      </c>
    </row>
    <row r="442" spans="1:25" hidden="1" x14ac:dyDescent="0.2">
      <c r="A442" s="232"/>
      <c r="B442" s="266" t="s">
        <v>1076</v>
      </c>
      <c r="C442" s="267">
        <v>44261</v>
      </c>
      <c r="D442" s="268">
        <v>60064</v>
      </c>
      <c r="E442" s="268" t="s">
        <v>639</v>
      </c>
      <c r="F442" s="268">
        <v>4421</v>
      </c>
      <c r="G442" s="266" t="s">
        <v>1242</v>
      </c>
      <c r="H442" s="268" t="s">
        <v>1243</v>
      </c>
      <c r="I442" s="268" t="s">
        <v>679</v>
      </c>
      <c r="J442" s="269">
        <v>50000</v>
      </c>
      <c r="K442" s="305" t="s">
        <v>680</v>
      </c>
      <c r="L442" s="234">
        <v>92.73</v>
      </c>
      <c r="M442" s="233" t="s">
        <v>643</v>
      </c>
      <c r="N442" s="232">
        <v>44420</v>
      </c>
      <c r="O442" s="232" t="s">
        <v>938</v>
      </c>
      <c r="P442" s="232" t="s">
        <v>682</v>
      </c>
      <c r="Q442" s="232" t="s">
        <v>683</v>
      </c>
      <c r="R442" s="232"/>
      <c r="S442" s="232"/>
      <c r="T442" s="232"/>
      <c r="U442" s="232"/>
      <c r="V442" s="232" t="s">
        <v>648</v>
      </c>
      <c r="W442" s="232" t="s">
        <v>1097</v>
      </c>
      <c r="X442" s="232" t="s">
        <v>1634</v>
      </c>
      <c r="Y442" s="232" t="s">
        <v>14</v>
      </c>
    </row>
    <row r="443" spans="1:25" hidden="1" x14ac:dyDescent="0.2">
      <c r="A443" s="232"/>
      <c r="B443" s="266" t="s">
        <v>1076</v>
      </c>
      <c r="C443" s="267">
        <v>44261</v>
      </c>
      <c r="D443" s="268">
        <v>60064</v>
      </c>
      <c r="E443" s="268" t="s">
        <v>639</v>
      </c>
      <c r="F443" s="268">
        <v>4421</v>
      </c>
      <c r="G443" s="266" t="s">
        <v>1244</v>
      </c>
      <c r="H443" s="268" t="s">
        <v>1245</v>
      </c>
      <c r="I443" s="268" t="s">
        <v>679</v>
      </c>
      <c r="J443" s="269">
        <v>5000</v>
      </c>
      <c r="K443" s="305" t="s">
        <v>680</v>
      </c>
      <c r="L443" s="234">
        <v>9.27</v>
      </c>
      <c r="M443" s="233" t="s">
        <v>643</v>
      </c>
      <c r="N443" s="232">
        <v>45150</v>
      </c>
      <c r="O443" s="232" t="s">
        <v>744</v>
      </c>
      <c r="P443" s="232" t="s">
        <v>682</v>
      </c>
      <c r="Q443" s="232" t="s">
        <v>683</v>
      </c>
      <c r="R443" s="232"/>
      <c r="S443" s="232"/>
      <c r="T443" s="232"/>
      <c r="U443" s="232"/>
      <c r="V443" s="232" t="s">
        <v>648</v>
      </c>
      <c r="W443" s="232" t="s">
        <v>1097</v>
      </c>
      <c r="X443" s="232" t="s">
        <v>1634</v>
      </c>
      <c r="Y443" s="232" t="s">
        <v>14</v>
      </c>
    </row>
    <row r="444" spans="1:25" hidden="1" x14ac:dyDescent="0.2">
      <c r="A444" s="232"/>
      <c r="B444" s="266" t="s">
        <v>1076</v>
      </c>
      <c r="C444" s="267">
        <v>44322</v>
      </c>
      <c r="D444" s="268">
        <v>60064</v>
      </c>
      <c r="E444" s="268" t="s">
        <v>639</v>
      </c>
      <c r="F444" s="268">
        <v>4421</v>
      </c>
      <c r="G444" s="266" t="s">
        <v>1246</v>
      </c>
      <c r="H444" s="268" t="s">
        <v>1247</v>
      </c>
      <c r="I444" s="268" t="s">
        <v>679</v>
      </c>
      <c r="J444" s="269">
        <v>120000</v>
      </c>
      <c r="K444" s="305" t="s">
        <v>680</v>
      </c>
      <c r="L444" s="234">
        <v>222.57</v>
      </c>
      <c r="M444" s="233" t="s">
        <v>643</v>
      </c>
      <c r="N444" s="232">
        <v>42330</v>
      </c>
      <c r="O444" s="232" t="s">
        <v>1205</v>
      </c>
      <c r="P444" s="232" t="s">
        <v>682</v>
      </c>
      <c r="Q444" s="232" t="s">
        <v>683</v>
      </c>
      <c r="R444" s="232"/>
      <c r="S444" s="232"/>
      <c r="T444" s="232"/>
      <c r="U444" s="232"/>
      <c r="V444" s="232" t="s">
        <v>648</v>
      </c>
      <c r="W444" s="232" t="s">
        <v>1097</v>
      </c>
      <c r="X444" s="232" t="s">
        <v>1634</v>
      </c>
      <c r="Y444" s="232" t="s">
        <v>14</v>
      </c>
    </row>
    <row r="445" spans="1:25" hidden="1" x14ac:dyDescent="0.2">
      <c r="A445" s="232"/>
      <c r="B445" s="266" t="s">
        <v>1076</v>
      </c>
      <c r="C445" s="267">
        <v>44322</v>
      </c>
      <c r="D445" s="268">
        <v>60064</v>
      </c>
      <c r="E445" s="268" t="s">
        <v>639</v>
      </c>
      <c r="F445" s="268">
        <v>4421</v>
      </c>
      <c r="G445" s="266" t="s">
        <v>1084</v>
      </c>
      <c r="H445" s="268" t="s">
        <v>1248</v>
      </c>
      <c r="I445" s="268" t="s">
        <v>679</v>
      </c>
      <c r="J445" s="269">
        <v>40000</v>
      </c>
      <c r="K445" s="305" t="s">
        <v>680</v>
      </c>
      <c r="L445" s="234">
        <v>74.19</v>
      </c>
      <c r="M445" s="233" t="s">
        <v>643</v>
      </c>
      <c r="N445" s="232">
        <v>45110</v>
      </c>
      <c r="O445" s="232" t="s">
        <v>806</v>
      </c>
      <c r="P445" s="232" t="s">
        <v>682</v>
      </c>
      <c r="Q445" s="232" t="s">
        <v>683</v>
      </c>
      <c r="R445" s="232"/>
      <c r="S445" s="232"/>
      <c r="T445" s="232"/>
      <c r="U445" s="232"/>
      <c r="V445" s="232" t="s">
        <v>648</v>
      </c>
      <c r="W445" s="232" t="s">
        <v>1097</v>
      </c>
      <c r="X445" s="232" t="s">
        <v>1634</v>
      </c>
      <c r="Y445" s="232" t="s">
        <v>14</v>
      </c>
    </row>
    <row r="446" spans="1:25" hidden="1" x14ac:dyDescent="0.2">
      <c r="A446" s="232"/>
      <c r="B446" s="266" t="s">
        <v>1076</v>
      </c>
      <c r="C446" s="267">
        <v>44506</v>
      </c>
      <c r="D446" s="268">
        <v>60064</v>
      </c>
      <c r="E446" s="268" t="s">
        <v>639</v>
      </c>
      <c r="F446" s="268">
        <v>4421</v>
      </c>
      <c r="G446" s="266" t="s">
        <v>1249</v>
      </c>
      <c r="H446" s="268" t="s">
        <v>888</v>
      </c>
      <c r="I446" s="268" t="s">
        <v>679</v>
      </c>
      <c r="J446" s="269">
        <v>8000</v>
      </c>
      <c r="K446" s="305" t="s">
        <v>680</v>
      </c>
      <c r="L446" s="234">
        <v>14.81</v>
      </c>
      <c r="M446" s="233" t="s">
        <v>643</v>
      </c>
      <c r="N446" s="232">
        <v>45330</v>
      </c>
      <c r="O446" s="232" t="s">
        <v>889</v>
      </c>
      <c r="P446" s="232" t="s">
        <v>682</v>
      </c>
      <c r="Q446" s="232" t="s">
        <v>683</v>
      </c>
      <c r="R446" s="232"/>
      <c r="S446" s="232"/>
      <c r="T446" s="232"/>
      <c r="U446" s="232"/>
      <c r="V446" s="232" t="s">
        <v>648</v>
      </c>
      <c r="W446" s="232" t="s">
        <v>1097</v>
      </c>
      <c r="X446" s="232" t="s">
        <v>1634</v>
      </c>
      <c r="Y446" s="232" t="s">
        <v>14</v>
      </c>
    </row>
    <row r="447" spans="1:25" hidden="1" x14ac:dyDescent="0.2">
      <c r="A447" s="232"/>
      <c r="B447" s="266" t="s">
        <v>637</v>
      </c>
      <c r="C447" s="267">
        <v>44384</v>
      </c>
      <c r="D447" s="268">
        <v>60064</v>
      </c>
      <c r="E447" s="268" t="s">
        <v>639</v>
      </c>
      <c r="F447" s="268">
        <v>4693</v>
      </c>
      <c r="G447" s="266" t="s">
        <v>1250</v>
      </c>
      <c r="H447" s="268" t="s">
        <v>1251</v>
      </c>
      <c r="I447" s="268" t="s">
        <v>679</v>
      </c>
      <c r="J447" s="269">
        <v>3000</v>
      </c>
      <c r="K447" s="305" t="s">
        <v>680</v>
      </c>
      <c r="L447" s="234">
        <v>5.4</v>
      </c>
      <c r="M447" s="233" t="s">
        <v>643</v>
      </c>
      <c r="N447" s="232">
        <v>45140</v>
      </c>
      <c r="O447" s="232" t="s">
        <v>797</v>
      </c>
      <c r="P447" s="232" t="s">
        <v>682</v>
      </c>
      <c r="Q447" s="232" t="s">
        <v>683</v>
      </c>
      <c r="R447" s="232"/>
      <c r="S447" s="232"/>
      <c r="T447" s="232"/>
      <c r="U447" s="232"/>
      <c r="V447" s="232" t="s">
        <v>648</v>
      </c>
      <c r="W447" s="232" t="s">
        <v>1097</v>
      </c>
      <c r="X447" s="232" t="s">
        <v>1634</v>
      </c>
      <c r="Y447" s="232" t="s">
        <v>14</v>
      </c>
    </row>
    <row r="448" spans="1:25" hidden="1" x14ac:dyDescent="0.2">
      <c r="A448" s="232"/>
      <c r="B448" s="266" t="s">
        <v>637</v>
      </c>
      <c r="C448" s="267">
        <v>44415</v>
      </c>
      <c r="D448" s="268">
        <v>60064</v>
      </c>
      <c r="E448" s="268" t="s">
        <v>639</v>
      </c>
      <c r="F448" s="268">
        <v>4693</v>
      </c>
      <c r="G448" s="266" t="s">
        <v>1252</v>
      </c>
      <c r="H448" s="268" t="s">
        <v>1253</v>
      </c>
      <c r="I448" s="268" t="s">
        <v>679</v>
      </c>
      <c r="J448" s="269">
        <v>3000</v>
      </c>
      <c r="K448" s="305" t="s">
        <v>680</v>
      </c>
      <c r="L448" s="234">
        <v>5.41</v>
      </c>
      <c r="M448" s="233" t="s">
        <v>643</v>
      </c>
      <c r="N448" s="232">
        <v>45140</v>
      </c>
      <c r="O448" s="232" t="s">
        <v>797</v>
      </c>
      <c r="P448" s="232" t="s">
        <v>682</v>
      </c>
      <c r="Q448" s="232" t="s">
        <v>683</v>
      </c>
      <c r="R448" s="232"/>
      <c r="S448" s="232"/>
      <c r="T448" s="232"/>
      <c r="U448" s="232"/>
      <c r="V448" s="232" t="s">
        <v>648</v>
      </c>
      <c r="W448" s="232" t="s">
        <v>1097</v>
      </c>
      <c r="X448" s="232" t="s">
        <v>1634</v>
      </c>
      <c r="Y448" s="232" t="s">
        <v>14</v>
      </c>
    </row>
    <row r="449" spans="1:25" hidden="1" x14ac:dyDescent="0.2">
      <c r="A449" s="232"/>
      <c r="B449" s="266" t="s">
        <v>637</v>
      </c>
      <c r="C449" s="267" t="s">
        <v>1254</v>
      </c>
      <c r="D449" s="268">
        <v>60064</v>
      </c>
      <c r="E449" s="268" t="s">
        <v>639</v>
      </c>
      <c r="F449" s="268">
        <v>4693</v>
      </c>
      <c r="G449" s="266" t="s">
        <v>1255</v>
      </c>
      <c r="H449" s="268" t="s">
        <v>1256</v>
      </c>
      <c r="I449" s="268" t="s">
        <v>679</v>
      </c>
      <c r="J449" s="269">
        <v>4500</v>
      </c>
      <c r="K449" s="305" t="s">
        <v>680</v>
      </c>
      <c r="L449" s="234">
        <v>8.1</v>
      </c>
      <c r="M449" s="233" t="s">
        <v>643</v>
      </c>
      <c r="N449" s="232">
        <v>45140</v>
      </c>
      <c r="O449" s="232" t="s">
        <v>797</v>
      </c>
      <c r="P449" s="232" t="s">
        <v>682</v>
      </c>
      <c r="Q449" s="232" t="s">
        <v>683</v>
      </c>
      <c r="R449" s="232"/>
      <c r="S449" s="232"/>
      <c r="T449" s="232"/>
      <c r="U449" s="232"/>
      <c r="V449" s="232" t="s">
        <v>648</v>
      </c>
      <c r="W449" s="232" t="s">
        <v>1097</v>
      </c>
      <c r="X449" s="232" t="s">
        <v>1634</v>
      </c>
      <c r="Y449" s="232" t="s">
        <v>14</v>
      </c>
    </row>
    <row r="450" spans="1:25" hidden="1" x14ac:dyDescent="0.2">
      <c r="A450" s="232"/>
      <c r="B450" s="266" t="s">
        <v>789</v>
      </c>
      <c r="C450" s="267" t="s">
        <v>982</v>
      </c>
      <c r="D450" s="268">
        <v>60064</v>
      </c>
      <c r="E450" s="268" t="s">
        <v>639</v>
      </c>
      <c r="F450" s="268">
        <v>4419</v>
      </c>
      <c r="G450" s="266" t="s">
        <v>983</v>
      </c>
      <c r="H450" s="268" t="s">
        <v>984</v>
      </c>
      <c r="I450" s="268" t="s">
        <v>679</v>
      </c>
      <c r="J450" s="269">
        <v>343763</v>
      </c>
      <c r="K450" s="305" t="s">
        <v>680</v>
      </c>
      <c r="L450" s="234">
        <v>632.97</v>
      </c>
      <c r="M450" s="233" t="s">
        <v>643</v>
      </c>
      <c r="N450" s="232">
        <v>41219</v>
      </c>
      <c r="O450" s="232" t="s">
        <v>687</v>
      </c>
      <c r="P450" s="232" t="s">
        <v>682</v>
      </c>
      <c r="Q450" s="232" t="s">
        <v>683</v>
      </c>
      <c r="R450" s="232"/>
      <c r="S450" s="232"/>
      <c r="T450" s="232"/>
      <c r="U450" s="232"/>
      <c r="V450" s="232" t="s">
        <v>648</v>
      </c>
      <c r="W450" s="232" t="s">
        <v>1258</v>
      </c>
      <c r="X450" s="232" t="s">
        <v>1635</v>
      </c>
      <c r="Y450" s="232" t="s">
        <v>14</v>
      </c>
    </row>
    <row r="451" spans="1:25" hidden="1" x14ac:dyDescent="0.2">
      <c r="A451" s="232"/>
      <c r="B451" s="266" t="s">
        <v>789</v>
      </c>
      <c r="C451" s="267" t="s">
        <v>982</v>
      </c>
      <c r="D451" s="268">
        <v>60064</v>
      </c>
      <c r="E451" s="268" t="s">
        <v>639</v>
      </c>
      <c r="F451" s="268">
        <v>4419</v>
      </c>
      <c r="G451" s="266" t="s">
        <v>983</v>
      </c>
      <c r="H451" s="268" t="s">
        <v>984</v>
      </c>
      <c r="I451" s="268" t="s">
        <v>679</v>
      </c>
      <c r="J451" s="269">
        <v>214098</v>
      </c>
      <c r="K451" s="305" t="s">
        <v>680</v>
      </c>
      <c r="L451" s="234">
        <v>394.22</v>
      </c>
      <c r="M451" s="233" t="s">
        <v>643</v>
      </c>
      <c r="N451" s="232">
        <v>41219</v>
      </c>
      <c r="O451" s="232" t="s">
        <v>687</v>
      </c>
      <c r="P451" s="232" t="s">
        <v>682</v>
      </c>
      <c r="Q451" s="232" t="s">
        <v>683</v>
      </c>
      <c r="R451" s="232"/>
      <c r="S451" s="232"/>
      <c r="T451" s="232"/>
      <c r="U451" s="232"/>
      <c r="V451" s="232" t="s">
        <v>648</v>
      </c>
      <c r="W451" s="232" t="s">
        <v>1258</v>
      </c>
      <c r="X451" s="232" t="s">
        <v>1635</v>
      </c>
      <c r="Y451" s="232" t="s">
        <v>14</v>
      </c>
    </row>
    <row r="452" spans="1:25" hidden="1" x14ac:dyDescent="0.2">
      <c r="A452" s="232"/>
      <c r="B452" s="266" t="s">
        <v>789</v>
      </c>
      <c r="C452" s="267" t="s">
        <v>982</v>
      </c>
      <c r="D452" s="268">
        <v>60064</v>
      </c>
      <c r="E452" s="268" t="s">
        <v>639</v>
      </c>
      <c r="F452" s="268">
        <v>4419</v>
      </c>
      <c r="G452" s="266" t="s">
        <v>983</v>
      </c>
      <c r="H452" s="268" t="s">
        <v>984</v>
      </c>
      <c r="I452" s="268" t="s">
        <v>679</v>
      </c>
      <c r="J452" s="269">
        <v>465490</v>
      </c>
      <c r="K452" s="305" t="s">
        <v>680</v>
      </c>
      <c r="L452" s="234">
        <v>857.1</v>
      </c>
      <c r="M452" s="233" t="s">
        <v>643</v>
      </c>
      <c r="N452" s="232">
        <v>41260</v>
      </c>
      <c r="O452" s="232" t="s">
        <v>686</v>
      </c>
      <c r="P452" s="232" t="s">
        <v>682</v>
      </c>
      <c r="Q452" s="232" t="s">
        <v>683</v>
      </c>
      <c r="R452" s="232"/>
      <c r="S452" s="232"/>
      <c r="T452" s="232"/>
      <c r="U452" s="232"/>
      <c r="V452" s="232" t="s">
        <v>648</v>
      </c>
      <c r="W452" s="232" t="s">
        <v>1258</v>
      </c>
      <c r="X452" s="232" t="s">
        <v>1635</v>
      </c>
      <c r="Y452" s="232" t="s">
        <v>14</v>
      </c>
    </row>
    <row r="453" spans="1:25" hidden="1" x14ac:dyDescent="0.2">
      <c r="A453" s="232"/>
      <c r="B453" s="266" t="s">
        <v>789</v>
      </c>
      <c r="C453" s="267" t="s">
        <v>982</v>
      </c>
      <c r="D453" s="268">
        <v>60064</v>
      </c>
      <c r="E453" s="268" t="s">
        <v>639</v>
      </c>
      <c r="F453" s="268">
        <v>4419</v>
      </c>
      <c r="G453" s="266" t="s">
        <v>983</v>
      </c>
      <c r="H453" s="268" t="s">
        <v>984</v>
      </c>
      <c r="I453" s="268" t="s">
        <v>679</v>
      </c>
      <c r="J453" s="269">
        <v>354000</v>
      </c>
      <c r="K453" s="305" t="s">
        <v>680</v>
      </c>
      <c r="L453" s="234">
        <v>651.82000000000005</v>
      </c>
      <c r="M453" s="233" t="s">
        <v>643</v>
      </c>
      <c r="N453" s="232">
        <v>41221</v>
      </c>
      <c r="O453" s="232" t="s">
        <v>695</v>
      </c>
      <c r="P453" s="232" t="s">
        <v>682</v>
      </c>
      <c r="Q453" s="232" t="s">
        <v>683</v>
      </c>
      <c r="R453" s="232"/>
      <c r="S453" s="232"/>
      <c r="T453" s="232"/>
      <c r="U453" s="232"/>
      <c r="V453" s="232" t="s">
        <v>648</v>
      </c>
      <c r="W453" s="232" t="s">
        <v>1258</v>
      </c>
      <c r="X453" s="232" t="s">
        <v>1635</v>
      </c>
      <c r="Y453" s="232" t="s">
        <v>14</v>
      </c>
    </row>
    <row r="454" spans="1:25" hidden="1" x14ac:dyDescent="0.2">
      <c r="A454" s="232"/>
      <c r="B454" s="266" t="s">
        <v>789</v>
      </c>
      <c r="C454" s="267" t="s">
        <v>982</v>
      </c>
      <c r="D454" s="268">
        <v>60064</v>
      </c>
      <c r="E454" s="268" t="s">
        <v>639</v>
      </c>
      <c r="F454" s="268">
        <v>4419</v>
      </c>
      <c r="G454" s="266" t="s">
        <v>983</v>
      </c>
      <c r="H454" s="268" t="s">
        <v>984</v>
      </c>
      <c r="I454" s="268" t="s">
        <v>679</v>
      </c>
      <c r="J454" s="269">
        <v>362130</v>
      </c>
      <c r="K454" s="305" t="s">
        <v>680</v>
      </c>
      <c r="L454" s="234">
        <v>666.79</v>
      </c>
      <c r="M454" s="233" t="s">
        <v>643</v>
      </c>
      <c r="N454" s="232">
        <v>41220</v>
      </c>
      <c r="O454" s="232" t="s">
        <v>685</v>
      </c>
      <c r="P454" s="232" t="s">
        <v>682</v>
      </c>
      <c r="Q454" s="232" t="s">
        <v>683</v>
      </c>
      <c r="R454" s="232"/>
      <c r="S454" s="232"/>
      <c r="T454" s="232"/>
      <c r="U454" s="232"/>
      <c r="V454" s="232" t="s">
        <v>648</v>
      </c>
      <c r="W454" s="232" t="s">
        <v>1258</v>
      </c>
      <c r="X454" s="232" t="s">
        <v>1635</v>
      </c>
      <c r="Y454" s="232" t="s">
        <v>14</v>
      </c>
    </row>
    <row r="455" spans="1:25" hidden="1" x14ac:dyDescent="0.2">
      <c r="A455" s="232"/>
      <c r="B455" s="266" t="s">
        <v>789</v>
      </c>
      <c r="C455" s="267" t="s">
        <v>982</v>
      </c>
      <c r="D455" s="268">
        <v>60064</v>
      </c>
      <c r="E455" s="268" t="s">
        <v>639</v>
      </c>
      <c r="F455" s="268">
        <v>4419</v>
      </c>
      <c r="G455" s="266" t="s">
        <v>983</v>
      </c>
      <c r="H455" s="268" t="s">
        <v>984</v>
      </c>
      <c r="I455" s="268" t="s">
        <v>679</v>
      </c>
      <c r="J455" s="269">
        <v>881826</v>
      </c>
      <c r="K455" s="305" t="s">
        <v>680</v>
      </c>
      <c r="L455" s="234">
        <v>1623.69</v>
      </c>
      <c r="M455" s="233" t="s">
        <v>643</v>
      </c>
      <c r="N455" s="232">
        <v>41201</v>
      </c>
      <c r="O455" s="232" t="s">
        <v>681</v>
      </c>
      <c r="P455" s="232" t="s">
        <v>682</v>
      </c>
      <c r="Q455" s="232" t="s">
        <v>683</v>
      </c>
      <c r="R455" s="232"/>
      <c r="S455" s="232"/>
      <c r="T455" s="232"/>
      <c r="U455" s="232"/>
      <c r="V455" s="232" t="s">
        <v>648</v>
      </c>
      <c r="W455" s="232" t="s">
        <v>1258</v>
      </c>
      <c r="X455" s="232" t="s">
        <v>1635</v>
      </c>
      <c r="Y455" s="232" t="s">
        <v>14</v>
      </c>
    </row>
    <row r="456" spans="1:25" hidden="1" x14ac:dyDescent="0.2">
      <c r="A456" s="232"/>
      <c r="B456" s="266" t="s">
        <v>789</v>
      </c>
      <c r="C456" s="267" t="s">
        <v>982</v>
      </c>
      <c r="D456" s="268">
        <v>60064</v>
      </c>
      <c r="E456" s="268" t="s">
        <v>639</v>
      </c>
      <c r="F456" s="268">
        <v>4419</v>
      </c>
      <c r="G456" s="266" t="s">
        <v>983</v>
      </c>
      <c r="H456" s="268" t="s">
        <v>984</v>
      </c>
      <c r="I456" s="268" t="s">
        <v>679</v>
      </c>
      <c r="J456" s="269">
        <v>51879</v>
      </c>
      <c r="K456" s="305" t="s">
        <v>680</v>
      </c>
      <c r="L456" s="234">
        <v>95.52</v>
      </c>
      <c r="M456" s="233" t="s">
        <v>643</v>
      </c>
      <c r="N456" s="232">
        <v>41270</v>
      </c>
      <c r="O456" s="232" t="s">
        <v>688</v>
      </c>
      <c r="P456" s="232" t="s">
        <v>682</v>
      </c>
      <c r="Q456" s="232" t="s">
        <v>683</v>
      </c>
      <c r="R456" s="232"/>
      <c r="S456" s="232"/>
      <c r="T456" s="232"/>
      <c r="U456" s="232"/>
      <c r="V456" s="232" t="s">
        <v>648</v>
      </c>
      <c r="W456" s="232" t="s">
        <v>1258</v>
      </c>
      <c r="X456" s="232" t="s">
        <v>1635</v>
      </c>
      <c r="Y456" s="232" t="s">
        <v>14</v>
      </c>
    </row>
    <row r="457" spans="1:25" hidden="1" x14ac:dyDescent="0.2">
      <c r="A457" s="232"/>
      <c r="B457" s="266" t="s">
        <v>789</v>
      </c>
      <c r="C457" s="267" t="s">
        <v>982</v>
      </c>
      <c r="D457" s="268">
        <v>60064</v>
      </c>
      <c r="E457" s="268" t="s">
        <v>639</v>
      </c>
      <c r="F457" s="268">
        <v>4419</v>
      </c>
      <c r="G457" s="266" t="s">
        <v>983</v>
      </c>
      <c r="H457" s="268" t="s">
        <v>984</v>
      </c>
      <c r="I457" s="268" t="s">
        <v>679</v>
      </c>
      <c r="J457" s="269">
        <v>192259</v>
      </c>
      <c r="K457" s="305" t="s">
        <v>680</v>
      </c>
      <c r="L457" s="234">
        <v>354</v>
      </c>
      <c r="M457" s="233" t="s">
        <v>643</v>
      </c>
      <c r="N457" s="232">
        <v>41261</v>
      </c>
      <c r="O457" s="232" t="s">
        <v>689</v>
      </c>
      <c r="P457" s="232" t="s">
        <v>682</v>
      </c>
      <c r="Q457" s="232" t="s">
        <v>683</v>
      </c>
      <c r="R457" s="232"/>
      <c r="S457" s="232"/>
      <c r="T457" s="232"/>
      <c r="U457" s="232"/>
      <c r="V457" s="232" t="s">
        <v>648</v>
      </c>
      <c r="W457" s="232" t="s">
        <v>1258</v>
      </c>
      <c r="X457" s="232" t="s">
        <v>1635</v>
      </c>
      <c r="Y457" s="232" t="s">
        <v>14</v>
      </c>
    </row>
    <row r="458" spans="1:25" hidden="1" x14ac:dyDescent="0.2">
      <c r="A458" s="232"/>
      <c r="B458" s="266" t="s">
        <v>1011</v>
      </c>
      <c r="C458" s="267" t="s">
        <v>1064</v>
      </c>
      <c r="D458" s="268">
        <v>60064</v>
      </c>
      <c r="E458" s="268" t="s">
        <v>639</v>
      </c>
      <c r="F458" s="268">
        <v>4420</v>
      </c>
      <c r="G458" s="266" t="s">
        <v>1261</v>
      </c>
      <c r="H458" s="268" t="s">
        <v>1262</v>
      </c>
      <c r="I458" s="268" t="s">
        <v>679</v>
      </c>
      <c r="J458" s="269">
        <v>270000</v>
      </c>
      <c r="K458" s="305" t="s">
        <v>680</v>
      </c>
      <c r="L458" s="234">
        <v>502.49</v>
      </c>
      <c r="M458" s="233" t="s">
        <v>643</v>
      </c>
      <c r="N458" s="232">
        <v>46010</v>
      </c>
      <c r="O458" s="232" t="s">
        <v>764</v>
      </c>
      <c r="P458" s="232" t="s">
        <v>682</v>
      </c>
      <c r="Q458" s="232" t="s">
        <v>683</v>
      </c>
      <c r="R458" s="232"/>
      <c r="S458" s="232"/>
      <c r="T458" s="232"/>
      <c r="U458" s="232"/>
      <c r="V458" s="232" t="s">
        <v>648</v>
      </c>
      <c r="W458" s="232" t="s">
        <v>1258</v>
      </c>
      <c r="X458" s="232" t="s">
        <v>1635</v>
      </c>
      <c r="Y458" s="232" t="s">
        <v>14</v>
      </c>
    </row>
    <row r="459" spans="1:25" hidden="1" x14ac:dyDescent="0.2">
      <c r="A459" s="232"/>
      <c r="B459" s="266" t="s">
        <v>1011</v>
      </c>
      <c r="C459" s="267" t="s">
        <v>1064</v>
      </c>
      <c r="D459" s="268">
        <v>60064</v>
      </c>
      <c r="E459" s="268" t="s">
        <v>639</v>
      </c>
      <c r="F459" s="268">
        <v>4420</v>
      </c>
      <c r="G459" s="266" t="s">
        <v>1263</v>
      </c>
      <c r="H459" s="268" t="s">
        <v>1264</v>
      </c>
      <c r="I459" s="268" t="s">
        <v>679</v>
      </c>
      <c r="J459" s="269">
        <v>60000</v>
      </c>
      <c r="K459" s="305" t="s">
        <v>680</v>
      </c>
      <c r="L459" s="234">
        <v>111.66</v>
      </c>
      <c r="M459" s="233" t="s">
        <v>643</v>
      </c>
      <c r="N459" s="232">
        <v>46010</v>
      </c>
      <c r="O459" s="232" t="s">
        <v>764</v>
      </c>
      <c r="P459" s="232" t="s">
        <v>682</v>
      </c>
      <c r="Q459" s="232" t="s">
        <v>683</v>
      </c>
      <c r="R459" s="232"/>
      <c r="S459" s="232"/>
      <c r="T459" s="232"/>
      <c r="U459" s="232"/>
      <c r="V459" s="232" t="s">
        <v>648</v>
      </c>
      <c r="W459" s="232" t="s">
        <v>1258</v>
      </c>
      <c r="X459" s="232" t="s">
        <v>1635</v>
      </c>
      <c r="Y459" s="232" t="s">
        <v>14</v>
      </c>
    </row>
    <row r="460" spans="1:25" hidden="1" x14ac:dyDescent="0.2">
      <c r="A460" s="232"/>
      <c r="B460" s="266" t="s">
        <v>1011</v>
      </c>
      <c r="C460" s="267" t="s">
        <v>1064</v>
      </c>
      <c r="D460" s="268">
        <v>60064</v>
      </c>
      <c r="E460" s="268" t="s">
        <v>639</v>
      </c>
      <c r="F460" s="268">
        <v>4420</v>
      </c>
      <c r="G460" s="266" t="s">
        <v>1265</v>
      </c>
      <c r="H460" s="268" t="s">
        <v>1266</v>
      </c>
      <c r="I460" s="268" t="s">
        <v>679</v>
      </c>
      <c r="J460" s="269">
        <v>150000</v>
      </c>
      <c r="K460" s="305" t="s">
        <v>680</v>
      </c>
      <c r="L460" s="234">
        <v>279.16000000000003</v>
      </c>
      <c r="M460" s="233" t="s">
        <v>643</v>
      </c>
      <c r="N460" s="232">
        <v>46010</v>
      </c>
      <c r="O460" s="232" t="s">
        <v>764</v>
      </c>
      <c r="P460" s="232" t="s">
        <v>682</v>
      </c>
      <c r="Q460" s="232" t="s">
        <v>683</v>
      </c>
      <c r="R460" s="232"/>
      <c r="S460" s="232"/>
      <c r="T460" s="232"/>
      <c r="U460" s="232"/>
      <c r="V460" s="232" t="s">
        <v>648</v>
      </c>
      <c r="W460" s="232" t="s">
        <v>1258</v>
      </c>
      <c r="X460" s="232" t="s">
        <v>1635</v>
      </c>
      <c r="Y460" s="232" t="s">
        <v>14</v>
      </c>
    </row>
    <row r="461" spans="1:25" hidden="1" x14ac:dyDescent="0.2">
      <c r="A461" s="232"/>
      <c r="B461" s="266" t="s">
        <v>1011</v>
      </c>
      <c r="C461" s="267" t="s">
        <v>1064</v>
      </c>
      <c r="D461" s="268">
        <v>60064</v>
      </c>
      <c r="E461" s="268" t="s">
        <v>639</v>
      </c>
      <c r="F461" s="268">
        <v>4420</v>
      </c>
      <c r="G461" s="266" t="s">
        <v>1267</v>
      </c>
      <c r="H461" s="268" t="s">
        <v>1268</v>
      </c>
      <c r="I461" s="268" t="s">
        <v>679</v>
      </c>
      <c r="J461" s="269">
        <v>420000</v>
      </c>
      <c r="K461" s="305" t="s">
        <v>680</v>
      </c>
      <c r="L461" s="234">
        <v>781.65</v>
      </c>
      <c r="M461" s="233" t="s">
        <v>643</v>
      </c>
      <c r="N461" s="232">
        <v>46010</v>
      </c>
      <c r="O461" s="232" t="s">
        <v>764</v>
      </c>
      <c r="P461" s="232" t="s">
        <v>682</v>
      </c>
      <c r="Q461" s="232" t="s">
        <v>683</v>
      </c>
      <c r="R461" s="232"/>
      <c r="S461" s="232"/>
      <c r="T461" s="232"/>
      <c r="U461" s="232"/>
      <c r="V461" s="232" t="s">
        <v>648</v>
      </c>
      <c r="W461" s="232" t="s">
        <v>1258</v>
      </c>
      <c r="X461" s="232" t="s">
        <v>1635</v>
      </c>
      <c r="Y461" s="232" t="s">
        <v>14</v>
      </c>
    </row>
    <row r="462" spans="1:25" hidden="1" x14ac:dyDescent="0.2">
      <c r="A462" s="232"/>
      <c r="B462" s="266" t="s">
        <v>1011</v>
      </c>
      <c r="C462" s="267" t="s">
        <v>1064</v>
      </c>
      <c r="D462" s="268">
        <v>60064</v>
      </c>
      <c r="E462" s="268" t="s">
        <v>639</v>
      </c>
      <c r="F462" s="268">
        <v>4420</v>
      </c>
      <c r="G462" s="266" t="s">
        <v>1269</v>
      </c>
      <c r="H462" s="268" t="s">
        <v>1270</v>
      </c>
      <c r="I462" s="268" t="s">
        <v>679</v>
      </c>
      <c r="J462" s="269">
        <v>360000</v>
      </c>
      <c r="K462" s="305" t="s">
        <v>680</v>
      </c>
      <c r="L462" s="234">
        <v>669.99</v>
      </c>
      <c r="M462" s="233" t="s">
        <v>643</v>
      </c>
      <c r="N462" s="232">
        <v>46010</v>
      </c>
      <c r="O462" s="232" t="s">
        <v>764</v>
      </c>
      <c r="P462" s="232" t="s">
        <v>682</v>
      </c>
      <c r="Q462" s="232" t="s">
        <v>683</v>
      </c>
      <c r="R462" s="232"/>
      <c r="S462" s="232"/>
      <c r="T462" s="232"/>
      <c r="U462" s="232"/>
      <c r="V462" s="232" t="s">
        <v>648</v>
      </c>
      <c r="W462" s="232" t="s">
        <v>1258</v>
      </c>
      <c r="X462" s="232" t="s">
        <v>1635</v>
      </c>
      <c r="Y462" s="232" t="s">
        <v>14</v>
      </c>
    </row>
    <row r="463" spans="1:25" hidden="1" x14ac:dyDescent="0.2">
      <c r="A463" s="232"/>
      <c r="B463" s="266" t="s">
        <v>1011</v>
      </c>
      <c r="C463" s="267" t="s">
        <v>1064</v>
      </c>
      <c r="D463" s="268">
        <v>60064</v>
      </c>
      <c r="E463" s="268" t="s">
        <v>639</v>
      </c>
      <c r="F463" s="268">
        <v>4420</v>
      </c>
      <c r="G463" s="266" t="s">
        <v>1271</v>
      </c>
      <c r="H463" s="268" t="s">
        <v>1272</v>
      </c>
      <c r="I463" s="268" t="s">
        <v>679</v>
      </c>
      <c r="J463" s="269">
        <v>60000</v>
      </c>
      <c r="K463" s="305" t="s">
        <v>680</v>
      </c>
      <c r="L463" s="234">
        <v>111.66</v>
      </c>
      <c r="M463" s="233" t="s">
        <v>643</v>
      </c>
      <c r="N463" s="232">
        <v>46010</v>
      </c>
      <c r="O463" s="232" t="s">
        <v>764</v>
      </c>
      <c r="P463" s="232" t="s">
        <v>682</v>
      </c>
      <c r="Q463" s="232" t="s">
        <v>683</v>
      </c>
      <c r="R463" s="232"/>
      <c r="S463" s="232"/>
      <c r="T463" s="232"/>
      <c r="U463" s="232"/>
      <c r="V463" s="232" t="s">
        <v>648</v>
      </c>
      <c r="W463" s="232" t="s">
        <v>1258</v>
      </c>
      <c r="X463" s="232" t="s">
        <v>1635</v>
      </c>
      <c r="Y463" s="232" t="s">
        <v>14</v>
      </c>
    </row>
    <row r="464" spans="1:25" hidden="1" x14ac:dyDescent="0.2">
      <c r="A464" s="232"/>
      <c r="B464" s="266" t="s">
        <v>1011</v>
      </c>
      <c r="C464" s="267" t="s">
        <v>1064</v>
      </c>
      <c r="D464" s="268">
        <v>60064</v>
      </c>
      <c r="E464" s="268" t="s">
        <v>639</v>
      </c>
      <c r="F464" s="268">
        <v>4420</v>
      </c>
      <c r="G464" s="266" t="s">
        <v>1273</v>
      </c>
      <c r="H464" s="268" t="s">
        <v>1274</v>
      </c>
      <c r="I464" s="268" t="s">
        <v>679</v>
      </c>
      <c r="J464" s="269">
        <v>210000</v>
      </c>
      <c r="K464" s="305" t="s">
        <v>680</v>
      </c>
      <c r="L464" s="234">
        <v>390.83</v>
      </c>
      <c r="M464" s="233" t="s">
        <v>643</v>
      </c>
      <c r="N464" s="232">
        <v>46010</v>
      </c>
      <c r="O464" s="232" t="s">
        <v>764</v>
      </c>
      <c r="P464" s="232" t="s">
        <v>682</v>
      </c>
      <c r="Q464" s="232" t="s">
        <v>683</v>
      </c>
      <c r="R464" s="232"/>
      <c r="S464" s="232"/>
      <c r="T464" s="232"/>
      <c r="U464" s="232"/>
      <c r="V464" s="232" t="s">
        <v>648</v>
      </c>
      <c r="W464" s="232" t="s">
        <v>1258</v>
      </c>
      <c r="X464" s="232" t="s">
        <v>1635</v>
      </c>
      <c r="Y464" s="232" t="s">
        <v>14</v>
      </c>
    </row>
    <row r="465" spans="1:25" hidden="1" x14ac:dyDescent="0.2">
      <c r="A465" s="232"/>
      <c r="B465" s="266" t="s">
        <v>1011</v>
      </c>
      <c r="C465" s="267" t="s">
        <v>1064</v>
      </c>
      <c r="D465" s="268">
        <v>60064</v>
      </c>
      <c r="E465" s="268" t="s">
        <v>639</v>
      </c>
      <c r="F465" s="268">
        <v>4420</v>
      </c>
      <c r="G465" s="266" t="s">
        <v>1275</v>
      </c>
      <c r="H465" s="268" t="s">
        <v>1276</v>
      </c>
      <c r="I465" s="268" t="s">
        <v>679</v>
      </c>
      <c r="J465" s="269">
        <v>90000</v>
      </c>
      <c r="K465" s="305" t="s">
        <v>680</v>
      </c>
      <c r="L465" s="234">
        <v>167.5</v>
      </c>
      <c r="M465" s="233" t="s">
        <v>643</v>
      </c>
      <c r="N465" s="232">
        <v>46010</v>
      </c>
      <c r="O465" s="232" t="s">
        <v>764</v>
      </c>
      <c r="P465" s="232" t="s">
        <v>682</v>
      </c>
      <c r="Q465" s="232" t="s">
        <v>683</v>
      </c>
      <c r="R465" s="232"/>
      <c r="S465" s="232"/>
      <c r="T465" s="232"/>
      <c r="U465" s="232"/>
      <c r="V465" s="232" t="s">
        <v>648</v>
      </c>
      <c r="W465" s="232" t="s">
        <v>1258</v>
      </c>
      <c r="X465" s="232" t="s">
        <v>1635</v>
      </c>
      <c r="Y465" s="232" t="s">
        <v>14</v>
      </c>
    </row>
    <row r="466" spans="1:25" hidden="1" x14ac:dyDescent="0.2">
      <c r="A466" s="232"/>
      <c r="B466" s="266" t="s">
        <v>1076</v>
      </c>
      <c r="C466" s="267" t="s">
        <v>1088</v>
      </c>
      <c r="D466" s="268">
        <v>60064</v>
      </c>
      <c r="E466" s="268" t="s">
        <v>639</v>
      </c>
      <c r="F466" s="268">
        <v>4421</v>
      </c>
      <c r="G466" s="266" t="s">
        <v>1277</v>
      </c>
      <c r="H466" s="268" t="s">
        <v>1014</v>
      </c>
      <c r="I466" s="268" t="s">
        <v>679</v>
      </c>
      <c r="J466" s="269">
        <v>7400</v>
      </c>
      <c r="K466" s="305" t="s">
        <v>680</v>
      </c>
      <c r="L466" s="234">
        <v>13.64</v>
      </c>
      <c r="M466" s="233" t="s">
        <v>643</v>
      </c>
      <c r="N466" s="232">
        <v>44510</v>
      </c>
      <c r="O466" s="232" t="s">
        <v>721</v>
      </c>
      <c r="P466" s="232" t="s">
        <v>682</v>
      </c>
      <c r="Q466" s="232" t="s">
        <v>683</v>
      </c>
      <c r="R466" s="232"/>
      <c r="S466" s="232"/>
      <c r="T466" s="232"/>
      <c r="U466" s="232"/>
      <c r="V466" s="232" t="s">
        <v>648</v>
      </c>
      <c r="W466" s="232" t="s">
        <v>1258</v>
      </c>
      <c r="X466" s="232" t="s">
        <v>1635</v>
      </c>
      <c r="Y466" s="232" t="s">
        <v>14</v>
      </c>
    </row>
    <row r="467" spans="1:25" hidden="1" x14ac:dyDescent="0.2">
      <c r="A467" s="232"/>
      <c r="B467" s="266" t="s">
        <v>1076</v>
      </c>
      <c r="C467" s="267" t="s">
        <v>1093</v>
      </c>
      <c r="D467" s="268">
        <v>60064</v>
      </c>
      <c r="E467" s="268" t="s">
        <v>639</v>
      </c>
      <c r="F467" s="268">
        <v>4421</v>
      </c>
      <c r="G467" s="266">
        <v>1583178</v>
      </c>
      <c r="H467" s="268" t="s">
        <v>1278</v>
      </c>
      <c r="I467" s="268" t="s">
        <v>679</v>
      </c>
      <c r="J467" s="269">
        <v>280000</v>
      </c>
      <c r="K467" s="305" t="s">
        <v>680</v>
      </c>
      <c r="L467" s="234">
        <v>509.45</v>
      </c>
      <c r="M467" s="233" t="s">
        <v>643</v>
      </c>
      <c r="N467" s="232">
        <v>44110</v>
      </c>
      <c r="O467" s="232" t="s">
        <v>728</v>
      </c>
      <c r="P467" s="232" t="s">
        <v>682</v>
      </c>
      <c r="Q467" s="232" t="s">
        <v>683</v>
      </c>
      <c r="R467" s="232"/>
      <c r="S467" s="232"/>
      <c r="T467" s="232"/>
      <c r="U467" s="232"/>
      <c r="V467" s="232" t="s">
        <v>648</v>
      </c>
      <c r="W467" s="232" t="s">
        <v>1258</v>
      </c>
      <c r="X467" s="232" t="s">
        <v>1635</v>
      </c>
      <c r="Y467" s="232" t="s">
        <v>14</v>
      </c>
    </row>
    <row r="468" spans="1:25" hidden="1" x14ac:dyDescent="0.2">
      <c r="A468" s="232"/>
      <c r="B468" s="266" t="s">
        <v>1076</v>
      </c>
      <c r="C468" s="267" t="s">
        <v>1093</v>
      </c>
      <c r="D468" s="268">
        <v>60064</v>
      </c>
      <c r="E468" s="268" t="s">
        <v>639</v>
      </c>
      <c r="F468" s="268">
        <v>4421</v>
      </c>
      <c r="G468" s="266">
        <v>1583181</v>
      </c>
      <c r="H468" s="268" t="s">
        <v>1279</v>
      </c>
      <c r="I468" s="268" t="s">
        <v>679</v>
      </c>
      <c r="J468" s="269">
        <v>150000</v>
      </c>
      <c r="K468" s="305" t="s">
        <v>680</v>
      </c>
      <c r="L468" s="234">
        <v>272.92</v>
      </c>
      <c r="M468" s="233" t="s">
        <v>643</v>
      </c>
      <c r="N468" s="232">
        <v>44310</v>
      </c>
      <c r="O468" s="232" t="s">
        <v>706</v>
      </c>
      <c r="P468" s="232" t="s">
        <v>682</v>
      </c>
      <c r="Q468" s="232" t="s">
        <v>683</v>
      </c>
      <c r="R468" s="232"/>
      <c r="S468" s="232"/>
      <c r="T468" s="232"/>
      <c r="U468" s="232"/>
      <c r="V468" s="232" t="s">
        <v>648</v>
      </c>
      <c r="W468" s="232" t="s">
        <v>1258</v>
      </c>
      <c r="X468" s="232" t="s">
        <v>1635</v>
      </c>
      <c r="Y468" s="232" t="s">
        <v>14</v>
      </c>
    </row>
    <row r="469" spans="1:25" hidden="1" x14ac:dyDescent="0.2">
      <c r="A469" s="232"/>
      <c r="B469" s="266" t="s">
        <v>1076</v>
      </c>
      <c r="C469" s="267" t="s">
        <v>1093</v>
      </c>
      <c r="D469" s="268">
        <v>60064</v>
      </c>
      <c r="E469" s="268" t="s">
        <v>639</v>
      </c>
      <c r="F469" s="268">
        <v>4421</v>
      </c>
      <c r="G469" s="266">
        <v>1583182</v>
      </c>
      <c r="H469" s="268" t="s">
        <v>1279</v>
      </c>
      <c r="I469" s="268" t="s">
        <v>679</v>
      </c>
      <c r="J469" s="269">
        <v>250000</v>
      </c>
      <c r="K469" s="305" t="s">
        <v>680</v>
      </c>
      <c r="L469" s="234">
        <v>454.86</v>
      </c>
      <c r="M469" s="233" t="s">
        <v>643</v>
      </c>
      <c r="N469" s="232">
        <v>44310</v>
      </c>
      <c r="O469" s="232" t="s">
        <v>706</v>
      </c>
      <c r="P469" s="232" t="s">
        <v>682</v>
      </c>
      <c r="Q469" s="232" t="s">
        <v>683</v>
      </c>
      <c r="R469" s="232"/>
      <c r="S469" s="232"/>
      <c r="T469" s="232"/>
      <c r="U469" s="232"/>
      <c r="V469" s="232" t="s">
        <v>648</v>
      </c>
      <c r="W469" s="232" t="s">
        <v>1258</v>
      </c>
      <c r="X469" s="232" t="s">
        <v>1635</v>
      </c>
      <c r="Y469" s="232" t="s">
        <v>14</v>
      </c>
    </row>
    <row r="470" spans="1:25" hidden="1" x14ac:dyDescent="0.2">
      <c r="A470" s="232"/>
      <c r="B470" s="266" t="s">
        <v>1076</v>
      </c>
      <c r="C470" s="267" t="s">
        <v>638</v>
      </c>
      <c r="D470" s="268">
        <v>60064</v>
      </c>
      <c r="E470" s="268" t="s">
        <v>639</v>
      </c>
      <c r="F470" s="268">
        <v>4421</v>
      </c>
      <c r="G470" s="266" t="s">
        <v>1280</v>
      </c>
      <c r="H470" s="268" t="s">
        <v>1016</v>
      </c>
      <c r="I470" s="268" t="s">
        <v>679</v>
      </c>
      <c r="J470" s="269">
        <v>50000</v>
      </c>
      <c r="K470" s="305" t="s">
        <v>680</v>
      </c>
      <c r="L470" s="234">
        <v>90.95</v>
      </c>
      <c r="M470" s="233" t="s">
        <v>643</v>
      </c>
      <c r="N470" s="232">
        <v>44120</v>
      </c>
      <c r="O470" s="232" t="s">
        <v>712</v>
      </c>
      <c r="P470" s="232" t="s">
        <v>682</v>
      </c>
      <c r="Q470" s="232" t="s">
        <v>683</v>
      </c>
      <c r="R470" s="232"/>
      <c r="S470" s="232"/>
      <c r="T470" s="232"/>
      <c r="U470" s="232"/>
      <c r="V470" s="232" t="s">
        <v>648</v>
      </c>
      <c r="W470" s="232" t="s">
        <v>1258</v>
      </c>
      <c r="X470" s="232" t="s">
        <v>1635</v>
      </c>
      <c r="Y470" s="232" t="s">
        <v>14</v>
      </c>
    </row>
    <row r="471" spans="1:25" hidden="1" x14ac:dyDescent="0.2">
      <c r="A471" s="232"/>
      <c r="B471" s="266" t="s">
        <v>1011</v>
      </c>
      <c r="C471" s="267" t="s">
        <v>1060</v>
      </c>
      <c r="D471" s="268">
        <v>60064</v>
      </c>
      <c r="E471" s="268" t="s">
        <v>639</v>
      </c>
      <c r="F471" s="268">
        <v>4420</v>
      </c>
      <c r="G471" s="266" t="s">
        <v>1285</v>
      </c>
      <c r="H471" s="268" t="s">
        <v>1286</v>
      </c>
      <c r="I471" s="268" t="s">
        <v>679</v>
      </c>
      <c r="J471" s="269">
        <v>50000</v>
      </c>
      <c r="K471" s="305" t="s">
        <v>680</v>
      </c>
      <c r="L471" s="234">
        <v>92.88</v>
      </c>
      <c r="M471" s="233" t="s">
        <v>643</v>
      </c>
      <c r="N471" s="232">
        <v>44130</v>
      </c>
      <c r="O471" s="232" t="s">
        <v>698</v>
      </c>
      <c r="P471" s="232" t="s">
        <v>682</v>
      </c>
      <c r="Q471" s="232" t="s">
        <v>683</v>
      </c>
      <c r="R471" s="232"/>
      <c r="S471" s="232"/>
      <c r="T471" s="232"/>
      <c r="U471" s="232"/>
      <c r="V471" s="232" t="s">
        <v>648</v>
      </c>
      <c r="W471" s="232" t="s">
        <v>1282</v>
      </c>
      <c r="X471" s="232" t="s">
        <v>1637</v>
      </c>
      <c r="Y471" s="232" t="s">
        <v>14</v>
      </c>
    </row>
    <row r="472" spans="1:25" hidden="1" x14ac:dyDescent="0.2">
      <c r="A472" s="232"/>
      <c r="B472" s="266" t="s">
        <v>1011</v>
      </c>
      <c r="C472" s="267" t="s">
        <v>1060</v>
      </c>
      <c r="D472" s="268">
        <v>60064</v>
      </c>
      <c r="E472" s="268" t="s">
        <v>639</v>
      </c>
      <c r="F472" s="268">
        <v>4420</v>
      </c>
      <c r="G472" s="266" t="s">
        <v>1287</v>
      </c>
      <c r="H472" s="268" t="s">
        <v>1286</v>
      </c>
      <c r="I472" s="268" t="s">
        <v>679</v>
      </c>
      <c r="J472" s="269">
        <v>65000</v>
      </c>
      <c r="K472" s="305" t="s">
        <v>680</v>
      </c>
      <c r="L472" s="234">
        <v>120.74</v>
      </c>
      <c r="M472" s="233" t="s">
        <v>643</v>
      </c>
      <c r="N472" s="232">
        <v>44150</v>
      </c>
      <c r="O472" s="232" t="s">
        <v>701</v>
      </c>
      <c r="P472" s="232" t="s">
        <v>682</v>
      </c>
      <c r="Q472" s="232" t="s">
        <v>683</v>
      </c>
      <c r="R472" s="232"/>
      <c r="S472" s="232"/>
      <c r="T472" s="232"/>
      <c r="U472" s="232"/>
      <c r="V472" s="232" t="s">
        <v>648</v>
      </c>
      <c r="W472" s="232" t="s">
        <v>1282</v>
      </c>
      <c r="X472" s="232" t="s">
        <v>1637</v>
      </c>
      <c r="Y472" s="232" t="s">
        <v>14</v>
      </c>
    </row>
    <row r="473" spans="1:25" hidden="1" x14ac:dyDescent="0.2">
      <c r="A473" s="232"/>
      <c r="B473" s="266" t="s">
        <v>1011</v>
      </c>
      <c r="C473" s="267" t="s">
        <v>1060</v>
      </c>
      <c r="D473" s="268">
        <v>60064</v>
      </c>
      <c r="E473" s="268" t="s">
        <v>639</v>
      </c>
      <c r="F473" s="268">
        <v>4420</v>
      </c>
      <c r="G473" s="266" t="s">
        <v>1061</v>
      </c>
      <c r="H473" s="268" t="s">
        <v>1288</v>
      </c>
      <c r="I473" s="268" t="s">
        <v>679</v>
      </c>
      <c r="J473" s="269">
        <v>292233</v>
      </c>
      <c r="K473" s="305" t="s">
        <v>680</v>
      </c>
      <c r="L473" s="234">
        <v>542.83000000000004</v>
      </c>
      <c r="M473" s="233" t="s">
        <v>643</v>
      </c>
      <c r="N473" s="232">
        <v>41201</v>
      </c>
      <c r="O473" s="232" t="s">
        <v>681</v>
      </c>
      <c r="P473" s="232" t="s">
        <v>682</v>
      </c>
      <c r="Q473" s="232" t="s">
        <v>683</v>
      </c>
      <c r="R473" s="232"/>
      <c r="S473" s="232"/>
      <c r="T473" s="232"/>
      <c r="U473" s="232"/>
      <c r="V473" s="232" t="s">
        <v>648</v>
      </c>
      <c r="W473" s="232" t="s">
        <v>1282</v>
      </c>
      <c r="X473" s="232" t="s">
        <v>1637</v>
      </c>
      <c r="Y473" s="232" t="s">
        <v>14</v>
      </c>
    </row>
    <row r="474" spans="1:25" hidden="1" x14ac:dyDescent="0.2">
      <c r="A474" s="232"/>
      <c r="B474" s="266" t="s">
        <v>1011</v>
      </c>
      <c r="C474" s="267" t="s">
        <v>1060</v>
      </c>
      <c r="D474" s="268">
        <v>60064</v>
      </c>
      <c r="E474" s="268" t="s">
        <v>639</v>
      </c>
      <c r="F474" s="268">
        <v>4420</v>
      </c>
      <c r="G474" s="266" t="s">
        <v>1061</v>
      </c>
      <c r="H474" s="268" t="s">
        <v>1288</v>
      </c>
      <c r="I474" s="268" t="s">
        <v>679</v>
      </c>
      <c r="J474" s="269">
        <v>362130</v>
      </c>
      <c r="K474" s="305" t="s">
        <v>680</v>
      </c>
      <c r="L474" s="234">
        <v>672.67</v>
      </c>
      <c r="M474" s="233" t="s">
        <v>643</v>
      </c>
      <c r="N474" s="232">
        <v>41220</v>
      </c>
      <c r="O474" s="232" t="s">
        <v>685</v>
      </c>
      <c r="P474" s="232" t="s">
        <v>682</v>
      </c>
      <c r="Q474" s="232" t="s">
        <v>683</v>
      </c>
      <c r="R474" s="232"/>
      <c r="S474" s="232"/>
      <c r="T474" s="232"/>
      <c r="U474" s="232"/>
      <c r="V474" s="232" t="s">
        <v>648</v>
      </c>
      <c r="W474" s="232" t="s">
        <v>1282</v>
      </c>
      <c r="X474" s="232" t="s">
        <v>1637</v>
      </c>
      <c r="Y474" s="232" t="s">
        <v>14</v>
      </c>
    </row>
    <row r="475" spans="1:25" hidden="1" x14ac:dyDescent="0.2">
      <c r="A475" s="232"/>
      <c r="B475" s="266" t="s">
        <v>1011</v>
      </c>
      <c r="C475" s="267" t="s">
        <v>1060</v>
      </c>
      <c r="D475" s="268">
        <v>60064</v>
      </c>
      <c r="E475" s="268" t="s">
        <v>639</v>
      </c>
      <c r="F475" s="268">
        <v>4420</v>
      </c>
      <c r="G475" s="266">
        <v>1583170</v>
      </c>
      <c r="H475" s="268" t="s">
        <v>1289</v>
      </c>
      <c r="I475" s="268" t="s">
        <v>679</v>
      </c>
      <c r="J475" s="269">
        <v>32687</v>
      </c>
      <c r="K475" s="305" t="s">
        <v>680</v>
      </c>
      <c r="L475" s="234">
        <v>60.72</v>
      </c>
      <c r="M475" s="233" t="s">
        <v>643</v>
      </c>
      <c r="N475" s="232">
        <v>41220</v>
      </c>
      <c r="O475" s="232" t="s">
        <v>685</v>
      </c>
      <c r="P475" s="232" t="s">
        <v>682</v>
      </c>
      <c r="Q475" s="232" t="s">
        <v>683</v>
      </c>
      <c r="R475" s="232"/>
      <c r="S475" s="232"/>
      <c r="T475" s="232"/>
      <c r="U475" s="232"/>
      <c r="V475" s="232" t="s">
        <v>648</v>
      </c>
      <c r="W475" s="232" t="s">
        <v>1282</v>
      </c>
      <c r="X475" s="232" t="s">
        <v>1637</v>
      </c>
      <c r="Y475" s="232" t="s">
        <v>14</v>
      </c>
    </row>
    <row r="476" spans="1:25" hidden="1" x14ac:dyDescent="0.2">
      <c r="A476" s="232"/>
      <c r="B476" s="266" t="s">
        <v>1011</v>
      </c>
      <c r="C476" s="267" t="s">
        <v>1060</v>
      </c>
      <c r="D476" s="268">
        <v>60064</v>
      </c>
      <c r="E476" s="268" t="s">
        <v>639</v>
      </c>
      <c r="F476" s="268">
        <v>4420</v>
      </c>
      <c r="G476" s="266" t="s">
        <v>1061</v>
      </c>
      <c r="H476" s="268" t="s">
        <v>1288</v>
      </c>
      <c r="I476" s="268" t="s">
        <v>679</v>
      </c>
      <c r="J476" s="269">
        <v>354000</v>
      </c>
      <c r="K476" s="305" t="s">
        <v>680</v>
      </c>
      <c r="L476" s="234">
        <v>657.57</v>
      </c>
      <c r="M476" s="233" t="s">
        <v>643</v>
      </c>
      <c r="N476" s="232">
        <v>41221</v>
      </c>
      <c r="O476" s="232" t="s">
        <v>695</v>
      </c>
      <c r="P476" s="232" t="s">
        <v>682</v>
      </c>
      <c r="Q476" s="232" t="s">
        <v>683</v>
      </c>
      <c r="R476" s="232"/>
      <c r="S476" s="232"/>
      <c r="T476" s="232"/>
      <c r="U476" s="232"/>
      <c r="V476" s="232" t="s">
        <v>648</v>
      </c>
      <c r="W476" s="232" t="s">
        <v>1282</v>
      </c>
      <c r="X476" s="232" t="s">
        <v>1637</v>
      </c>
      <c r="Y476" s="232" t="s">
        <v>14</v>
      </c>
    </row>
    <row r="477" spans="1:25" hidden="1" x14ac:dyDescent="0.2">
      <c r="A477" s="232"/>
      <c r="B477" s="266" t="s">
        <v>1011</v>
      </c>
      <c r="C477" s="267" t="s">
        <v>1060</v>
      </c>
      <c r="D477" s="268">
        <v>60064</v>
      </c>
      <c r="E477" s="268" t="s">
        <v>639</v>
      </c>
      <c r="F477" s="268">
        <v>4420</v>
      </c>
      <c r="G477" s="266" t="s">
        <v>1061</v>
      </c>
      <c r="H477" s="268" t="s">
        <v>1288</v>
      </c>
      <c r="I477" s="268" t="s">
        <v>679</v>
      </c>
      <c r="J477" s="269">
        <v>465490</v>
      </c>
      <c r="K477" s="305" t="s">
        <v>680</v>
      </c>
      <c r="L477" s="234">
        <v>864.66</v>
      </c>
      <c r="M477" s="233" t="s">
        <v>643</v>
      </c>
      <c r="N477" s="232">
        <v>41260</v>
      </c>
      <c r="O477" s="232" t="s">
        <v>686</v>
      </c>
      <c r="P477" s="232" t="s">
        <v>682</v>
      </c>
      <c r="Q477" s="232" t="s">
        <v>683</v>
      </c>
      <c r="R477" s="232"/>
      <c r="S477" s="232"/>
      <c r="T477" s="232"/>
      <c r="U477" s="232"/>
      <c r="V477" s="232" t="s">
        <v>648</v>
      </c>
      <c r="W477" s="232" t="s">
        <v>1282</v>
      </c>
      <c r="X477" s="232" t="s">
        <v>1637</v>
      </c>
      <c r="Y477" s="232" t="s">
        <v>14</v>
      </c>
    </row>
    <row r="478" spans="1:25" hidden="1" x14ac:dyDescent="0.2">
      <c r="A478" s="232"/>
      <c r="B478" s="266" t="s">
        <v>1011</v>
      </c>
      <c r="C478" s="267" t="s">
        <v>1060</v>
      </c>
      <c r="D478" s="268">
        <v>60064</v>
      </c>
      <c r="E478" s="268" t="s">
        <v>639</v>
      </c>
      <c r="F478" s="268">
        <v>4420</v>
      </c>
      <c r="G478" s="266" t="s">
        <v>1061</v>
      </c>
      <c r="H478" s="268" t="s">
        <v>1288</v>
      </c>
      <c r="I478" s="268" t="s">
        <v>679</v>
      </c>
      <c r="J478" s="269">
        <v>343763</v>
      </c>
      <c r="K478" s="305" t="s">
        <v>680</v>
      </c>
      <c r="L478" s="234">
        <v>638.54999999999995</v>
      </c>
      <c r="M478" s="233" t="s">
        <v>643</v>
      </c>
      <c r="N478" s="232">
        <v>41219</v>
      </c>
      <c r="O478" s="232" t="s">
        <v>687</v>
      </c>
      <c r="P478" s="232" t="s">
        <v>682</v>
      </c>
      <c r="Q478" s="232" t="s">
        <v>683</v>
      </c>
      <c r="R478" s="232"/>
      <c r="S478" s="232"/>
      <c r="T478" s="232"/>
      <c r="U478" s="232"/>
      <c r="V478" s="232" t="s">
        <v>648</v>
      </c>
      <c r="W478" s="232" t="s">
        <v>1282</v>
      </c>
      <c r="X478" s="232" t="s">
        <v>1637</v>
      </c>
      <c r="Y478" s="232" t="s">
        <v>14</v>
      </c>
    </row>
    <row r="479" spans="1:25" hidden="1" x14ac:dyDescent="0.2">
      <c r="A479" s="232"/>
      <c r="B479" s="266" t="s">
        <v>1011</v>
      </c>
      <c r="C479" s="267" t="s">
        <v>1060</v>
      </c>
      <c r="D479" s="268">
        <v>60064</v>
      </c>
      <c r="E479" s="268" t="s">
        <v>639</v>
      </c>
      <c r="F479" s="268">
        <v>4420</v>
      </c>
      <c r="G479" s="266" t="s">
        <v>1061</v>
      </c>
      <c r="H479" s="268" t="s">
        <v>1288</v>
      </c>
      <c r="I479" s="268" t="s">
        <v>679</v>
      </c>
      <c r="J479" s="269">
        <v>212099</v>
      </c>
      <c r="K479" s="305" t="s">
        <v>680</v>
      </c>
      <c r="L479" s="234">
        <v>393.98</v>
      </c>
      <c r="M479" s="233" t="s">
        <v>643</v>
      </c>
      <c r="N479" s="232">
        <v>41219</v>
      </c>
      <c r="O479" s="232" t="s">
        <v>687</v>
      </c>
      <c r="P479" s="232" t="s">
        <v>682</v>
      </c>
      <c r="Q479" s="232" t="s">
        <v>683</v>
      </c>
      <c r="R479" s="232"/>
      <c r="S479" s="232"/>
      <c r="T479" s="232"/>
      <c r="U479" s="232"/>
      <c r="V479" s="232" t="s">
        <v>648</v>
      </c>
      <c r="W479" s="232" t="s">
        <v>1282</v>
      </c>
      <c r="X479" s="232" t="s">
        <v>1637</v>
      </c>
      <c r="Y479" s="232" t="s">
        <v>14</v>
      </c>
    </row>
    <row r="480" spans="1:25" hidden="1" x14ac:dyDescent="0.2">
      <c r="A480" s="232"/>
      <c r="B480" s="266" t="s">
        <v>1011</v>
      </c>
      <c r="C480" s="267" t="s">
        <v>1060</v>
      </c>
      <c r="D480" s="268">
        <v>60064</v>
      </c>
      <c r="E480" s="268" t="s">
        <v>639</v>
      </c>
      <c r="F480" s="268">
        <v>4420</v>
      </c>
      <c r="G480" s="266" t="s">
        <v>1061</v>
      </c>
      <c r="H480" s="268" t="s">
        <v>1288</v>
      </c>
      <c r="I480" s="268" t="s">
        <v>679</v>
      </c>
      <c r="J480" s="269">
        <v>214098</v>
      </c>
      <c r="K480" s="305" t="s">
        <v>680</v>
      </c>
      <c r="L480" s="234">
        <v>397.69</v>
      </c>
      <c r="M480" s="233" t="s">
        <v>643</v>
      </c>
      <c r="N480" s="232">
        <v>41219</v>
      </c>
      <c r="O480" s="232" t="s">
        <v>687</v>
      </c>
      <c r="P480" s="232" t="s">
        <v>682</v>
      </c>
      <c r="Q480" s="232" t="s">
        <v>683</v>
      </c>
      <c r="R480" s="232"/>
      <c r="S480" s="232"/>
      <c r="T480" s="232"/>
      <c r="U480" s="232"/>
      <c r="V480" s="232" t="s">
        <v>648</v>
      </c>
      <c r="W480" s="232" t="s">
        <v>1282</v>
      </c>
      <c r="X480" s="232" t="s">
        <v>1637</v>
      </c>
      <c r="Y480" s="232" t="s">
        <v>14</v>
      </c>
    </row>
    <row r="481" spans="1:25" hidden="1" x14ac:dyDescent="0.2">
      <c r="A481" s="232"/>
      <c r="B481" s="266" t="s">
        <v>1011</v>
      </c>
      <c r="C481" s="267" t="s">
        <v>1060</v>
      </c>
      <c r="D481" s="268">
        <v>60064</v>
      </c>
      <c r="E481" s="268" t="s">
        <v>639</v>
      </c>
      <c r="F481" s="268">
        <v>4420</v>
      </c>
      <c r="G481" s="266">
        <v>1583170</v>
      </c>
      <c r="H481" s="268" t="s">
        <v>1289</v>
      </c>
      <c r="I481" s="268" t="s">
        <v>679</v>
      </c>
      <c r="J481" s="269">
        <v>30582</v>
      </c>
      <c r="K481" s="305" t="s">
        <v>680</v>
      </c>
      <c r="L481" s="234">
        <v>56.81</v>
      </c>
      <c r="M481" s="233" t="s">
        <v>643</v>
      </c>
      <c r="N481" s="232">
        <v>41219</v>
      </c>
      <c r="O481" s="232" t="s">
        <v>687</v>
      </c>
      <c r="P481" s="232" t="s">
        <v>682</v>
      </c>
      <c r="Q481" s="232" t="s">
        <v>683</v>
      </c>
      <c r="R481" s="232"/>
      <c r="S481" s="232"/>
      <c r="T481" s="232"/>
      <c r="U481" s="232"/>
      <c r="V481" s="232" t="s">
        <v>648</v>
      </c>
      <c r="W481" s="232" t="s">
        <v>1282</v>
      </c>
      <c r="X481" s="232" t="s">
        <v>1637</v>
      </c>
      <c r="Y481" s="232" t="s">
        <v>14</v>
      </c>
    </row>
    <row r="482" spans="1:25" hidden="1" x14ac:dyDescent="0.2">
      <c r="A482" s="232"/>
      <c r="B482" s="266" t="s">
        <v>1011</v>
      </c>
      <c r="C482" s="267" t="s">
        <v>1060</v>
      </c>
      <c r="D482" s="268">
        <v>60064</v>
      </c>
      <c r="E482" s="268" t="s">
        <v>639</v>
      </c>
      <c r="F482" s="268">
        <v>4420</v>
      </c>
      <c r="G482" s="266">
        <v>1583170</v>
      </c>
      <c r="H482" s="268" t="s">
        <v>1289</v>
      </c>
      <c r="I482" s="268" t="s">
        <v>679</v>
      </c>
      <c r="J482" s="269">
        <v>13936</v>
      </c>
      <c r="K482" s="305" t="s">
        <v>680</v>
      </c>
      <c r="L482" s="234">
        <v>25.89</v>
      </c>
      <c r="M482" s="233" t="s">
        <v>643</v>
      </c>
      <c r="N482" s="232">
        <v>41219</v>
      </c>
      <c r="O482" s="232" t="s">
        <v>687</v>
      </c>
      <c r="P482" s="232" t="s">
        <v>682</v>
      </c>
      <c r="Q482" s="232" t="s">
        <v>683</v>
      </c>
      <c r="R482" s="232"/>
      <c r="S482" s="232"/>
      <c r="T482" s="232"/>
      <c r="U482" s="232"/>
      <c r="V482" s="232" t="s">
        <v>648</v>
      </c>
      <c r="W482" s="232" t="s">
        <v>1282</v>
      </c>
      <c r="X482" s="232" t="s">
        <v>1637</v>
      </c>
      <c r="Y482" s="232" t="s">
        <v>14</v>
      </c>
    </row>
    <row r="483" spans="1:25" hidden="1" x14ac:dyDescent="0.2">
      <c r="A483" s="232"/>
      <c r="B483" s="266" t="s">
        <v>1011</v>
      </c>
      <c r="C483" s="267" t="s">
        <v>1060</v>
      </c>
      <c r="D483" s="268">
        <v>60064</v>
      </c>
      <c r="E483" s="268" t="s">
        <v>639</v>
      </c>
      <c r="F483" s="268">
        <v>4420</v>
      </c>
      <c r="G483" s="266" t="s">
        <v>1061</v>
      </c>
      <c r="H483" s="268" t="s">
        <v>1288</v>
      </c>
      <c r="I483" s="268" t="s">
        <v>679</v>
      </c>
      <c r="J483" s="269">
        <v>198373</v>
      </c>
      <c r="K483" s="305" t="s">
        <v>680</v>
      </c>
      <c r="L483" s="234">
        <v>368.49</v>
      </c>
      <c r="M483" s="233" t="s">
        <v>643</v>
      </c>
      <c r="N483" s="232">
        <v>41261</v>
      </c>
      <c r="O483" s="232" t="s">
        <v>689</v>
      </c>
      <c r="P483" s="232" t="s">
        <v>682</v>
      </c>
      <c r="Q483" s="232" t="s">
        <v>683</v>
      </c>
      <c r="R483" s="232"/>
      <c r="S483" s="232"/>
      <c r="T483" s="232"/>
      <c r="U483" s="232"/>
      <c r="V483" s="232" t="s">
        <v>648</v>
      </c>
      <c r="W483" s="232" t="s">
        <v>1282</v>
      </c>
      <c r="X483" s="232" t="s">
        <v>1637</v>
      </c>
      <c r="Y483" s="232" t="s">
        <v>14</v>
      </c>
    </row>
    <row r="484" spans="1:25" hidden="1" x14ac:dyDescent="0.2">
      <c r="A484" s="232"/>
      <c r="B484" s="266" t="s">
        <v>1011</v>
      </c>
      <c r="C484" s="267" t="s">
        <v>1060</v>
      </c>
      <c r="D484" s="268">
        <v>60064</v>
      </c>
      <c r="E484" s="268" t="s">
        <v>639</v>
      </c>
      <c r="F484" s="268">
        <v>4420</v>
      </c>
      <c r="G484" s="266" t="s">
        <v>1061</v>
      </c>
      <c r="H484" s="268" t="s">
        <v>1288</v>
      </c>
      <c r="I484" s="268" t="s">
        <v>679</v>
      </c>
      <c r="J484" s="269">
        <v>51879</v>
      </c>
      <c r="K484" s="305" t="s">
        <v>680</v>
      </c>
      <c r="L484" s="234">
        <v>96.37</v>
      </c>
      <c r="M484" s="233" t="s">
        <v>643</v>
      </c>
      <c r="N484" s="232">
        <v>41270</v>
      </c>
      <c r="O484" s="232" t="s">
        <v>688</v>
      </c>
      <c r="P484" s="232" t="s">
        <v>682</v>
      </c>
      <c r="Q484" s="232" t="s">
        <v>683</v>
      </c>
      <c r="R484" s="232"/>
      <c r="S484" s="232"/>
      <c r="T484" s="232"/>
      <c r="U484" s="232"/>
      <c r="V484" s="232" t="s">
        <v>648</v>
      </c>
      <c r="W484" s="232" t="s">
        <v>1282</v>
      </c>
      <c r="X484" s="232" t="s">
        <v>1637</v>
      </c>
      <c r="Y484" s="232" t="s">
        <v>14</v>
      </c>
    </row>
    <row r="485" spans="1:25" hidden="1" x14ac:dyDescent="0.2">
      <c r="A485" s="232"/>
      <c r="B485" s="266" t="s">
        <v>1076</v>
      </c>
      <c r="C485" s="267" t="s">
        <v>1088</v>
      </c>
      <c r="D485" s="268">
        <v>60064</v>
      </c>
      <c r="E485" s="268" t="s">
        <v>639</v>
      </c>
      <c r="F485" s="268">
        <v>4421</v>
      </c>
      <c r="G485" s="266" t="s">
        <v>1290</v>
      </c>
      <c r="H485" s="268" t="s">
        <v>1291</v>
      </c>
      <c r="I485" s="268" t="s">
        <v>679</v>
      </c>
      <c r="J485" s="269">
        <v>70000</v>
      </c>
      <c r="K485" s="305" t="s">
        <v>680</v>
      </c>
      <c r="L485" s="234">
        <v>129.05000000000001</v>
      </c>
      <c r="M485" s="233" t="s">
        <v>643</v>
      </c>
      <c r="N485" s="232">
        <v>45120</v>
      </c>
      <c r="O485" s="232" t="s">
        <v>809</v>
      </c>
      <c r="P485" s="232" t="s">
        <v>682</v>
      </c>
      <c r="Q485" s="232" t="s">
        <v>683</v>
      </c>
      <c r="R485" s="232"/>
      <c r="S485" s="232"/>
      <c r="T485" s="232"/>
      <c r="U485" s="232"/>
      <c r="V485" s="232" t="s">
        <v>648</v>
      </c>
      <c r="W485" s="232" t="s">
        <v>1282</v>
      </c>
      <c r="X485" s="232" t="s">
        <v>1637</v>
      </c>
      <c r="Y485" s="232" t="s">
        <v>14</v>
      </c>
    </row>
    <row r="486" spans="1:25" hidden="1" x14ac:dyDescent="0.2">
      <c r="A486" s="232"/>
      <c r="B486" s="266" t="s">
        <v>1076</v>
      </c>
      <c r="C486" s="267" t="s">
        <v>1088</v>
      </c>
      <c r="D486" s="268">
        <v>60064</v>
      </c>
      <c r="E486" s="268" t="s">
        <v>639</v>
      </c>
      <c r="F486" s="268">
        <v>4421</v>
      </c>
      <c r="G486" s="266" t="s">
        <v>1292</v>
      </c>
      <c r="H486" s="268" t="s">
        <v>1293</v>
      </c>
      <c r="I486" s="268" t="s">
        <v>679</v>
      </c>
      <c r="J486" s="269">
        <v>75000</v>
      </c>
      <c r="K486" s="305" t="s">
        <v>680</v>
      </c>
      <c r="L486" s="234">
        <v>138.27000000000001</v>
      </c>
      <c r="M486" s="233" t="s">
        <v>643</v>
      </c>
      <c r="N486" s="232">
        <v>45140</v>
      </c>
      <c r="O486" s="232" t="s">
        <v>797</v>
      </c>
      <c r="P486" s="232" t="s">
        <v>682</v>
      </c>
      <c r="Q486" s="232" t="s">
        <v>683</v>
      </c>
      <c r="R486" s="232"/>
      <c r="S486" s="232"/>
      <c r="T486" s="232"/>
      <c r="U486" s="232"/>
      <c r="V486" s="232" t="s">
        <v>648</v>
      </c>
      <c r="W486" s="232" t="s">
        <v>1282</v>
      </c>
      <c r="X486" s="232" t="s">
        <v>1637</v>
      </c>
      <c r="Y486" s="232" t="s">
        <v>14</v>
      </c>
    </row>
    <row r="487" spans="1:25" hidden="1" x14ac:dyDescent="0.2">
      <c r="A487" s="232"/>
      <c r="B487" s="266" t="s">
        <v>1076</v>
      </c>
      <c r="C487" s="267" t="s">
        <v>1294</v>
      </c>
      <c r="D487" s="268">
        <v>60064</v>
      </c>
      <c r="E487" s="268" t="s">
        <v>639</v>
      </c>
      <c r="F487" s="268">
        <v>4421</v>
      </c>
      <c r="G487" s="266">
        <v>1583179</v>
      </c>
      <c r="H487" s="268" t="s">
        <v>1295</v>
      </c>
      <c r="I487" s="268" t="s">
        <v>679</v>
      </c>
      <c r="J487" s="269">
        <v>73241</v>
      </c>
      <c r="K487" s="305" t="s">
        <v>680</v>
      </c>
      <c r="L487" s="234">
        <v>133.33000000000001</v>
      </c>
      <c r="M487" s="233" t="s">
        <v>643</v>
      </c>
      <c r="N487" s="232">
        <v>41261</v>
      </c>
      <c r="O487" s="232" t="s">
        <v>689</v>
      </c>
      <c r="P487" s="232" t="s">
        <v>682</v>
      </c>
      <c r="Q487" s="232" t="s">
        <v>683</v>
      </c>
      <c r="R487" s="232"/>
      <c r="S487" s="232"/>
      <c r="T487" s="232"/>
      <c r="U487" s="232"/>
      <c r="V487" s="232" t="s">
        <v>648</v>
      </c>
      <c r="W487" s="232" t="s">
        <v>1282</v>
      </c>
      <c r="X487" s="232" t="s">
        <v>1637</v>
      </c>
      <c r="Y487" s="232" t="s">
        <v>14</v>
      </c>
    </row>
    <row r="488" spans="1:25" hidden="1" x14ac:dyDescent="0.2">
      <c r="A488" s="232"/>
      <c r="B488" s="266" t="s">
        <v>1076</v>
      </c>
      <c r="C488" s="267" t="s">
        <v>1294</v>
      </c>
      <c r="D488" s="268">
        <v>60064</v>
      </c>
      <c r="E488" s="268" t="s">
        <v>639</v>
      </c>
      <c r="F488" s="268">
        <v>4421</v>
      </c>
      <c r="G488" s="266" t="s">
        <v>1296</v>
      </c>
      <c r="H488" s="268" t="s">
        <v>1297</v>
      </c>
      <c r="I488" s="268" t="s">
        <v>679</v>
      </c>
      <c r="J488" s="269">
        <v>192259</v>
      </c>
      <c r="K488" s="305" t="s">
        <v>680</v>
      </c>
      <c r="L488" s="234">
        <v>350</v>
      </c>
      <c r="M488" s="233" t="s">
        <v>643</v>
      </c>
      <c r="N488" s="232">
        <v>41261</v>
      </c>
      <c r="O488" s="232" t="s">
        <v>689</v>
      </c>
      <c r="P488" s="232" t="s">
        <v>682</v>
      </c>
      <c r="Q488" s="232" t="s">
        <v>683</v>
      </c>
      <c r="R488" s="232"/>
      <c r="S488" s="232"/>
      <c r="T488" s="232"/>
      <c r="U488" s="232"/>
      <c r="V488" s="232" t="s">
        <v>648</v>
      </c>
      <c r="W488" s="232" t="s">
        <v>1282</v>
      </c>
      <c r="X488" s="232" t="s">
        <v>1637</v>
      </c>
      <c r="Y488" s="232" t="s">
        <v>14</v>
      </c>
    </row>
    <row r="489" spans="1:25" hidden="1" x14ac:dyDescent="0.2">
      <c r="A489" s="232"/>
      <c r="B489" s="266" t="s">
        <v>1076</v>
      </c>
      <c r="C489" s="267" t="s">
        <v>1294</v>
      </c>
      <c r="D489" s="268">
        <v>60064</v>
      </c>
      <c r="E489" s="268" t="s">
        <v>639</v>
      </c>
      <c r="F489" s="268">
        <v>4421</v>
      </c>
      <c r="G489" s="266">
        <v>1583179</v>
      </c>
      <c r="H489" s="268" t="s">
        <v>1295</v>
      </c>
      <c r="I489" s="268" t="s">
        <v>679</v>
      </c>
      <c r="J489" s="269">
        <v>40588</v>
      </c>
      <c r="K489" s="305" t="s">
        <v>680</v>
      </c>
      <c r="L489" s="234">
        <v>73.89</v>
      </c>
      <c r="M489" s="233" t="s">
        <v>643</v>
      </c>
      <c r="N489" s="232">
        <v>41270</v>
      </c>
      <c r="O489" s="232" t="s">
        <v>688</v>
      </c>
      <c r="P489" s="232" t="s">
        <v>682</v>
      </c>
      <c r="Q489" s="232" t="s">
        <v>683</v>
      </c>
      <c r="R489" s="232"/>
      <c r="S489" s="232"/>
      <c r="T489" s="232"/>
      <c r="U489" s="232"/>
      <c r="V489" s="232" t="s">
        <v>648</v>
      </c>
      <c r="W489" s="232" t="s">
        <v>1282</v>
      </c>
      <c r="X489" s="232" t="s">
        <v>1637</v>
      </c>
      <c r="Y489" s="232" t="s">
        <v>14</v>
      </c>
    </row>
    <row r="490" spans="1:25" hidden="1" x14ac:dyDescent="0.2">
      <c r="A490" s="232"/>
      <c r="B490" s="266" t="s">
        <v>1076</v>
      </c>
      <c r="C490" s="267" t="s">
        <v>1294</v>
      </c>
      <c r="D490" s="268">
        <v>60064</v>
      </c>
      <c r="E490" s="268" t="s">
        <v>639</v>
      </c>
      <c r="F490" s="268">
        <v>4421</v>
      </c>
      <c r="G490" s="266" t="s">
        <v>1296</v>
      </c>
      <c r="H490" s="268" t="s">
        <v>1297</v>
      </c>
      <c r="I490" s="268" t="s">
        <v>679</v>
      </c>
      <c r="J490" s="269">
        <v>67087</v>
      </c>
      <c r="K490" s="305" t="s">
        <v>680</v>
      </c>
      <c r="L490" s="234">
        <v>122.13</v>
      </c>
      <c r="M490" s="233" t="s">
        <v>643</v>
      </c>
      <c r="N490" s="232">
        <v>41270</v>
      </c>
      <c r="O490" s="232" t="s">
        <v>688</v>
      </c>
      <c r="P490" s="232" t="s">
        <v>682</v>
      </c>
      <c r="Q490" s="232" t="s">
        <v>683</v>
      </c>
      <c r="R490" s="232"/>
      <c r="S490" s="232"/>
      <c r="T490" s="232"/>
      <c r="U490" s="232"/>
      <c r="V490" s="232" t="s">
        <v>648</v>
      </c>
      <c r="W490" s="232" t="s">
        <v>1282</v>
      </c>
      <c r="X490" s="232" t="s">
        <v>1637</v>
      </c>
      <c r="Y490" s="232" t="s">
        <v>14</v>
      </c>
    </row>
    <row r="491" spans="1:25" hidden="1" x14ac:dyDescent="0.2">
      <c r="A491" s="232"/>
      <c r="B491" s="266" t="s">
        <v>1076</v>
      </c>
      <c r="C491" s="267" t="s">
        <v>1294</v>
      </c>
      <c r="D491" s="268">
        <v>60064</v>
      </c>
      <c r="E491" s="268" t="s">
        <v>639</v>
      </c>
      <c r="F491" s="268">
        <v>4421</v>
      </c>
      <c r="G491" s="266">
        <v>1583179</v>
      </c>
      <c r="H491" s="268" t="s">
        <v>1295</v>
      </c>
      <c r="I491" s="268" t="s">
        <v>679</v>
      </c>
      <c r="J491" s="269">
        <v>307614</v>
      </c>
      <c r="K491" s="305" t="s">
        <v>680</v>
      </c>
      <c r="L491" s="234">
        <v>560</v>
      </c>
      <c r="M491" s="233" t="s">
        <v>643</v>
      </c>
      <c r="N491" s="232">
        <v>41201</v>
      </c>
      <c r="O491" s="232" t="s">
        <v>681</v>
      </c>
      <c r="P491" s="232" t="s">
        <v>682</v>
      </c>
      <c r="Q491" s="232" t="s">
        <v>683</v>
      </c>
      <c r="R491" s="232"/>
      <c r="S491" s="232"/>
      <c r="T491" s="232"/>
      <c r="U491" s="232"/>
      <c r="V491" s="232" t="s">
        <v>648</v>
      </c>
      <c r="W491" s="232" t="s">
        <v>1282</v>
      </c>
      <c r="X491" s="232" t="s">
        <v>1637</v>
      </c>
      <c r="Y491" s="232" t="s">
        <v>14</v>
      </c>
    </row>
    <row r="492" spans="1:25" hidden="1" x14ac:dyDescent="0.2">
      <c r="A492" s="232"/>
      <c r="B492" s="266" t="s">
        <v>1076</v>
      </c>
      <c r="C492" s="267" t="s">
        <v>1294</v>
      </c>
      <c r="D492" s="268">
        <v>60064</v>
      </c>
      <c r="E492" s="268" t="s">
        <v>639</v>
      </c>
      <c r="F492" s="268">
        <v>4421</v>
      </c>
      <c r="G492" s="266" t="s">
        <v>1296</v>
      </c>
      <c r="H492" s="268" t="s">
        <v>1297</v>
      </c>
      <c r="I492" s="268" t="s">
        <v>679</v>
      </c>
      <c r="J492" s="269">
        <v>984826</v>
      </c>
      <c r="K492" s="305" t="s">
        <v>680</v>
      </c>
      <c r="L492" s="234">
        <v>1792.83</v>
      </c>
      <c r="M492" s="233" t="s">
        <v>643</v>
      </c>
      <c r="N492" s="232">
        <v>41201</v>
      </c>
      <c r="O492" s="232" t="s">
        <v>681</v>
      </c>
      <c r="P492" s="232" t="s">
        <v>682</v>
      </c>
      <c r="Q492" s="232" t="s">
        <v>683</v>
      </c>
      <c r="R492" s="232"/>
      <c r="S492" s="232"/>
      <c r="T492" s="232"/>
      <c r="U492" s="232"/>
      <c r="V492" s="232" t="s">
        <v>648</v>
      </c>
      <c r="W492" s="232" t="s">
        <v>1282</v>
      </c>
      <c r="X492" s="232" t="s">
        <v>1637</v>
      </c>
      <c r="Y492" s="232" t="s">
        <v>14</v>
      </c>
    </row>
    <row r="493" spans="1:25" hidden="1" x14ac:dyDescent="0.2">
      <c r="A493" s="232"/>
      <c r="B493" s="266" t="s">
        <v>1076</v>
      </c>
      <c r="C493" s="267" t="s">
        <v>1294</v>
      </c>
      <c r="D493" s="268">
        <v>60064</v>
      </c>
      <c r="E493" s="268" t="s">
        <v>639</v>
      </c>
      <c r="F493" s="268">
        <v>4421</v>
      </c>
      <c r="G493" s="266" t="s">
        <v>1296</v>
      </c>
      <c r="H493" s="268" t="s">
        <v>1297</v>
      </c>
      <c r="I493" s="268" t="s">
        <v>679</v>
      </c>
      <c r="J493" s="269">
        <v>354000</v>
      </c>
      <c r="K493" s="305" t="s">
        <v>680</v>
      </c>
      <c r="L493" s="234">
        <v>644.44000000000005</v>
      </c>
      <c r="M493" s="233" t="s">
        <v>643</v>
      </c>
      <c r="N493" s="232">
        <v>41221</v>
      </c>
      <c r="O493" s="232" t="s">
        <v>695</v>
      </c>
      <c r="P493" s="232" t="s">
        <v>682</v>
      </c>
      <c r="Q493" s="232" t="s">
        <v>683</v>
      </c>
      <c r="R493" s="232"/>
      <c r="S493" s="232"/>
      <c r="T493" s="232"/>
      <c r="U493" s="232"/>
      <c r="V493" s="232" t="s">
        <v>648</v>
      </c>
      <c r="W493" s="232" t="s">
        <v>1282</v>
      </c>
      <c r="X493" s="232" t="s">
        <v>1637</v>
      </c>
      <c r="Y493" s="232" t="s">
        <v>14</v>
      </c>
    </row>
    <row r="494" spans="1:25" hidden="1" x14ac:dyDescent="0.2">
      <c r="A494" s="232"/>
      <c r="B494" s="266" t="s">
        <v>1076</v>
      </c>
      <c r="C494" s="267" t="s">
        <v>1294</v>
      </c>
      <c r="D494" s="268">
        <v>60064</v>
      </c>
      <c r="E494" s="268" t="s">
        <v>639</v>
      </c>
      <c r="F494" s="268">
        <v>4421</v>
      </c>
      <c r="G494" s="266">
        <v>1583180</v>
      </c>
      <c r="H494" s="268" t="s">
        <v>1298</v>
      </c>
      <c r="I494" s="268" t="s">
        <v>679</v>
      </c>
      <c r="J494" s="269">
        <v>34995</v>
      </c>
      <c r="K494" s="305" t="s">
        <v>680</v>
      </c>
      <c r="L494" s="234">
        <v>63.71</v>
      </c>
      <c r="M494" s="233" t="s">
        <v>643</v>
      </c>
      <c r="N494" s="232">
        <v>41220</v>
      </c>
      <c r="O494" s="232" t="s">
        <v>685</v>
      </c>
      <c r="P494" s="232" t="s">
        <v>682</v>
      </c>
      <c r="Q494" s="232" t="s">
        <v>683</v>
      </c>
      <c r="R494" s="232"/>
      <c r="S494" s="232"/>
      <c r="T494" s="232"/>
      <c r="U494" s="232"/>
      <c r="V494" s="232" t="s">
        <v>648</v>
      </c>
      <c r="W494" s="232" t="s">
        <v>1282</v>
      </c>
      <c r="X494" s="232" t="s">
        <v>1637</v>
      </c>
      <c r="Y494" s="232" t="s">
        <v>14</v>
      </c>
    </row>
    <row r="495" spans="1:25" hidden="1" x14ac:dyDescent="0.2">
      <c r="A495" s="232"/>
      <c r="B495" s="266" t="s">
        <v>1076</v>
      </c>
      <c r="C495" s="267" t="s">
        <v>1294</v>
      </c>
      <c r="D495" s="268">
        <v>60064</v>
      </c>
      <c r="E495" s="268" t="s">
        <v>639</v>
      </c>
      <c r="F495" s="268">
        <v>4421</v>
      </c>
      <c r="G495" s="266">
        <v>1583179</v>
      </c>
      <c r="H495" s="268" t="s">
        <v>1295</v>
      </c>
      <c r="I495" s="268" t="s">
        <v>679</v>
      </c>
      <c r="J495" s="269">
        <v>137328</v>
      </c>
      <c r="K495" s="305" t="s">
        <v>680</v>
      </c>
      <c r="L495" s="234">
        <v>250</v>
      </c>
      <c r="M495" s="233" t="s">
        <v>643</v>
      </c>
      <c r="N495" s="232">
        <v>41220</v>
      </c>
      <c r="O495" s="232" t="s">
        <v>685</v>
      </c>
      <c r="P495" s="232" t="s">
        <v>682</v>
      </c>
      <c r="Q495" s="232" t="s">
        <v>683</v>
      </c>
      <c r="R495" s="232"/>
      <c r="S495" s="232"/>
      <c r="T495" s="232"/>
      <c r="U495" s="232"/>
      <c r="V495" s="232" t="s">
        <v>648</v>
      </c>
      <c r="W495" s="232" t="s">
        <v>1282</v>
      </c>
      <c r="X495" s="232" t="s">
        <v>1637</v>
      </c>
      <c r="Y495" s="232" t="s">
        <v>14</v>
      </c>
    </row>
    <row r="496" spans="1:25" hidden="1" x14ac:dyDescent="0.2">
      <c r="A496" s="232"/>
      <c r="B496" s="266" t="s">
        <v>1076</v>
      </c>
      <c r="C496" s="267" t="s">
        <v>1294</v>
      </c>
      <c r="D496" s="268">
        <v>60064</v>
      </c>
      <c r="E496" s="268" t="s">
        <v>639</v>
      </c>
      <c r="F496" s="268">
        <v>4421</v>
      </c>
      <c r="G496" s="266" t="s">
        <v>1296</v>
      </c>
      <c r="H496" s="268" t="s">
        <v>1297</v>
      </c>
      <c r="I496" s="268" t="s">
        <v>679</v>
      </c>
      <c r="J496" s="269">
        <v>491427</v>
      </c>
      <c r="K496" s="305" t="s">
        <v>680</v>
      </c>
      <c r="L496" s="234">
        <v>894.62</v>
      </c>
      <c r="M496" s="233" t="s">
        <v>643</v>
      </c>
      <c r="N496" s="232">
        <v>41220</v>
      </c>
      <c r="O496" s="232" t="s">
        <v>685</v>
      </c>
      <c r="P496" s="232" t="s">
        <v>682</v>
      </c>
      <c r="Q496" s="232" t="s">
        <v>683</v>
      </c>
      <c r="R496" s="232"/>
      <c r="S496" s="232"/>
      <c r="T496" s="232"/>
      <c r="U496" s="232"/>
      <c r="V496" s="232" t="s">
        <v>648</v>
      </c>
      <c r="W496" s="232" t="s">
        <v>1282</v>
      </c>
      <c r="X496" s="232" t="s">
        <v>1637</v>
      </c>
      <c r="Y496" s="232" t="s">
        <v>14</v>
      </c>
    </row>
    <row r="497" spans="1:25" hidden="1" x14ac:dyDescent="0.2">
      <c r="A497" s="232"/>
      <c r="B497" s="266" t="s">
        <v>1076</v>
      </c>
      <c r="C497" s="267" t="s">
        <v>1294</v>
      </c>
      <c r="D497" s="268">
        <v>60064</v>
      </c>
      <c r="E497" s="268" t="s">
        <v>639</v>
      </c>
      <c r="F497" s="268">
        <v>4421</v>
      </c>
      <c r="G497" s="266">
        <v>1583180</v>
      </c>
      <c r="H497" s="268" t="s">
        <v>1298</v>
      </c>
      <c r="I497" s="268" t="s">
        <v>679</v>
      </c>
      <c r="J497" s="269">
        <v>13936</v>
      </c>
      <c r="K497" s="305" t="s">
        <v>680</v>
      </c>
      <c r="L497" s="234">
        <v>25.37</v>
      </c>
      <c r="M497" s="233" t="s">
        <v>643</v>
      </c>
      <c r="N497" s="232">
        <v>41219</v>
      </c>
      <c r="O497" s="232" t="s">
        <v>687</v>
      </c>
      <c r="P497" s="232" t="s">
        <v>682</v>
      </c>
      <c r="Q497" s="232" t="s">
        <v>683</v>
      </c>
      <c r="R497" s="232"/>
      <c r="S497" s="232"/>
      <c r="T497" s="232"/>
      <c r="U497" s="232"/>
      <c r="V497" s="232" t="s">
        <v>648</v>
      </c>
      <c r="W497" s="232" t="s">
        <v>1282</v>
      </c>
      <c r="X497" s="232" t="s">
        <v>1637</v>
      </c>
      <c r="Y497" s="232" t="s">
        <v>14</v>
      </c>
    </row>
    <row r="498" spans="1:25" hidden="1" x14ac:dyDescent="0.2">
      <c r="A498" s="232"/>
      <c r="B498" s="266" t="s">
        <v>1076</v>
      </c>
      <c r="C498" s="267" t="s">
        <v>1294</v>
      </c>
      <c r="D498" s="268">
        <v>60064</v>
      </c>
      <c r="E498" s="268" t="s">
        <v>639</v>
      </c>
      <c r="F498" s="268">
        <v>4421</v>
      </c>
      <c r="G498" s="266">
        <v>1583180</v>
      </c>
      <c r="H498" s="268" t="s">
        <v>1298</v>
      </c>
      <c r="I498" s="268" t="s">
        <v>679</v>
      </c>
      <c r="J498" s="269">
        <v>30582</v>
      </c>
      <c r="K498" s="305" t="s">
        <v>680</v>
      </c>
      <c r="L498" s="234">
        <v>55.67</v>
      </c>
      <c r="M498" s="233" t="s">
        <v>643</v>
      </c>
      <c r="N498" s="232">
        <v>41219</v>
      </c>
      <c r="O498" s="232" t="s">
        <v>687</v>
      </c>
      <c r="P498" s="232" t="s">
        <v>682</v>
      </c>
      <c r="Q498" s="232" t="s">
        <v>683</v>
      </c>
      <c r="R498" s="232"/>
      <c r="S498" s="232"/>
      <c r="T498" s="232"/>
      <c r="U498" s="232"/>
      <c r="V498" s="232" t="s">
        <v>648</v>
      </c>
      <c r="W498" s="232" t="s">
        <v>1282</v>
      </c>
      <c r="X498" s="232" t="s">
        <v>1637</v>
      </c>
      <c r="Y498" s="232" t="s">
        <v>14</v>
      </c>
    </row>
    <row r="499" spans="1:25" hidden="1" x14ac:dyDescent="0.2">
      <c r="A499" s="232"/>
      <c r="B499" s="266" t="s">
        <v>1076</v>
      </c>
      <c r="C499" s="267" t="s">
        <v>1294</v>
      </c>
      <c r="D499" s="268">
        <v>60064</v>
      </c>
      <c r="E499" s="268" t="s">
        <v>639</v>
      </c>
      <c r="F499" s="268">
        <v>4421</v>
      </c>
      <c r="G499" s="266">
        <v>1583179</v>
      </c>
      <c r="H499" s="268" t="s">
        <v>1295</v>
      </c>
      <c r="I499" s="268" t="s">
        <v>679</v>
      </c>
      <c r="J499" s="269">
        <v>58965</v>
      </c>
      <c r="K499" s="305" t="s">
        <v>680</v>
      </c>
      <c r="L499" s="234">
        <v>107.34</v>
      </c>
      <c r="M499" s="233" t="s">
        <v>643</v>
      </c>
      <c r="N499" s="232">
        <v>41219</v>
      </c>
      <c r="O499" s="232" t="s">
        <v>687</v>
      </c>
      <c r="P499" s="232" t="s">
        <v>682</v>
      </c>
      <c r="Q499" s="232" t="s">
        <v>683</v>
      </c>
      <c r="R499" s="232"/>
      <c r="S499" s="232"/>
      <c r="T499" s="232"/>
      <c r="U499" s="232"/>
      <c r="V499" s="232" t="s">
        <v>648</v>
      </c>
      <c r="W499" s="232" t="s">
        <v>1282</v>
      </c>
      <c r="X499" s="232" t="s">
        <v>1637</v>
      </c>
      <c r="Y499" s="232" t="s">
        <v>14</v>
      </c>
    </row>
    <row r="500" spans="1:25" hidden="1" x14ac:dyDescent="0.2">
      <c r="A500" s="232"/>
      <c r="B500" s="266" t="s">
        <v>1076</v>
      </c>
      <c r="C500" s="267" t="s">
        <v>1294</v>
      </c>
      <c r="D500" s="268">
        <v>60064</v>
      </c>
      <c r="E500" s="268" t="s">
        <v>639</v>
      </c>
      <c r="F500" s="268">
        <v>4421</v>
      </c>
      <c r="G500" s="266">
        <v>1583179</v>
      </c>
      <c r="H500" s="268" t="s">
        <v>1295</v>
      </c>
      <c r="I500" s="268" t="s">
        <v>679</v>
      </c>
      <c r="J500" s="269">
        <v>97655</v>
      </c>
      <c r="K500" s="305" t="s">
        <v>680</v>
      </c>
      <c r="L500" s="234">
        <v>177.78</v>
      </c>
      <c r="M500" s="233" t="s">
        <v>643</v>
      </c>
      <c r="N500" s="232">
        <v>41219</v>
      </c>
      <c r="O500" s="232" t="s">
        <v>687</v>
      </c>
      <c r="P500" s="232" t="s">
        <v>682</v>
      </c>
      <c r="Q500" s="232" t="s">
        <v>683</v>
      </c>
      <c r="R500" s="232"/>
      <c r="S500" s="232"/>
      <c r="T500" s="232"/>
      <c r="U500" s="232"/>
      <c r="V500" s="232" t="s">
        <v>648</v>
      </c>
      <c r="W500" s="232" t="s">
        <v>1282</v>
      </c>
      <c r="X500" s="232" t="s">
        <v>1637</v>
      </c>
      <c r="Y500" s="232" t="s">
        <v>14</v>
      </c>
    </row>
    <row r="501" spans="1:25" hidden="1" x14ac:dyDescent="0.2">
      <c r="A501" s="232"/>
      <c r="B501" s="266" t="s">
        <v>1076</v>
      </c>
      <c r="C501" s="267" t="s">
        <v>1294</v>
      </c>
      <c r="D501" s="268">
        <v>60064</v>
      </c>
      <c r="E501" s="268" t="s">
        <v>639</v>
      </c>
      <c r="F501" s="268">
        <v>4421</v>
      </c>
      <c r="G501" s="266" t="s">
        <v>1296</v>
      </c>
      <c r="H501" s="268" t="s">
        <v>1297</v>
      </c>
      <c r="I501" s="268" t="s">
        <v>679</v>
      </c>
      <c r="J501" s="269">
        <v>212099</v>
      </c>
      <c r="K501" s="305" t="s">
        <v>680</v>
      </c>
      <c r="L501" s="234">
        <v>386.12</v>
      </c>
      <c r="M501" s="233" t="s">
        <v>643</v>
      </c>
      <c r="N501" s="232">
        <v>41219</v>
      </c>
      <c r="O501" s="232" t="s">
        <v>687</v>
      </c>
      <c r="P501" s="232" t="s">
        <v>682</v>
      </c>
      <c r="Q501" s="232" t="s">
        <v>683</v>
      </c>
      <c r="R501" s="232"/>
      <c r="S501" s="232"/>
      <c r="T501" s="232"/>
      <c r="U501" s="232"/>
      <c r="V501" s="232" t="s">
        <v>648</v>
      </c>
      <c r="W501" s="232" t="s">
        <v>1282</v>
      </c>
      <c r="X501" s="232" t="s">
        <v>1637</v>
      </c>
      <c r="Y501" s="232" t="s">
        <v>14</v>
      </c>
    </row>
    <row r="502" spans="1:25" hidden="1" x14ac:dyDescent="0.2">
      <c r="A502" s="232"/>
      <c r="B502" s="266" t="s">
        <v>1076</v>
      </c>
      <c r="C502" s="267" t="s">
        <v>1294</v>
      </c>
      <c r="D502" s="268">
        <v>60064</v>
      </c>
      <c r="E502" s="268" t="s">
        <v>639</v>
      </c>
      <c r="F502" s="268">
        <v>4421</v>
      </c>
      <c r="G502" s="266" t="s">
        <v>1296</v>
      </c>
      <c r="H502" s="268" t="s">
        <v>1297</v>
      </c>
      <c r="I502" s="268" t="s">
        <v>679</v>
      </c>
      <c r="J502" s="269">
        <v>343763</v>
      </c>
      <c r="K502" s="305" t="s">
        <v>680</v>
      </c>
      <c r="L502" s="234">
        <v>625.79999999999995</v>
      </c>
      <c r="M502" s="233" t="s">
        <v>643</v>
      </c>
      <c r="N502" s="232">
        <v>41219</v>
      </c>
      <c r="O502" s="232" t="s">
        <v>687</v>
      </c>
      <c r="P502" s="232" t="s">
        <v>682</v>
      </c>
      <c r="Q502" s="232" t="s">
        <v>683</v>
      </c>
      <c r="R502" s="232"/>
      <c r="S502" s="232"/>
      <c r="T502" s="232"/>
      <c r="U502" s="232"/>
      <c r="V502" s="232" t="s">
        <v>648</v>
      </c>
      <c r="W502" s="232" t="s">
        <v>1282</v>
      </c>
      <c r="X502" s="232" t="s">
        <v>1637</v>
      </c>
      <c r="Y502" s="232" t="s">
        <v>14</v>
      </c>
    </row>
    <row r="503" spans="1:25" hidden="1" x14ac:dyDescent="0.2">
      <c r="A503" s="232"/>
      <c r="B503" s="266" t="s">
        <v>1076</v>
      </c>
      <c r="C503" s="267" t="s">
        <v>1294</v>
      </c>
      <c r="D503" s="268">
        <v>60064</v>
      </c>
      <c r="E503" s="268" t="s">
        <v>639</v>
      </c>
      <c r="F503" s="268">
        <v>4421</v>
      </c>
      <c r="G503" s="266" t="s">
        <v>1296</v>
      </c>
      <c r="H503" s="268" t="s">
        <v>1297</v>
      </c>
      <c r="I503" s="268" t="s">
        <v>679</v>
      </c>
      <c r="J503" s="269">
        <v>214098</v>
      </c>
      <c r="K503" s="305" t="s">
        <v>680</v>
      </c>
      <c r="L503" s="234">
        <v>389.75</v>
      </c>
      <c r="M503" s="233" t="s">
        <v>643</v>
      </c>
      <c r="N503" s="232">
        <v>41219</v>
      </c>
      <c r="O503" s="232" t="s">
        <v>687</v>
      </c>
      <c r="P503" s="232" t="s">
        <v>682</v>
      </c>
      <c r="Q503" s="232" t="s">
        <v>683</v>
      </c>
      <c r="R503" s="232"/>
      <c r="S503" s="232"/>
      <c r="T503" s="232"/>
      <c r="U503" s="232"/>
      <c r="V503" s="232" t="s">
        <v>648</v>
      </c>
      <c r="W503" s="232" t="s">
        <v>1282</v>
      </c>
      <c r="X503" s="232" t="s">
        <v>1637</v>
      </c>
      <c r="Y503" s="232" t="s">
        <v>14</v>
      </c>
    </row>
    <row r="504" spans="1:25" hidden="1" x14ac:dyDescent="0.2">
      <c r="A504" s="232"/>
      <c r="B504" s="266" t="s">
        <v>1076</v>
      </c>
      <c r="C504" s="267" t="s">
        <v>1299</v>
      </c>
      <c r="D504" s="268">
        <v>60064</v>
      </c>
      <c r="E504" s="268" t="s">
        <v>639</v>
      </c>
      <c r="F504" s="268">
        <v>4421</v>
      </c>
      <c r="G504" s="266" t="s">
        <v>1300</v>
      </c>
      <c r="H504" s="268" t="s">
        <v>1297</v>
      </c>
      <c r="I504" s="268" t="s">
        <v>679</v>
      </c>
      <c r="J504" s="269">
        <v>65000</v>
      </c>
      <c r="K504" s="305" t="s">
        <v>680</v>
      </c>
      <c r="L504" s="234">
        <v>118.19</v>
      </c>
      <c r="M504" s="233" t="s">
        <v>643</v>
      </c>
      <c r="N504" s="232">
        <v>44150</v>
      </c>
      <c r="O504" s="232" t="s">
        <v>701</v>
      </c>
      <c r="P504" s="232" t="s">
        <v>682</v>
      </c>
      <c r="Q504" s="232" t="s">
        <v>683</v>
      </c>
      <c r="R504" s="232"/>
      <c r="S504" s="232"/>
      <c r="T504" s="232"/>
      <c r="U504" s="232"/>
      <c r="V504" s="232" t="s">
        <v>648</v>
      </c>
      <c r="W504" s="232" t="s">
        <v>1282</v>
      </c>
      <c r="X504" s="232" t="s">
        <v>1637</v>
      </c>
      <c r="Y504" s="232" t="s">
        <v>14</v>
      </c>
    </row>
    <row r="505" spans="1:25" hidden="1" x14ac:dyDescent="0.2">
      <c r="A505" s="232"/>
      <c r="B505" s="266" t="s">
        <v>1076</v>
      </c>
      <c r="C505" s="267" t="s">
        <v>1299</v>
      </c>
      <c r="D505" s="268">
        <v>60064</v>
      </c>
      <c r="E505" s="268" t="s">
        <v>639</v>
      </c>
      <c r="F505" s="268">
        <v>4421</v>
      </c>
      <c r="G505" s="266" t="s">
        <v>1301</v>
      </c>
      <c r="H505" s="268" t="s">
        <v>1297</v>
      </c>
      <c r="I505" s="268" t="s">
        <v>679</v>
      </c>
      <c r="J505" s="269">
        <v>50000</v>
      </c>
      <c r="K505" s="305" t="s">
        <v>680</v>
      </c>
      <c r="L505" s="234">
        <v>90.92</v>
      </c>
      <c r="M505" s="233" t="s">
        <v>643</v>
      </c>
      <c r="N505" s="232">
        <v>44130</v>
      </c>
      <c r="O505" s="232" t="s">
        <v>698</v>
      </c>
      <c r="P505" s="232" t="s">
        <v>682</v>
      </c>
      <c r="Q505" s="232" t="s">
        <v>683</v>
      </c>
      <c r="R505" s="232"/>
      <c r="S505" s="232"/>
      <c r="T505" s="232"/>
      <c r="U505" s="232"/>
      <c r="V505" s="232" t="s">
        <v>648</v>
      </c>
      <c r="W505" s="232" t="s">
        <v>1282</v>
      </c>
      <c r="X505" s="232" t="s">
        <v>1637</v>
      </c>
      <c r="Y505" s="232" t="s">
        <v>14</v>
      </c>
    </row>
    <row r="506" spans="1:25" hidden="1" x14ac:dyDescent="0.2">
      <c r="A506" s="232"/>
      <c r="B506" s="266" t="s">
        <v>1076</v>
      </c>
      <c r="C506" s="267" t="s">
        <v>1299</v>
      </c>
      <c r="D506" s="268">
        <v>60064</v>
      </c>
      <c r="E506" s="268" t="s">
        <v>639</v>
      </c>
      <c r="F506" s="268">
        <v>4421</v>
      </c>
      <c r="G506" s="266" t="s">
        <v>1302</v>
      </c>
      <c r="H506" s="268" t="s">
        <v>883</v>
      </c>
      <c r="I506" s="268" t="s">
        <v>679</v>
      </c>
      <c r="J506" s="269">
        <v>1500</v>
      </c>
      <c r="K506" s="305" t="s">
        <v>680</v>
      </c>
      <c r="L506" s="234">
        <v>2.73</v>
      </c>
      <c r="M506" s="233" t="s">
        <v>643</v>
      </c>
      <c r="N506" s="232">
        <v>44840</v>
      </c>
      <c r="O506" s="232" t="s">
        <v>741</v>
      </c>
      <c r="P506" s="232" t="s">
        <v>682</v>
      </c>
      <c r="Q506" s="232" t="s">
        <v>683</v>
      </c>
      <c r="R506" s="232"/>
      <c r="S506" s="232"/>
      <c r="T506" s="232"/>
      <c r="U506" s="232"/>
      <c r="V506" s="232" t="s">
        <v>648</v>
      </c>
      <c r="W506" s="232" t="s">
        <v>1282</v>
      </c>
      <c r="X506" s="232" t="s">
        <v>1637</v>
      </c>
      <c r="Y506" s="232" t="s">
        <v>14</v>
      </c>
    </row>
    <row r="507" spans="1:25" hidden="1" x14ac:dyDescent="0.2">
      <c r="A507" s="232"/>
      <c r="B507" s="266" t="s">
        <v>1076</v>
      </c>
      <c r="C507" s="267" t="s">
        <v>1299</v>
      </c>
      <c r="D507" s="268">
        <v>60064</v>
      </c>
      <c r="E507" s="268" t="s">
        <v>639</v>
      </c>
      <c r="F507" s="268">
        <v>4421</v>
      </c>
      <c r="G507" s="266" t="s">
        <v>1303</v>
      </c>
      <c r="H507" s="268" t="s">
        <v>1304</v>
      </c>
      <c r="I507" s="268" t="s">
        <v>679</v>
      </c>
      <c r="J507" s="269">
        <v>4850</v>
      </c>
      <c r="K507" s="305" t="s">
        <v>680</v>
      </c>
      <c r="L507" s="234">
        <v>8.82</v>
      </c>
      <c r="M507" s="233" t="s">
        <v>643</v>
      </c>
      <c r="N507" s="232">
        <v>44510</v>
      </c>
      <c r="O507" s="232" t="s">
        <v>721</v>
      </c>
      <c r="P507" s="232" t="s">
        <v>682</v>
      </c>
      <c r="Q507" s="232" t="s">
        <v>683</v>
      </c>
      <c r="R507" s="232"/>
      <c r="S507" s="232"/>
      <c r="T507" s="232"/>
      <c r="U507" s="232"/>
      <c r="V507" s="232" t="s">
        <v>648</v>
      </c>
      <c r="W507" s="232" t="s">
        <v>1282</v>
      </c>
      <c r="X507" s="232" t="s">
        <v>1637</v>
      </c>
      <c r="Y507" s="232" t="s">
        <v>14</v>
      </c>
    </row>
    <row r="508" spans="1:25" hidden="1" x14ac:dyDescent="0.2">
      <c r="A508" s="232"/>
      <c r="B508" s="266" t="s">
        <v>637</v>
      </c>
      <c r="C508" s="267">
        <v>44203</v>
      </c>
      <c r="D508" s="268">
        <v>60064</v>
      </c>
      <c r="E508" s="268" t="s">
        <v>639</v>
      </c>
      <c r="F508" s="268">
        <v>4693</v>
      </c>
      <c r="G508" s="266" t="s">
        <v>1309</v>
      </c>
      <c r="H508" s="268" t="s">
        <v>1310</v>
      </c>
      <c r="I508" s="268" t="s">
        <v>679</v>
      </c>
      <c r="J508" s="269">
        <v>42000</v>
      </c>
      <c r="K508" s="305" t="s">
        <v>680</v>
      </c>
      <c r="L508" s="234">
        <v>75.89</v>
      </c>
      <c r="M508" s="233" t="s">
        <v>643</v>
      </c>
      <c r="N508" s="232">
        <v>42330</v>
      </c>
      <c r="O508" s="232" t="s">
        <v>1205</v>
      </c>
      <c r="P508" s="232" t="s">
        <v>682</v>
      </c>
      <c r="Q508" s="232" t="s">
        <v>683</v>
      </c>
      <c r="R508" s="232"/>
      <c r="S508" s="232"/>
      <c r="T508" s="232"/>
      <c r="U508" s="232"/>
      <c r="V508" s="232" t="s">
        <v>648</v>
      </c>
      <c r="W508" s="232" t="s">
        <v>1306</v>
      </c>
      <c r="X508" s="232" t="s">
        <v>1638</v>
      </c>
      <c r="Y508" s="232" t="s">
        <v>14</v>
      </c>
    </row>
    <row r="509" spans="1:25" hidden="1" x14ac:dyDescent="0.2">
      <c r="A509" s="232"/>
      <c r="B509" s="266" t="s">
        <v>637</v>
      </c>
      <c r="C509" s="267">
        <v>44203</v>
      </c>
      <c r="D509" s="268">
        <v>60064</v>
      </c>
      <c r="E509" s="268" t="s">
        <v>639</v>
      </c>
      <c r="F509" s="268">
        <v>4693</v>
      </c>
      <c r="G509" s="266" t="s">
        <v>1311</v>
      </c>
      <c r="H509" s="268" t="s">
        <v>1312</v>
      </c>
      <c r="I509" s="268" t="s">
        <v>679</v>
      </c>
      <c r="J509" s="269">
        <v>20000</v>
      </c>
      <c r="K509" s="305" t="s">
        <v>680</v>
      </c>
      <c r="L509" s="234">
        <v>36.14</v>
      </c>
      <c r="M509" s="233" t="s">
        <v>643</v>
      </c>
      <c r="N509" s="232">
        <v>45120</v>
      </c>
      <c r="O509" s="232" t="s">
        <v>809</v>
      </c>
      <c r="P509" s="232" t="s">
        <v>682</v>
      </c>
      <c r="Q509" s="232" t="s">
        <v>683</v>
      </c>
      <c r="R509" s="232"/>
      <c r="S509" s="232"/>
      <c r="T509" s="232"/>
      <c r="U509" s="232"/>
      <c r="V509" s="232" t="s">
        <v>648</v>
      </c>
      <c r="W509" s="232" t="s">
        <v>1306</v>
      </c>
      <c r="X509" s="232" t="s">
        <v>1638</v>
      </c>
      <c r="Y509" s="232" t="s">
        <v>14</v>
      </c>
    </row>
    <row r="510" spans="1:25" hidden="1" x14ac:dyDescent="0.2">
      <c r="A510" s="232"/>
      <c r="B510" s="266" t="s">
        <v>637</v>
      </c>
      <c r="C510" s="267">
        <v>44203</v>
      </c>
      <c r="D510" s="268">
        <v>60064</v>
      </c>
      <c r="E510" s="268" t="s">
        <v>639</v>
      </c>
      <c r="F510" s="268">
        <v>4693</v>
      </c>
      <c r="G510" s="266" t="s">
        <v>1313</v>
      </c>
      <c r="H510" s="268" t="s">
        <v>1314</v>
      </c>
      <c r="I510" s="268" t="s">
        <v>679</v>
      </c>
      <c r="J510" s="269">
        <v>1500</v>
      </c>
      <c r="K510" s="305" t="s">
        <v>680</v>
      </c>
      <c r="L510" s="234">
        <v>2.71</v>
      </c>
      <c r="M510" s="233" t="s">
        <v>643</v>
      </c>
      <c r="N510" s="232">
        <v>45140</v>
      </c>
      <c r="O510" s="232" t="s">
        <v>797</v>
      </c>
      <c r="P510" s="232" t="s">
        <v>682</v>
      </c>
      <c r="Q510" s="232" t="s">
        <v>683</v>
      </c>
      <c r="R510" s="232"/>
      <c r="S510" s="232"/>
      <c r="T510" s="232"/>
      <c r="U510" s="232"/>
      <c r="V510" s="232" t="s">
        <v>648</v>
      </c>
      <c r="W510" s="232" t="s">
        <v>1306</v>
      </c>
      <c r="X510" s="232" t="s">
        <v>1638</v>
      </c>
      <c r="Y510" s="232" t="s">
        <v>14</v>
      </c>
    </row>
    <row r="511" spans="1:25" hidden="1" x14ac:dyDescent="0.2">
      <c r="A511" s="232"/>
      <c r="B511" s="266" t="s">
        <v>637</v>
      </c>
      <c r="C511" s="267">
        <v>44234</v>
      </c>
      <c r="D511" s="268">
        <v>60064</v>
      </c>
      <c r="E511" s="268" t="s">
        <v>639</v>
      </c>
      <c r="F511" s="268">
        <v>4693</v>
      </c>
      <c r="G511" s="266" t="s">
        <v>1315</v>
      </c>
      <c r="H511" s="268" t="s">
        <v>1016</v>
      </c>
      <c r="I511" s="268" t="s">
        <v>679</v>
      </c>
      <c r="J511" s="269">
        <v>50000</v>
      </c>
      <c r="K511" s="305" t="s">
        <v>680</v>
      </c>
      <c r="L511" s="234">
        <v>90.29</v>
      </c>
      <c r="M511" s="233" t="s">
        <v>643</v>
      </c>
      <c r="N511" s="232">
        <v>44120</v>
      </c>
      <c r="O511" s="232" t="s">
        <v>712</v>
      </c>
      <c r="P511" s="232" t="s">
        <v>682</v>
      </c>
      <c r="Q511" s="232" t="s">
        <v>683</v>
      </c>
      <c r="R511" s="232"/>
      <c r="S511" s="232"/>
      <c r="T511" s="232"/>
      <c r="U511" s="232"/>
      <c r="V511" s="232" t="s">
        <v>648</v>
      </c>
      <c r="W511" s="232" t="s">
        <v>1306</v>
      </c>
      <c r="X511" s="232" t="s">
        <v>1638</v>
      </c>
      <c r="Y511" s="232" t="s">
        <v>14</v>
      </c>
    </row>
    <row r="512" spans="1:25" hidden="1" x14ac:dyDescent="0.2">
      <c r="A512" s="232"/>
      <c r="B512" s="266" t="s">
        <v>637</v>
      </c>
      <c r="C512" s="267">
        <v>44323</v>
      </c>
      <c r="D512" s="268">
        <v>60064</v>
      </c>
      <c r="E512" s="268" t="s">
        <v>639</v>
      </c>
      <c r="F512" s="268">
        <v>4693</v>
      </c>
      <c r="G512" s="266" t="s">
        <v>1316</v>
      </c>
      <c r="H512" s="268" t="s">
        <v>1080</v>
      </c>
      <c r="I512" s="268" t="s">
        <v>679</v>
      </c>
      <c r="J512" s="269">
        <v>3000</v>
      </c>
      <c r="K512" s="305" t="s">
        <v>680</v>
      </c>
      <c r="L512" s="234">
        <v>5.43</v>
      </c>
      <c r="M512" s="233" t="s">
        <v>643</v>
      </c>
      <c r="N512" s="232">
        <v>45140</v>
      </c>
      <c r="O512" s="232" t="s">
        <v>797</v>
      </c>
      <c r="P512" s="232" t="s">
        <v>682</v>
      </c>
      <c r="Q512" s="232" t="s">
        <v>683</v>
      </c>
      <c r="R512" s="232"/>
      <c r="S512" s="232"/>
      <c r="T512" s="232"/>
      <c r="U512" s="232"/>
      <c r="V512" s="232" t="s">
        <v>648</v>
      </c>
      <c r="W512" s="232" t="s">
        <v>1306</v>
      </c>
      <c r="X512" s="232" t="s">
        <v>1638</v>
      </c>
      <c r="Y512" s="232" t="s">
        <v>14</v>
      </c>
    </row>
    <row r="513" spans="1:25" hidden="1" x14ac:dyDescent="0.2">
      <c r="A513" s="232"/>
      <c r="B513" s="266" t="s">
        <v>637</v>
      </c>
      <c r="C513" s="267">
        <v>44354</v>
      </c>
      <c r="D513" s="268">
        <v>60064</v>
      </c>
      <c r="E513" s="268" t="s">
        <v>639</v>
      </c>
      <c r="F513" s="268">
        <v>4693</v>
      </c>
      <c r="G513" s="266" t="s">
        <v>1317</v>
      </c>
      <c r="H513" s="268" t="s">
        <v>1165</v>
      </c>
      <c r="I513" s="268" t="s">
        <v>679</v>
      </c>
      <c r="J513" s="269">
        <v>30000</v>
      </c>
      <c r="K513" s="305" t="s">
        <v>680</v>
      </c>
      <c r="L513" s="234">
        <v>54.17</v>
      </c>
      <c r="M513" s="233" t="s">
        <v>643</v>
      </c>
      <c r="N513" s="232">
        <v>45140</v>
      </c>
      <c r="O513" s="232" t="s">
        <v>797</v>
      </c>
      <c r="P513" s="232" t="s">
        <v>682</v>
      </c>
      <c r="Q513" s="232" t="s">
        <v>683</v>
      </c>
      <c r="R513" s="232"/>
      <c r="S513" s="232"/>
      <c r="T513" s="232"/>
      <c r="U513" s="232"/>
      <c r="V513" s="232" t="s">
        <v>648</v>
      </c>
      <c r="W513" s="232" t="s">
        <v>1306</v>
      </c>
      <c r="X513" s="232" t="s">
        <v>1638</v>
      </c>
      <c r="Y513" s="232" t="s">
        <v>14</v>
      </c>
    </row>
    <row r="514" spans="1:25" hidden="1" x14ac:dyDescent="0.2">
      <c r="A514" s="232"/>
      <c r="B514" s="266" t="s">
        <v>637</v>
      </c>
      <c r="C514" s="267">
        <v>44354</v>
      </c>
      <c r="D514" s="268">
        <v>60064</v>
      </c>
      <c r="E514" s="268" t="s">
        <v>639</v>
      </c>
      <c r="F514" s="268">
        <v>4693</v>
      </c>
      <c r="G514" s="266" t="s">
        <v>1318</v>
      </c>
      <c r="H514" s="268" t="s">
        <v>1319</v>
      </c>
      <c r="I514" s="268" t="s">
        <v>679</v>
      </c>
      <c r="J514" s="269">
        <v>4500</v>
      </c>
      <c r="K514" s="305" t="s">
        <v>680</v>
      </c>
      <c r="L514" s="234">
        <v>8.1300000000000008</v>
      </c>
      <c r="M514" s="233" t="s">
        <v>643</v>
      </c>
      <c r="N514" s="232">
        <v>45140</v>
      </c>
      <c r="O514" s="232" t="s">
        <v>797</v>
      </c>
      <c r="P514" s="232" t="s">
        <v>682</v>
      </c>
      <c r="Q514" s="232" t="s">
        <v>683</v>
      </c>
      <c r="R514" s="232"/>
      <c r="S514" s="232"/>
      <c r="T514" s="232"/>
      <c r="U514" s="232"/>
      <c r="V514" s="232" t="s">
        <v>648</v>
      </c>
      <c r="W514" s="232" t="s">
        <v>1306</v>
      </c>
      <c r="X514" s="232" t="s">
        <v>1638</v>
      </c>
      <c r="Y514" s="232" t="s">
        <v>14</v>
      </c>
    </row>
    <row r="515" spans="1:25" hidden="1" x14ac:dyDescent="0.2">
      <c r="A515" s="232"/>
      <c r="B515" s="266" t="s">
        <v>637</v>
      </c>
      <c r="C515" s="267">
        <v>44354</v>
      </c>
      <c r="D515" s="268">
        <v>60064</v>
      </c>
      <c r="E515" s="268" t="s">
        <v>639</v>
      </c>
      <c r="F515" s="268">
        <v>4693</v>
      </c>
      <c r="G515" s="266" t="s">
        <v>1320</v>
      </c>
      <c r="H515" s="268" t="s">
        <v>1321</v>
      </c>
      <c r="I515" s="268" t="s">
        <v>679</v>
      </c>
      <c r="J515" s="269">
        <v>50000</v>
      </c>
      <c r="K515" s="305" t="s">
        <v>680</v>
      </c>
      <c r="L515" s="234">
        <v>90.28</v>
      </c>
      <c r="M515" s="233" t="s">
        <v>643</v>
      </c>
      <c r="N515" s="232">
        <v>42320</v>
      </c>
      <c r="O515" s="232" t="s">
        <v>749</v>
      </c>
      <c r="P515" s="232" t="s">
        <v>682</v>
      </c>
      <c r="Q515" s="232" t="s">
        <v>683</v>
      </c>
      <c r="R515" s="232"/>
      <c r="S515" s="232"/>
      <c r="T515" s="232"/>
      <c r="U515" s="232"/>
      <c r="V515" s="232" t="s">
        <v>648</v>
      </c>
      <c r="W515" s="232" t="s">
        <v>1306</v>
      </c>
      <c r="X515" s="232" t="s">
        <v>1638</v>
      </c>
      <c r="Y515" s="232" t="s">
        <v>14</v>
      </c>
    </row>
    <row r="516" spans="1:25" hidden="1" x14ac:dyDescent="0.2">
      <c r="A516" s="232"/>
      <c r="B516" s="266" t="s">
        <v>637</v>
      </c>
      <c r="C516" s="267">
        <v>44354</v>
      </c>
      <c r="D516" s="268">
        <v>60064</v>
      </c>
      <c r="E516" s="268" t="s">
        <v>639</v>
      </c>
      <c r="F516" s="268">
        <v>4693</v>
      </c>
      <c r="G516" s="266" t="s">
        <v>1320</v>
      </c>
      <c r="H516" s="268" t="s">
        <v>1321</v>
      </c>
      <c r="I516" s="268" t="s">
        <v>679</v>
      </c>
      <c r="J516" s="269">
        <v>50000</v>
      </c>
      <c r="K516" s="305" t="s">
        <v>680</v>
      </c>
      <c r="L516" s="234">
        <v>90.28</v>
      </c>
      <c r="M516" s="233" t="s">
        <v>643</v>
      </c>
      <c r="N516" s="232">
        <v>42320</v>
      </c>
      <c r="O516" s="232" t="s">
        <v>749</v>
      </c>
      <c r="P516" s="232" t="s">
        <v>682</v>
      </c>
      <c r="Q516" s="232" t="s">
        <v>683</v>
      </c>
      <c r="R516" s="232"/>
      <c r="S516" s="232"/>
      <c r="T516" s="232"/>
      <c r="U516" s="232"/>
      <c r="V516" s="232" t="s">
        <v>648</v>
      </c>
      <c r="W516" s="232" t="s">
        <v>1306</v>
      </c>
      <c r="X516" s="232" t="s">
        <v>1638</v>
      </c>
      <c r="Y516" s="232" t="s">
        <v>14</v>
      </c>
    </row>
    <row r="517" spans="1:25" hidden="1" x14ac:dyDescent="0.2">
      <c r="A517" s="232"/>
      <c r="B517" s="266" t="s">
        <v>637</v>
      </c>
      <c r="C517" s="267">
        <v>44354</v>
      </c>
      <c r="D517" s="268">
        <v>60064</v>
      </c>
      <c r="E517" s="268" t="s">
        <v>639</v>
      </c>
      <c r="F517" s="268">
        <v>4693</v>
      </c>
      <c r="G517" s="266" t="s">
        <v>1320</v>
      </c>
      <c r="H517" s="268" t="s">
        <v>1321</v>
      </c>
      <c r="I517" s="268" t="s">
        <v>679</v>
      </c>
      <c r="J517" s="269">
        <v>50000</v>
      </c>
      <c r="K517" s="305" t="s">
        <v>680</v>
      </c>
      <c r="L517" s="234">
        <v>90.28</v>
      </c>
      <c r="M517" s="233" t="s">
        <v>643</v>
      </c>
      <c r="N517" s="232">
        <v>42320</v>
      </c>
      <c r="O517" s="232" t="s">
        <v>749</v>
      </c>
      <c r="P517" s="232" t="s">
        <v>682</v>
      </c>
      <c r="Q517" s="232" t="s">
        <v>683</v>
      </c>
      <c r="R517" s="232"/>
      <c r="S517" s="232"/>
      <c r="T517" s="232"/>
      <c r="U517" s="232"/>
      <c r="V517" s="232" t="s">
        <v>648</v>
      </c>
      <c r="W517" s="232" t="s">
        <v>1306</v>
      </c>
      <c r="X517" s="232" t="s">
        <v>1638</v>
      </c>
      <c r="Y517" s="232" t="s">
        <v>14</v>
      </c>
    </row>
    <row r="518" spans="1:25" hidden="1" x14ac:dyDescent="0.2">
      <c r="A518" s="232"/>
      <c r="B518" s="266" t="s">
        <v>637</v>
      </c>
      <c r="C518" s="267">
        <v>44354</v>
      </c>
      <c r="D518" s="268">
        <v>60064</v>
      </c>
      <c r="E518" s="268" t="s">
        <v>639</v>
      </c>
      <c r="F518" s="268">
        <v>4693</v>
      </c>
      <c r="G518" s="266" t="s">
        <v>1320</v>
      </c>
      <c r="H518" s="268" t="s">
        <v>1321</v>
      </c>
      <c r="I518" s="268" t="s">
        <v>679</v>
      </c>
      <c r="J518" s="269">
        <v>50000</v>
      </c>
      <c r="K518" s="305" t="s">
        <v>680</v>
      </c>
      <c r="L518" s="234">
        <v>90.28</v>
      </c>
      <c r="M518" s="233" t="s">
        <v>643</v>
      </c>
      <c r="N518" s="232">
        <v>42320</v>
      </c>
      <c r="O518" s="232" t="s">
        <v>749</v>
      </c>
      <c r="P518" s="232" t="s">
        <v>682</v>
      </c>
      <c r="Q518" s="232" t="s">
        <v>683</v>
      </c>
      <c r="R518" s="232"/>
      <c r="S518" s="232"/>
      <c r="T518" s="232"/>
      <c r="U518" s="232"/>
      <c r="V518" s="232" t="s">
        <v>648</v>
      </c>
      <c r="W518" s="232" t="s">
        <v>1306</v>
      </c>
      <c r="X518" s="232" t="s">
        <v>1638</v>
      </c>
      <c r="Y518" s="232" t="s">
        <v>14</v>
      </c>
    </row>
    <row r="519" spans="1:25" hidden="1" x14ac:dyDescent="0.2">
      <c r="A519" s="232"/>
      <c r="B519" s="266" t="s">
        <v>637</v>
      </c>
      <c r="C519" s="267">
        <v>44384</v>
      </c>
      <c r="D519" s="268">
        <v>60064</v>
      </c>
      <c r="E519" s="268" t="s">
        <v>639</v>
      </c>
      <c r="F519" s="268">
        <v>4693</v>
      </c>
      <c r="G519" s="266" t="s">
        <v>1322</v>
      </c>
      <c r="H519" s="268" t="s">
        <v>1323</v>
      </c>
      <c r="I519" s="268" t="s">
        <v>679</v>
      </c>
      <c r="J519" s="269">
        <v>88000</v>
      </c>
      <c r="K519" s="305" t="s">
        <v>680</v>
      </c>
      <c r="L519" s="234">
        <v>158.47</v>
      </c>
      <c r="M519" s="233" t="s">
        <v>643</v>
      </c>
      <c r="N519" s="232">
        <v>42330</v>
      </c>
      <c r="O519" s="232" t="s">
        <v>1205</v>
      </c>
      <c r="P519" s="232" t="s">
        <v>682</v>
      </c>
      <c r="Q519" s="232" t="s">
        <v>683</v>
      </c>
      <c r="R519" s="232"/>
      <c r="S519" s="232"/>
      <c r="T519" s="232"/>
      <c r="U519" s="232"/>
      <c r="V519" s="232" t="s">
        <v>648</v>
      </c>
      <c r="W519" s="232" t="s">
        <v>1306</v>
      </c>
      <c r="X519" s="232" t="s">
        <v>1638</v>
      </c>
      <c r="Y519" s="232" t="s">
        <v>14</v>
      </c>
    </row>
    <row r="520" spans="1:25" hidden="1" x14ac:dyDescent="0.2">
      <c r="A520" s="232"/>
      <c r="B520" s="266" t="s">
        <v>637</v>
      </c>
      <c r="C520" s="267">
        <v>44384</v>
      </c>
      <c r="D520" s="268">
        <v>60064</v>
      </c>
      <c r="E520" s="268" t="s">
        <v>639</v>
      </c>
      <c r="F520" s="268">
        <v>4693</v>
      </c>
      <c r="G520" s="266" t="s">
        <v>1324</v>
      </c>
      <c r="H520" s="268" t="s">
        <v>1325</v>
      </c>
      <c r="I520" s="268" t="s">
        <v>679</v>
      </c>
      <c r="J520" s="269">
        <v>75000</v>
      </c>
      <c r="K520" s="305" t="s">
        <v>680</v>
      </c>
      <c r="L520" s="234">
        <v>135.06</v>
      </c>
      <c r="M520" s="233" t="s">
        <v>643</v>
      </c>
      <c r="N520" s="232">
        <v>42330</v>
      </c>
      <c r="O520" s="232" t="s">
        <v>1205</v>
      </c>
      <c r="P520" s="232" t="s">
        <v>682</v>
      </c>
      <c r="Q520" s="232" t="s">
        <v>683</v>
      </c>
      <c r="R520" s="232"/>
      <c r="S520" s="232"/>
      <c r="T520" s="232"/>
      <c r="U520" s="232"/>
      <c r="V520" s="232" t="s">
        <v>648</v>
      </c>
      <c r="W520" s="232" t="s">
        <v>1306</v>
      </c>
      <c r="X520" s="232" t="s">
        <v>1638</v>
      </c>
      <c r="Y520" s="232" t="s">
        <v>14</v>
      </c>
    </row>
    <row r="521" spans="1:25" hidden="1" x14ac:dyDescent="0.2">
      <c r="A521" s="232"/>
      <c r="B521" s="266" t="s">
        <v>637</v>
      </c>
      <c r="C521" s="267">
        <v>44384</v>
      </c>
      <c r="D521" s="268">
        <v>60064</v>
      </c>
      <c r="E521" s="268" t="s">
        <v>639</v>
      </c>
      <c r="F521" s="268">
        <v>4693</v>
      </c>
      <c r="G521" s="266" t="s">
        <v>1250</v>
      </c>
      <c r="H521" s="268" t="s">
        <v>1326</v>
      </c>
      <c r="I521" s="268" t="s">
        <v>679</v>
      </c>
      <c r="J521" s="269">
        <v>54000</v>
      </c>
      <c r="K521" s="305" t="s">
        <v>680</v>
      </c>
      <c r="L521" s="234">
        <v>97.24</v>
      </c>
      <c r="M521" s="233" t="s">
        <v>643</v>
      </c>
      <c r="N521" s="232">
        <v>45140</v>
      </c>
      <c r="O521" s="232" t="s">
        <v>797</v>
      </c>
      <c r="P521" s="232" t="s">
        <v>682</v>
      </c>
      <c r="Q521" s="232" t="s">
        <v>683</v>
      </c>
      <c r="R521" s="232"/>
      <c r="S521" s="232"/>
      <c r="T521" s="232"/>
      <c r="U521" s="232"/>
      <c r="V521" s="232" t="s">
        <v>648</v>
      </c>
      <c r="W521" s="232" t="s">
        <v>1306</v>
      </c>
      <c r="X521" s="232" t="s">
        <v>1638</v>
      </c>
      <c r="Y521" s="232" t="s">
        <v>14</v>
      </c>
    </row>
    <row r="522" spans="1:25" hidden="1" x14ac:dyDescent="0.2">
      <c r="A522" s="232"/>
      <c r="B522" s="266" t="s">
        <v>637</v>
      </c>
      <c r="C522" s="267">
        <v>44384</v>
      </c>
      <c r="D522" s="268">
        <v>60064</v>
      </c>
      <c r="E522" s="268" t="s">
        <v>639</v>
      </c>
      <c r="F522" s="268">
        <v>4693</v>
      </c>
      <c r="G522" s="266" t="s">
        <v>1327</v>
      </c>
      <c r="H522" s="268" t="s">
        <v>1328</v>
      </c>
      <c r="I522" s="268" t="s">
        <v>679</v>
      </c>
      <c r="J522" s="269">
        <v>20000</v>
      </c>
      <c r="K522" s="305" t="s">
        <v>680</v>
      </c>
      <c r="L522" s="234">
        <v>36.020000000000003</v>
      </c>
      <c r="M522" s="233" t="s">
        <v>643</v>
      </c>
      <c r="N522" s="232">
        <v>45120</v>
      </c>
      <c r="O522" s="232" t="s">
        <v>809</v>
      </c>
      <c r="P522" s="232" t="s">
        <v>682</v>
      </c>
      <c r="Q522" s="232" t="s">
        <v>683</v>
      </c>
      <c r="R522" s="232"/>
      <c r="S522" s="232"/>
      <c r="T522" s="232"/>
      <c r="U522" s="232"/>
      <c r="V522" s="232" t="s">
        <v>648</v>
      </c>
      <c r="W522" s="232" t="s">
        <v>1306</v>
      </c>
      <c r="X522" s="232" t="s">
        <v>1638</v>
      </c>
      <c r="Y522" s="232" t="s">
        <v>14</v>
      </c>
    </row>
    <row r="523" spans="1:25" hidden="1" x14ac:dyDescent="0.2">
      <c r="A523" s="232"/>
      <c r="B523" s="266" t="s">
        <v>637</v>
      </c>
      <c r="C523" s="267">
        <v>44384</v>
      </c>
      <c r="D523" s="268">
        <v>60064</v>
      </c>
      <c r="E523" s="268" t="s">
        <v>639</v>
      </c>
      <c r="F523" s="268">
        <v>4693</v>
      </c>
      <c r="G523" s="266" t="s">
        <v>1329</v>
      </c>
      <c r="H523" s="268" t="s">
        <v>1330</v>
      </c>
      <c r="I523" s="268" t="s">
        <v>679</v>
      </c>
      <c r="J523" s="269">
        <v>10000</v>
      </c>
      <c r="K523" s="307" t="s">
        <v>680</v>
      </c>
      <c r="L523" s="269">
        <v>18.010000000000002</v>
      </c>
      <c r="M523" s="266" t="s">
        <v>643</v>
      </c>
      <c r="N523" s="268">
        <v>45120</v>
      </c>
      <c r="O523" s="268" t="s">
        <v>809</v>
      </c>
      <c r="P523" s="268" t="s">
        <v>682</v>
      </c>
      <c r="Q523" s="268" t="s">
        <v>683</v>
      </c>
      <c r="R523" s="268"/>
      <c r="S523" s="268"/>
      <c r="T523" s="268"/>
      <c r="U523" s="268"/>
      <c r="V523" s="268" t="s">
        <v>648</v>
      </c>
      <c r="W523" s="268" t="s">
        <v>1306</v>
      </c>
      <c r="X523" s="268" t="s">
        <v>1638</v>
      </c>
      <c r="Y523" s="268" t="s">
        <v>14</v>
      </c>
    </row>
    <row r="524" spans="1:25" hidden="1" x14ac:dyDescent="0.2">
      <c r="A524" s="232"/>
      <c r="B524" s="266" t="s">
        <v>637</v>
      </c>
      <c r="C524" s="267">
        <v>44384</v>
      </c>
      <c r="D524" s="268">
        <v>60064</v>
      </c>
      <c r="E524" s="268" t="s">
        <v>639</v>
      </c>
      <c r="F524" s="268">
        <v>4693</v>
      </c>
      <c r="G524" s="266">
        <v>1583187</v>
      </c>
      <c r="H524" s="268" t="s">
        <v>1331</v>
      </c>
      <c r="I524" s="268" t="s">
        <v>679</v>
      </c>
      <c r="J524" s="269">
        <v>1400000</v>
      </c>
      <c r="K524" s="307" t="s">
        <v>680</v>
      </c>
      <c r="L524" s="269">
        <v>2521.0700000000002</v>
      </c>
      <c r="M524" s="266" t="s">
        <v>643</v>
      </c>
      <c r="N524" s="268">
        <v>45260</v>
      </c>
      <c r="O524" s="268" t="s">
        <v>1332</v>
      </c>
      <c r="P524" s="268" t="s">
        <v>682</v>
      </c>
      <c r="Q524" s="268" t="s">
        <v>683</v>
      </c>
      <c r="R524" s="268"/>
      <c r="S524" s="268"/>
      <c r="T524" s="268"/>
      <c r="U524" s="268"/>
      <c r="V524" s="268" t="s">
        <v>648</v>
      </c>
      <c r="W524" s="268" t="s">
        <v>1306</v>
      </c>
      <c r="X524" s="268" t="s">
        <v>1638</v>
      </c>
      <c r="Y524" s="268" t="s">
        <v>14</v>
      </c>
    </row>
    <row r="525" spans="1:25" hidden="1" x14ac:dyDescent="0.2">
      <c r="A525" s="232"/>
      <c r="B525" s="266" t="s">
        <v>637</v>
      </c>
      <c r="C525" s="267">
        <v>44384</v>
      </c>
      <c r="D525" s="268">
        <v>60064</v>
      </c>
      <c r="E525" s="268" t="s">
        <v>639</v>
      </c>
      <c r="F525" s="268">
        <v>4693</v>
      </c>
      <c r="G525" s="266">
        <v>1583186</v>
      </c>
      <c r="H525" s="268" t="s">
        <v>1331</v>
      </c>
      <c r="I525" s="268" t="s">
        <v>679</v>
      </c>
      <c r="J525" s="269">
        <v>2200000</v>
      </c>
      <c r="K525" s="307" t="s">
        <v>680</v>
      </c>
      <c r="L525" s="269">
        <v>3961.69</v>
      </c>
      <c r="M525" s="266" t="s">
        <v>643</v>
      </c>
      <c r="N525" s="268">
        <v>45260</v>
      </c>
      <c r="O525" s="268" t="s">
        <v>1332</v>
      </c>
      <c r="P525" s="268" t="s">
        <v>682</v>
      </c>
      <c r="Q525" s="268" t="s">
        <v>683</v>
      </c>
      <c r="R525" s="268"/>
      <c r="S525" s="268"/>
      <c r="T525" s="268"/>
      <c r="U525" s="268"/>
      <c r="V525" s="268" t="s">
        <v>648</v>
      </c>
      <c r="W525" s="268" t="s">
        <v>1306</v>
      </c>
      <c r="X525" s="268" t="s">
        <v>1638</v>
      </c>
      <c r="Y525" s="268" t="s">
        <v>14</v>
      </c>
    </row>
    <row r="526" spans="1:25" hidden="1" x14ac:dyDescent="0.2">
      <c r="A526" s="232"/>
      <c r="B526" s="266" t="s">
        <v>637</v>
      </c>
      <c r="C526" s="267">
        <v>44415</v>
      </c>
      <c r="D526" s="268">
        <v>60064</v>
      </c>
      <c r="E526" s="268" t="s">
        <v>639</v>
      </c>
      <c r="F526" s="268">
        <v>4693</v>
      </c>
      <c r="G526" s="266" t="s">
        <v>1333</v>
      </c>
      <c r="H526" s="268" t="s">
        <v>1334</v>
      </c>
      <c r="I526" s="268" t="s">
        <v>679</v>
      </c>
      <c r="J526" s="269">
        <v>25000</v>
      </c>
      <c r="K526" s="307" t="s">
        <v>680</v>
      </c>
      <c r="L526" s="269">
        <v>45.07</v>
      </c>
      <c r="M526" s="266" t="s">
        <v>643</v>
      </c>
      <c r="N526" s="268">
        <v>45110</v>
      </c>
      <c r="O526" s="268" t="s">
        <v>806</v>
      </c>
      <c r="P526" s="268" t="s">
        <v>682</v>
      </c>
      <c r="Q526" s="268" t="s">
        <v>683</v>
      </c>
      <c r="R526" s="268"/>
      <c r="S526" s="268"/>
      <c r="T526" s="268"/>
      <c r="U526" s="268"/>
      <c r="V526" s="268" t="s">
        <v>648</v>
      </c>
      <c r="W526" s="268" t="s">
        <v>1306</v>
      </c>
      <c r="X526" s="268" t="s">
        <v>1638</v>
      </c>
      <c r="Y526" s="268" t="s">
        <v>14</v>
      </c>
    </row>
    <row r="527" spans="1:25" hidden="1" x14ac:dyDescent="0.2">
      <c r="A527" s="232"/>
      <c r="B527" s="266" t="s">
        <v>637</v>
      </c>
      <c r="C527" s="267">
        <v>44415</v>
      </c>
      <c r="D527" s="268">
        <v>60064</v>
      </c>
      <c r="E527" s="268" t="s">
        <v>639</v>
      </c>
      <c r="F527" s="268">
        <v>4693</v>
      </c>
      <c r="G527" s="266" t="s">
        <v>1335</v>
      </c>
      <c r="H527" s="268" t="s">
        <v>1336</v>
      </c>
      <c r="I527" s="268" t="s">
        <v>679</v>
      </c>
      <c r="J527" s="269">
        <v>10000</v>
      </c>
      <c r="K527" s="307" t="s">
        <v>680</v>
      </c>
      <c r="L527" s="269">
        <v>18.03</v>
      </c>
      <c r="M527" s="266" t="s">
        <v>643</v>
      </c>
      <c r="N527" s="268">
        <v>45120</v>
      </c>
      <c r="O527" s="268" t="s">
        <v>809</v>
      </c>
      <c r="P527" s="268" t="s">
        <v>682</v>
      </c>
      <c r="Q527" s="268" t="s">
        <v>683</v>
      </c>
      <c r="R527" s="268"/>
      <c r="S527" s="268"/>
      <c r="T527" s="268"/>
      <c r="U527" s="268"/>
      <c r="V527" s="268" t="s">
        <v>648</v>
      </c>
      <c r="W527" s="268" t="s">
        <v>1306</v>
      </c>
      <c r="X527" s="268" t="s">
        <v>1638</v>
      </c>
      <c r="Y527" s="268" t="s">
        <v>14</v>
      </c>
    </row>
    <row r="528" spans="1:25" hidden="1" x14ac:dyDescent="0.2">
      <c r="A528" s="232"/>
      <c r="B528" s="266" t="s">
        <v>637</v>
      </c>
      <c r="C528" s="267">
        <v>44415</v>
      </c>
      <c r="D528" s="268">
        <v>60064</v>
      </c>
      <c r="E528" s="268" t="s">
        <v>639</v>
      </c>
      <c r="F528" s="268">
        <v>4693</v>
      </c>
      <c r="G528" s="266" t="s">
        <v>1337</v>
      </c>
      <c r="H528" s="268" t="s">
        <v>1338</v>
      </c>
      <c r="I528" s="268" t="s">
        <v>679</v>
      </c>
      <c r="J528" s="269">
        <v>10000</v>
      </c>
      <c r="K528" s="307" t="s">
        <v>680</v>
      </c>
      <c r="L528" s="269">
        <v>18.03</v>
      </c>
      <c r="M528" s="266" t="s">
        <v>643</v>
      </c>
      <c r="N528" s="268">
        <v>45120</v>
      </c>
      <c r="O528" s="268" t="s">
        <v>809</v>
      </c>
      <c r="P528" s="268" t="s">
        <v>682</v>
      </c>
      <c r="Q528" s="268" t="s">
        <v>683</v>
      </c>
      <c r="R528" s="268"/>
      <c r="S528" s="268"/>
      <c r="T528" s="268"/>
      <c r="U528" s="268"/>
      <c r="V528" s="268" t="s">
        <v>648</v>
      </c>
      <c r="W528" s="268" t="s">
        <v>1306</v>
      </c>
      <c r="X528" s="268" t="s">
        <v>1638</v>
      </c>
      <c r="Y528" s="268" t="s">
        <v>14</v>
      </c>
    </row>
    <row r="529" spans="1:25" hidden="1" x14ac:dyDescent="0.2">
      <c r="A529" s="232"/>
      <c r="B529" s="266" t="s">
        <v>637</v>
      </c>
      <c r="C529" s="267">
        <v>44415</v>
      </c>
      <c r="D529" s="268">
        <v>60064</v>
      </c>
      <c r="E529" s="268" t="s">
        <v>639</v>
      </c>
      <c r="F529" s="268">
        <v>4693</v>
      </c>
      <c r="G529" s="266" t="s">
        <v>1252</v>
      </c>
      <c r="H529" s="268" t="s">
        <v>1339</v>
      </c>
      <c r="I529" s="268" t="s">
        <v>679</v>
      </c>
      <c r="J529" s="269">
        <v>54000</v>
      </c>
      <c r="K529" s="307" t="s">
        <v>680</v>
      </c>
      <c r="L529" s="269">
        <v>97.35</v>
      </c>
      <c r="M529" s="266" t="s">
        <v>643</v>
      </c>
      <c r="N529" s="268">
        <v>45140</v>
      </c>
      <c r="O529" s="268" t="s">
        <v>797</v>
      </c>
      <c r="P529" s="268" t="s">
        <v>682</v>
      </c>
      <c r="Q529" s="268" t="s">
        <v>683</v>
      </c>
      <c r="R529" s="268"/>
      <c r="S529" s="268"/>
      <c r="T529" s="268"/>
      <c r="U529" s="268"/>
      <c r="V529" s="268" t="s">
        <v>648</v>
      </c>
      <c r="W529" s="268" t="s">
        <v>1306</v>
      </c>
      <c r="X529" s="268" t="s">
        <v>1638</v>
      </c>
      <c r="Y529" s="268" t="s">
        <v>14</v>
      </c>
    </row>
    <row r="530" spans="1:25" hidden="1" x14ac:dyDescent="0.2">
      <c r="A530" s="232"/>
      <c r="B530" s="266" t="s">
        <v>637</v>
      </c>
      <c r="C530" s="267">
        <v>44415</v>
      </c>
      <c r="D530" s="268">
        <v>60064</v>
      </c>
      <c r="E530" s="268" t="s">
        <v>639</v>
      </c>
      <c r="F530" s="268">
        <v>4693</v>
      </c>
      <c r="G530" s="266" t="s">
        <v>1340</v>
      </c>
      <c r="H530" s="268" t="s">
        <v>1341</v>
      </c>
      <c r="I530" s="268" t="s">
        <v>679</v>
      </c>
      <c r="J530" s="269">
        <v>1000</v>
      </c>
      <c r="K530" s="307" t="s">
        <v>680</v>
      </c>
      <c r="L530" s="269">
        <v>1.8</v>
      </c>
      <c r="M530" s="266" t="s">
        <v>643</v>
      </c>
      <c r="N530" s="268">
        <v>42430</v>
      </c>
      <c r="O530" s="268" t="s">
        <v>819</v>
      </c>
      <c r="P530" s="268" t="s">
        <v>682</v>
      </c>
      <c r="Q530" s="268" t="s">
        <v>683</v>
      </c>
      <c r="R530" s="268"/>
      <c r="S530" s="268"/>
      <c r="T530" s="268"/>
      <c r="U530" s="268"/>
      <c r="V530" s="268" t="s">
        <v>648</v>
      </c>
      <c r="W530" s="268" t="s">
        <v>1306</v>
      </c>
      <c r="X530" s="268" t="s">
        <v>1638</v>
      </c>
      <c r="Y530" s="268" t="s">
        <v>14</v>
      </c>
    </row>
    <row r="531" spans="1:25" hidden="1" x14ac:dyDescent="0.2">
      <c r="A531" s="232"/>
      <c r="B531" s="266" t="s">
        <v>637</v>
      </c>
      <c r="C531" s="267">
        <v>44415</v>
      </c>
      <c r="D531" s="268">
        <v>60064</v>
      </c>
      <c r="E531" s="268" t="s">
        <v>639</v>
      </c>
      <c r="F531" s="268">
        <v>4693</v>
      </c>
      <c r="G531" s="266" t="s">
        <v>1342</v>
      </c>
      <c r="H531" s="268" t="s">
        <v>1343</v>
      </c>
      <c r="I531" s="268" t="s">
        <v>679</v>
      </c>
      <c r="J531" s="269">
        <v>60000</v>
      </c>
      <c r="K531" s="307" t="s">
        <v>680</v>
      </c>
      <c r="L531" s="269">
        <v>108.17</v>
      </c>
      <c r="M531" s="266" t="s">
        <v>643</v>
      </c>
      <c r="N531" s="268">
        <v>42330</v>
      </c>
      <c r="O531" s="268" t="s">
        <v>1205</v>
      </c>
      <c r="P531" s="268" t="s">
        <v>682</v>
      </c>
      <c r="Q531" s="268" t="s">
        <v>683</v>
      </c>
      <c r="R531" s="268"/>
      <c r="S531" s="268"/>
      <c r="T531" s="268"/>
      <c r="U531" s="268"/>
      <c r="V531" s="268" t="s">
        <v>648</v>
      </c>
      <c r="W531" s="268" t="s">
        <v>1306</v>
      </c>
      <c r="X531" s="268" t="s">
        <v>1638</v>
      </c>
      <c r="Y531" s="268" t="s">
        <v>14</v>
      </c>
    </row>
    <row r="532" spans="1:25" hidden="1" x14ac:dyDescent="0.2">
      <c r="A532" s="232"/>
      <c r="B532" s="266" t="s">
        <v>637</v>
      </c>
      <c r="C532" s="267">
        <v>44415</v>
      </c>
      <c r="D532" s="268">
        <v>60064</v>
      </c>
      <c r="E532" s="268" t="s">
        <v>639</v>
      </c>
      <c r="F532" s="268">
        <v>4693</v>
      </c>
      <c r="G532" s="266" t="s">
        <v>1344</v>
      </c>
      <c r="H532" s="268" t="s">
        <v>1345</v>
      </c>
      <c r="I532" s="268" t="s">
        <v>679</v>
      </c>
      <c r="J532" s="269">
        <v>48000</v>
      </c>
      <c r="K532" s="307" t="s">
        <v>680</v>
      </c>
      <c r="L532" s="269">
        <v>86.54</v>
      </c>
      <c r="M532" s="266" t="s">
        <v>643</v>
      </c>
      <c r="N532" s="268">
        <v>42330</v>
      </c>
      <c r="O532" s="268" t="s">
        <v>1205</v>
      </c>
      <c r="P532" s="268" t="s">
        <v>682</v>
      </c>
      <c r="Q532" s="268" t="s">
        <v>683</v>
      </c>
      <c r="R532" s="268"/>
      <c r="S532" s="268"/>
      <c r="T532" s="268"/>
      <c r="U532" s="268"/>
      <c r="V532" s="268" t="s">
        <v>648</v>
      </c>
      <c r="W532" s="268" t="s">
        <v>1306</v>
      </c>
      <c r="X532" s="268" t="s">
        <v>1638</v>
      </c>
      <c r="Y532" s="268" t="s">
        <v>14</v>
      </c>
    </row>
    <row r="533" spans="1:25" hidden="1" x14ac:dyDescent="0.2">
      <c r="A533" s="232"/>
      <c r="B533" s="266" t="s">
        <v>637</v>
      </c>
      <c r="C533" s="267">
        <v>44415</v>
      </c>
      <c r="D533" s="268">
        <v>60064</v>
      </c>
      <c r="E533" s="268" t="s">
        <v>639</v>
      </c>
      <c r="F533" s="268">
        <v>4693</v>
      </c>
      <c r="G533" s="266" t="s">
        <v>1346</v>
      </c>
      <c r="H533" s="268" t="s">
        <v>1347</v>
      </c>
      <c r="I533" s="268" t="s">
        <v>679</v>
      </c>
      <c r="J533" s="269">
        <v>25000</v>
      </c>
      <c r="K533" s="307" t="s">
        <v>680</v>
      </c>
      <c r="L533" s="269">
        <v>45.07</v>
      </c>
      <c r="M533" s="266" t="s">
        <v>643</v>
      </c>
      <c r="N533" s="268">
        <v>42320</v>
      </c>
      <c r="O533" s="268" t="s">
        <v>749</v>
      </c>
      <c r="P533" s="268" t="s">
        <v>682</v>
      </c>
      <c r="Q533" s="268" t="s">
        <v>683</v>
      </c>
      <c r="R533" s="268"/>
      <c r="S533" s="268"/>
      <c r="T533" s="268"/>
      <c r="U533" s="268"/>
      <c r="V533" s="268" t="s">
        <v>648</v>
      </c>
      <c r="W533" s="268" t="s">
        <v>1306</v>
      </c>
      <c r="X533" s="268" t="s">
        <v>1638</v>
      </c>
      <c r="Y533" s="268" t="s">
        <v>14</v>
      </c>
    </row>
    <row r="534" spans="1:25" hidden="1" x14ac:dyDescent="0.2">
      <c r="A534" s="232"/>
      <c r="B534" s="266" t="s">
        <v>637</v>
      </c>
      <c r="C534" s="267">
        <v>44415</v>
      </c>
      <c r="D534" s="268">
        <v>60064</v>
      </c>
      <c r="E534" s="268" t="s">
        <v>639</v>
      </c>
      <c r="F534" s="268">
        <v>4693</v>
      </c>
      <c r="G534" s="266" t="s">
        <v>1346</v>
      </c>
      <c r="H534" s="268" t="s">
        <v>1347</v>
      </c>
      <c r="I534" s="268" t="s">
        <v>679</v>
      </c>
      <c r="J534" s="269">
        <v>25000</v>
      </c>
      <c r="K534" s="307" t="s">
        <v>680</v>
      </c>
      <c r="L534" s="269">
        <v>45.07</v>
      </c>
      <c r="M534" s="266" t="s">
        <v>643</v>
      </c>
      <c r="N534" s="268">
        <v>42320</v>
      </c>
      <c r="O534" s="268" t="s">
        <v>749</v>
      </c>
      <c r="P534" s="268" t="s">
        <v>682</v>
      </c>
      <c r="Q534" s="268" t="s">
        <v>683</v>
      </c>
      <c r="R534" s="268"/>
      <c r="S534" s="268"/>
      <c r="T534" s="268"/>
      <c r="U534" s="268"/>
      <c r="V534" s="268" t="s">
        <v>648</v>
      </c>
      <c r="W534" s="268" t="s">
        <v>1306</v>
      </c>
      <c r="X534" s="268" t="s">
        <v>1638</v>
      </c>
      <c r="Y534" s="268" t="s">
        <v>14</v>
      </c>
    </row>
    <row r="535" spans="1:25" hidden="1" x14ac:dyDescent="0.2">
      <c r="A535" s="232"/>
      <c r="B535" s="266" t="s">
        <v>637</v>
      </c>
      <c r="C535" s="267">
        <v>44415</v>
      </c>
      <c r="D535" s="268">
        <v>60064</v>
      </c>
      <c r="E535" s="268" t="s">
        <v>639</v>
      </c>
      <c r="F535" s="268">
        <v>4693</v>
      </c>
      <c r="G535" s="266" t="s">
        <v>1346</v>
      </c>
      <c r="H535" s="268" t="s">
        <v>1347</v>
      </c>
      <c r="I535" s="268" t="s">
        <v>679</v>
      </c>
      <c r="J535" s="269">
        <v>25000</v>
      </c>
      <c r="K535" s="307" t="s">
        <v>680</v>
      </c>
      <c r="L535" s="269">
        <v>45.07</v>
      </c>
      <c r="M535" s="266" t="s">
        <v>643</v>
      </c>
      <c r="N535" s="268">
        <v>42320</v>
      </c>
      <c r="O535" s="268" t="s">
        <v>749</v>
      </c>
      <c r="P535" s="268" t="s">
        <v>682</v>
      </c>
      <c r="Q535" s="268" t="s">
        <v>683</v>
      </c>
      <c r="R535" s="268"/>
      <c r="S535" s="268"/>
      <c r="T535" s="268"/>
      <c r="U535" s="268"/>
      <c r="V535" s="268" t="s">
        <v>648</v>
      </c>
      <c r="W535" s="268" t="s">
        <v>1306</v>
      </c>
      <c r="X535" s="268" t="s">
        <v>1638</v>
      </c>
      <c r="Y535" s="268" t="s">
        <v>14</v>
      </c>
    </row>
    <row r="536" spans="1:25" hidden="1" x14ac:dyDescent="0.2">
      <c r="A536" s="232"/>
      <c r="B536" s="266" t="s">
        <v>637</v>
      </c>
      <c r="C536" s="267">
        <v>44415</v>
      </c>
      <c r="D536" s="268">
        <v>60064</v>
      </c>
      <c r="E536" s="268" t="s">
        <v>639</v>
      </c>
      <c r="F536" s="268">
        <v>4693</v>
      </c>
      <c r="G536" s="266" t="s">
        <v>1346</v>
      </c>
      <c r="H536" s="268" t="s">
        <v>1347</v>
      </c>
      <c r="I536" s="268" t="s">
        <v>679</v>
      </c>
      <c r="J536" s="269">
        <v>25000</v>
      </c>
      <c r="K536" s="307" t="s">
        <v>680</v>
      </c>
      <c r="L536" s="269">
        <v>45.07</v>
      </c>
      <c r="M536" s="266" t="s">
        <v>643</v>
      </c>
      <c r="N536" s="268">
        <v>42320</v>
      </c>
      <c r="O536" s="268" t="s">
        <v>749</v>
      </c>
      <c r="P536" s="268" t="s">
        <v>682</v>
      </c>
      <c r="Q536" s="268" t="s">
        <v>683</v>
      </c>
      <c r="R536" s="268"/>
      <c r="S536" s="268"/>
      <c r="T536" s="268"/>
      <c r="U536" s="268"/>
      <c r="V536" s="268" t="s">
        <v>648</v>
      </c>
      <c r="W536" s="268" t="s">
        <v>1306</v>
      </c>
      <c r="X536" s="268" t="s">
        <v>1638</v>
      </c>
      <c r="Y536" s="268" t="s">
        <v>14</v>
      </c>
    </row>
    <row r="537" spans="1:25" hidden="1" x14ac:dyDescent="0.2">
      <c r="A537" s="232"/>
      <c r="B537" s="266" t="s">
        <v>637</v>
      </c>
      <c r="C537" s="267">
        <v>44537</v>
      </c>
      <c r="D537" s="268">
        <v>60064</v>
      </c>
      <c r="E537" s="268" t="s">
        <v>639</v>
      </c>
      <c r="F537" s="268">
        <v>4693</v>
      </c>
      <c r="G537" s="266" t="s">
        <v>1348</v>
      </c>
      <c r="H537" s="268" t="s">
        <v>1349</v>
      </c>
      <c r="I537" s="268" t="s">
        <v>679</v>
      </c>
      <c r="J537" s="269">
        <v>9000</v>
      </c>
      <c r="K537" s="307" t="s">
        <v>680</v>
      </c>
      <c r="L537" s="269">
        <v>16.28</v>
      </c>
      <c r="M537" s="266" t="s">
        <v>643</v>
      </c>
      <c r="N537" s="268">
        <v>44510</v>
      </c>
      <c r="O537" s="268" t="s">
        <v>721</v>
      </c>
      <c r="P537" s="268" t="s">
        <v>682</v>
      </c>
      <c r="Q537" s="268" t="s">
        <v>683</v>
      </c>
      <c r="R537" s="268"/>
      <c r="S537" s="268"/>
      <c r="T537" s="268"/>
      <c r="U537" s="268"/>
      <c r="V537" s="268" t="s">
        <v>648</v>
      </c>
      <c r="W537" s="268" t="s">
        <v>1306</v>
      </c>
      <c r="X537" s="268" t="s">
        <v>1638</v>
      </c>
      <c r="Y537" s="268" t="s">
        <v>14</v>
      </c>
    </row>
    <row r="538" spans="1:25" hidden="1" x14ac:dyDescent="0.2">
      <c r="A538" s="232"/>
      <c r="B538" s="266" t="s">
        <v>637</v>
      </c>
      <c r="C538" s="267" t="s">
        <v>1350</v>
      </c>
      <c r="D538" s="268">
        <v>60064</v>
      </c>
      <c r="E538" s="268" t="s">
        <v>639</v>
      </c>
      <c r="F538" s="268">
        <v>4693</v>
      </c>
      <c r="G538" s="266" t="s">
        <v>1351</v>
      </c>
      <c r="H538" s="268" t="s">
        <v>1352</v>
      </c>
      <c r="I538" s="268" t="s">
        <v>679</v>
      </c>
      <c r="J538" s="269">
        <v>30750</v>
      </c>
      <c r="K538" s="307" t="s">
        <v>680</v>
      </c>
      <c r="L538" s="269">
        <v>55.44</v>
      </c>
      <c r="M538" s="266" t="s">
        <v>643</v>
      </c>
      <c r="N538" s="268">
        <v>45140</v>
      </c>
      <c r="O538" s="268" t="s">
        <v>797</v>
      </c>
      <c r="P538" s="268" t="s">
        <v>682</v>
      </c>
      <c r="Q538" s="268" t="s">
        <v>683</v>
      </c>
      <c r="R538" s="268"/>
      <c r="S538" s="268"/>
      <c r="T538" s="268"/>
      <c r="U538" s="268"/>
      <c r="V538" s="268" t="s">
        <v>648</v>
      </c>
      <c r="W538" s="268" t="s">
        <v>1306</v>
      </c>
      <c r="X538" s="268" t="s">
        <v>1638</v>
      </c>
      <c r="Y538" s="268" t="s">
        <v>14</v>
      </c>
    </row>
    <row r="539" spans="1:25" hidden="1" x14ac:dyDescent="0.2">
      <c r="A539" s="232"/>
      <c r="B539" s="266" t="s">
        <v>637</v>
      </c>
      <c r="C539" s="267" t="s">
        <v>1350</v>
      </c>
      <c r="D539" s="268">
        <v>60064</v>
      </c>
      <c r="E539" s="268" t="s">
        <v>639</v>
      </c>
      <c r="F539" s="268">
        <v>4693</v>
      </c>
      <c r="G539" s="266" t="s">
        <v>1353</v>
      </c>
      <c r="H539" s="268" t="s">
        <v>1354</v>
      </c>
      <c r="I539" s="268" t="s">
        <v>679</v>
      </c>
      <c r="J539" s="269">
        <v>3000</v>
      </c>
      <c r="K539" s="307" t="s">
        <v>680</v>
      </c>
      <c r="L539" s="269">
        <v>5.41</v>
      </c>
      <c r="M539" s="266" t="s">
        <v>643</v>
      </c>
      <c r="N539" s="268">
        <v>45140</v>
      </c>
      <c r="O539" s="268" t="s">
        <v>797</v>
      </c>
      <c r="P539" s="268" t="s">
        <v>682</v>
      </c>
      <c r="Q539" s="268" t="s">
        <v>683</v>
      </c>
      <c r="R539" s="268"/>
      <c r="S539" s="268"/>
      <c r="T539" s="268"/>
      <c r="U539" s="268"/>
      <c r="V539" s="268" t="s">
        <v>648</v>
      </c>
      <c r="W539" s="268" t="s">
        <v>1306</v>
      </c>
      <c r="X539" s="268" t="s">
        <v>1638</v>
      </c>
      <c r="Y539" s="268" t="s">
        <v>14</v>
      </c>
    </row>
    <row r="540" spans="1:25" hidden="1" x14ac:dyDescent="0.2">
      <c r="A540" s="232"/>
      <c r="B540" s="266" t="s">
        <v>637</v>
      </c>
      <c r="C540" s="267" t="s">
        <v>1350</v>
      </c>
      <c r="D540" s="268">
        <v>60064</v>
      </c>
      <c r="E540" s="268" t="s">
        <v>639</v>
      </c>
      <c r="F540" s="268">
        <v>4693</v>
      </c>
      <c r="G540" s="266" t="s">
        <v>1355</v>
      </c>
      <c r="H540" s="268" t="s">
        <v>1356</v>
      </c>
      <c r="I540" s="268" t="s">
        <v>679</v>
      </c>
      <c r="J540" s="269">
        <v>1500</v>
      </c>
      <c r="K540" s="307" t="s">
        <v>680</v>
      </c>
      <c r="L540" s="269">
        <v>2.7</v>
      </c>
      <c r="M540" s="266" t="s">
        <v>643</v>
      </c>
      <c r="N540" s="268">
        <v>45140</v>
      </c>
      <c r="O540" s="268" t="s">
        <v>797</v>
      </c>
      <c r="P540" s="268" t="s">
        <v>682</v>
      </c>
      <c r="Q540" s="268" t="s">
        <v>683</v>
      </c>
      <c r="R540" s="268"/>
      <c r="S540" s="268"/>
      <c r="T540" s="268"/>
      <c r="U540" s="268"/>
      <c r="V540" s="268" t="s">
        <v>648</v>
      </c>
      <c r="W540" s="268" t="s">
        <v>1306</v>
      </c>
      <c r="X540" s="268" t="s">
        <v>1638</v>
      </c>
      <c r="Y540" s="268" t="s">
        <v>14</v>
      </c>
    </row>
    <row r="541" spans="1:25" hidden="1" x14ac:dyDescent="0.2">
      <c r="A541" s="232"/>
      <c r="B541" s="266" t="s">
        <v>637</v>
      </c>
      <c r="C541" s="267" t="s">
        <v>1357</v>
      </c>
      <c r="D541" s="268">
        <v>60064</v>
      </c>
      <c r="E541" s="268" t="s">
        <v>639</v>
      </c>
      <c r="F541" s="268">
        <v>4693</v>
      </c>
      <c r="G541" s="266" t="s">
        <v>1358</v>
      </c>
      <c r="H541" s="268" t="s">
        <v>907</v>
      </c>
      <c r="I541" s="268" t="s">
        <v>679</v>
      </c>
      <c r="J541" s="269">
        <v>51000</v>
      </c>
      <c r="K541" s="307" t="s">
        <v>680</v>
      </c>
      <c r="L541" s="269">
        <v>91.81</v>
      </c>
      <c r="M541" s="266" t="s">
        <v>643</v>
      </c>
      <c r="N541" s="268">
        <v>45140</v>
      </c>
      <c r="O541" s="268" t="s">
        <v>797</v>
      </c>
      <c r="P541" s="268" t="s">
        <v>682</v>
      </c>
      <c r="Q541" s="268" t="s">
        <v>683</v>
      </c>
      <c r="R541" s="268"/>
      <c r="S541" s="268"/>
      <c r="T541" s="268"/>
      <c r="U541" s="268"/>
      <c r="V541" s="268" t="s">
        <v>648</v>
      </c>
      <c r="W541" s="268" t="s">
        <v>1306</v>
      </c>
      <c r="X541" s="268" t="s">
        <v>1638</v>
      </c>
      <c r="Y541" s="268" t="s">
        <v>14</v>
      </c>
    </row>
    <row r="542" spans="1:25" hidden="1" x14ac:dyDescent="0.2">
      <c r="A542" s="232"/>
      <c r="B542" s="266" t="s">
        <v>637</v>
      </c>
      <c r="C542" s="267" t="s">
        <v>1357</v>
      </c>
      <c r="D542" s="268">
        <v>60064</v>
      </c>
      <c r="E542" s="268" t="s">
        <v>639</v>
      </c>
      <c r="F542" s="268">
        <v>4693</v>
      </c>
      <c r="G542" s="266" t="s">
        <v>1358</v>
      </c>
      <c r="H542" s="268" t="s">
        <v>1359</v>
      </c>
      <c r="I542" s="268" t="s">
        <v>679</v>
      </c>
      <c r="J542" s="269">
        <v>6000</v>
      </c>
      <c r="K542" s="307" t="s">
        <v>680</v>
      </c>
      <c r="L542" s="269">
        <v>10.8</v>
      </c>
      <c r="M542" s="266" t="s">
        <v>643</v>
      </c>
      <c r="N542" s="268">
        <v>45140</v>
      </c>
      <c r="O542" s="268" t="s">
        <v>797</v>
      </c>
      <c r="P542" s="268" t="s">
        <v>682</v>
      </c>
      <c r="Q542" s="268" t="s">
        <v>683</v>
      </c>
      <c r="R542" s="268"/>
      <c r="S542" s="268"/>
      <c r="T542" s="268"/>
      <c r="U542" s="268"/>
      <c r="V542" s="268" t="s">
        <v>648</v>
      </c>
      <c r="W542" s="268" t="s">
        <v>1306</v>
      </c>
      <c r="X542" s="268" t="s">
        <v>1638</v>
      </c>
      <c r="Y542" s="268" t="s">
        <v>14</v>
      </c>
    </row>
    <row r="543" spans="1:25" hidden="1" x14ac:dyDescent="0.2">
      <c r="A543" s="232"/>
      <c r="B543" s="266" t="s">
        <v>637</v>
      </c>
      <c r="C543" s="267" t="s">
        <v>1357</v>
      </c>
      <c r="D543" s="268">
        <v>60064</v>
      </c>
      <c r="E543" s="268" t="s">
        <v>639</v>
      </c>
      <c r="F543" s="268">
        <v>4693</v>
      </c>
      <c r="G543" s="266" t="s">
        <v>1360</v>
      </c>
      <c r="H543" s="268" t="s">
        <v>1361</v>
      </c>
      <c r="I543" s="268" t="s">
        <v>679</v>
      </c>
      <c r="J543" s="269">
        <v>20000</v>
      </c>
      <c r="K543" s="307" t="s">
        <v>680</v>
      </c>
      <c r="L543" s="269">
        <v>36</v>
      </c>
      <c r="M543" s="266" t="s">
        <v>643</v>
      </c>
      <c r="N543" s="268">
        <v>45120</v>
      </c>
      <c r="O543" s="268" t="s">
        <v>809</v>
      </c>
      <c r="P543" s="268" t="s">
        <v>682</v>
      </c>
      <c r="Q543" s="268" t="s">
        <v>683</v>
      </c>
      <c r="R543" s="268"/>
      <c r="S543" s="268"/>
      <c r="T543" s="268"/>
      <c r="U543" s="268"/>
      <c r="V543" s="268" t="s">
        <v>648</v>
      </c>
      <c r="W543" s="268" t="s">
        <v>1306</v>
      </c>
      <c r="X543" s="268" t="s">
        <v>1638</v>
      </c>
      <c r="Y543" s="268" t="s">
        <v>14</v>
      </c>
    </row>
    <row r="544" spans="1:25" hidden="1" x14ac:dyDescent="0.2">
      <c r="A544" s="232"/>
      <c r="B544" s="266" t="s">
        <v>637</v>
      </c>
      <c r="C544" s="267" t="s">
        <v>1357</v>
      </c>
      <c r="D544" s="268">
        <v>60064</v>
      </c>
      <c r="E544" s="268" t="s">
        <v>639</v>
      </c>
      <c r="F544" s="268">
        <v>4693</v>
      </c>
      <c r="G544" s="266" t="s">
        <v>1362</v>
      </c>
      <c r="H544" s="268" t="s">
        <v>1363</v>
      </c>
      <c r="I544" s="268" t="s">
        <v>679</v>
      </c>
      <c r="J544" s="269">
        <v>20000</v>
      </c>
      <c r="K544" s="307" t="s">
        <v>680</v>
      </c>
      <c r="L544" s="269">
        <v>36</v>
      </c>
      <c r="M544" s="266" t="s">
        <v>643</v>
      </c>
      <c r="N544" s="268">
        <v>45120</v>
      </c>
      <c r="O544" s="268" t="s">
        <v>809</v>
      </c>
      <c r="P544" s="268" t="s">
        <v>682</v>
      </c>
      <c r="Q544" s="268" t="s">
        <v>683</v>
      </c>
      <c r="R544" s="268"/>
      <c r="S544" s="268"/>
      <c r="T544" s="268"/>
      <c r="U544" s="268"/>
      <c r="V544" s="268" t="s">
        <v>648</v>
      </c>
      <c r="W544" s="268" t="s">
        <v>1306</v>
      </c>
      <c r="X544" s="268" t="s">
        <v>1638</v>
      </c>
      <c r="Y544" s="268" t="s">
        <v>14</v>
      </c>
    </row>
    <row r="545" spans="1:25" hidden="1" x14ac:dyDescent="0.2">
      <c r="A545" s="232"/>
      <c r="B545" s="266" t="s">
        <v>637</v>
      </c>
      <c r="C545" s="267" t="s">
        <v>1357</v>
      </c>
      <c r="D545" s="268">
        <v>60064</v>
      </c>
      <c r="E545" s="268" t="s">
        <v>639</v>
      </c>
      <c r="F545" s="268">
        <v>4693</v>
      </c>
      <c r="G545" s="266" t="s">
        <v>1364</v>
      </c>
      <c r="H545" s="268" t="s">
        <v>1365</v>
      </c>
      <c r="I545" s="268" t="s">
        <v>679</v>
      </c>
      <c r="J545" s="269">
        <v>35000</v>
      </c>
      <c r="K545" s="307" t="s">
        <v>680</v>
      </c>
      <c r="L545" s="269">
        <v>63</v>
      </c>
      <c r="M545" s="266" t="s">
        <v>643</v>
      </c>
      <c r="N545" s="268">
        <v>45110</v>
      </c>
      <c r="O545" s="268" t="s">
        <v>806</v>
      </c>
      <c r="P545" s="268" t="s">
        <v>682</v>
      </c>
      <c r="Q545" s="268" t="s">
        <v>683</v>
      </c>
      <c r="R545" s="268"/>
      <c r="S545" s="268"/>
      <c r="T545" s="268"/>
      <c r="U545" s="268"/>
      <c r="V545" s="268" t="s">
        <v>648</v>
      </c>
      <c r="W545" s="268" t="s">
        <v>1306</v>
      </c>
      <c r="X545" s="268" t="s">
        <v>1638</v>
      </c>
      <c r="Y545" s="268" t="s">
        <v>14</v>
      </c>
    </row>
    <row r="546" spans="1:25" hidden="1" x14ac:dyDescent="0.2">
      <c r="A546" s="232"/>
      <c r="B546" s="266" t="s">
        <v>637</v>
      </c>
      <c r="C546" s="267" t="s">
        <v>1357</v>
      </c>
      <c r="D546" s="268">
        <v>60064</v>
      </c>
      <c r="E546" s="268" t="s">
        <v>639</v>
      </c>
      <c r="F546" s="268">
        <v>4693</v>
      </c>
      <c r="G546" s="266" t="s">
        <v>1366</v>
      </c>
      <c r="H546" s="268" t="s">
        <v>1367</v>
      </c>
      <c r="I546" s="268" t="s">
        <v>679</v>
      </c>
      <c r="J546" s="269">
        <v>1000</v>
      </c>
      <c r="K546" s="307" t="s">
        <v>680</v>
      </c>
      <c r="L546" s="269">
        <v>1.8</v>
      </c>
      <c r="M546" s="266" t="s">
        <v>643</v>
      </c>
      <c r="N546" s="268">
        <v>42430</v>
      </c>
      <c r="O546" s="268" t="s">
        <v>819</v>
      </c>
      <c r="P546" s="268" t="s">
        <v>682</v>
      </c>
      <c r="Q546" s="268" t="s">
        <v>683</v>
      </c>
      <c r="R546" s="268"/>
      <c r="S546" s="268"/>
      <c r="T546" s="268"/>
      <c r="U546" s="268"/>
      <c r="V546" s="268" t="s">
        <v>648</v>
      </c>
      <c r="W546" s="268" t="s">
        <v>1306</v>
      </c>
      <c r="X546" s="268" t="s">
        <v>1638</v>
      </c>
      <c r="Y546" s="268" t="s">
        <v>14</v>
      </c>
    </row>
    <row r="547" spans="1:25" hidden="1" x14ac:dyDescent="0.2">
      <c r="A547" s="232"/>
      <c r="B547" s="266" t="s">
        <v>637</v>
      </c>
      <c r="C547" s="267" t="s">
        <v>1357</v>
      </c>
      <c r="D547" s="268">
        <v>60064</v>
      </c>
      <c r="E547" s="268" t="s">
        <v>639</v>
      </c>
      <c r="F547" s="268">
        <v>4693</v>
      </c>
      <c r="G547" s="266" t="s">
        <v>1368</v>
      </c>
      <c r="H547" s="268" t="s">
        <v>1369</v>
      </c>
      <c r="I547" s="268" t="s">
        <v>679</v>
      </c>
      <c r="J547" s="269">
        <v>25000</v>
      </c>
      <c r="K547" s="307" t="s">
        <v>680</v>
      </c>
      <c r="L547" s="269">
        <v>45</v>
      </c>
      <c r="M547" s="266" t="s">
        <v>643</v>
      </c>
      <c r="N547" s="268">
        <v>42320</v>
      </c>
      <c r="O547" s="268" t="s">
        <v>749</v>
      </c>
      <c r="P547" s="268" t="s">
        <v>682</v>
      </c>
      <c r="Q547" s="268" t="s">
        <v>683</v>
      </c>
      <c r="R547" s="268"/>
      <c r="S547" s="268"/>
      <c r="T547" s="268"/>
      <c r="U547" s="268"/>
      <c r="V547" s="268" t="s">
        <v>648</v>
      </c>
      <c r="W547" s="268" t="s">
        <v>1306</v>
      </c>
      <c r="X547" s="268" t="s">
        <v>1638</v>
      </c>
      <c r="Y547" s="268" t="s">
        <v>14</v>
      </c>
    </row>
    <row r="548" spans="1:25" hidden="1" x14ac:dyDescent="0.2">
      <c r="A548" s="232"/>
      <c r="B548" s="266" t="s">
        <v>637</v>
      </c>
      <c r="C548" s="267" t="s">
        <v>1357</v>
      </c>
      <c r="D548" s="268">
        <v>60064</v>
      </c>
      <c r="E548" s="268" t="s">
        <v>639</v>
      </c>
      <c r="F548" s="268">
        <v>4693</v>
      </c>
      <c r="G548" s="266" t="s">
        <v>1368</v>
      </c>
      <c r="H548" s="268" t="s">
        <v>1369</v>
      </c>
      <c r="I548" s="268" t="s">
        <v>679</v>
      </c>
      <c r="J548" s="269">
        <v>25000</v>
      </c>
      <c r="K548" s="307" t="s">
        <v>680</v>
      </c>
      <c r="L548" s="269">
        <v>45</v>
      </c>
      <c r="M548" s="266" t="s">
        <v>643</v>
      </c>
      <c r="N548" s="268">
        <v>42320</v>
      </c>
      <c r="O548" s="268" t="s">
        <v>749</v>
      </c>
      <c r="P548" s="268" t="s">
        <v>682</v>
      </c>
      <c r="Q548" s="268" t="s">
        <v>683</v>
      </c>
      <c r="R548" s="268"/>
      <c r="S548" s="268"/>
      <c r="T548" s="268"/>
      <c r="U548" s="268"/>
      <c r="V548" s="268" t="s">
        <v>648</v>
      </c>
      <c r="W548" s="268" t="s">
        <v>1306</v>
      </c>
      <c r="X548" s="268" t="s">
        <v>1638</v>
      </c>
      <c r="Y548" s="268" t="s">
        <v>14</v>
      </c>
    </row>
    <row r="549" spans="1:25" hidden="1" x14ac:dyDescent="0.2">
      <c r="A549" s="232"/>
      <c r="B549" s="266" t="s">
        <v>637</v>
      </c>
      <c r="C549" s="267" t="s">
        <v>1357</v>
      </c>
      <c r="D549" s="268">
        <v>60064</v>
      </c>
      <c r="E549" s="268" t="s">
        <v>639</v>
      </c>
      <c r="F549" s="268">
        <v>4693</v>
      </c>
      <c r="G549" s="266" t="s">
        <v>1368</v>
      </c>
      <c r="H549" s="268" t="s">
        <v>1369</v>
      </c>
      <c r="I549" s="268" t="s">
        <v>679</v>
      </c>
      <c r="J549" s="269">
        <v>25000</v>
      </c>
      <c r="K549" s="307" t="s">
        <v>680</v>
      </c>
      <c r="L549" s="269">
        <v>45</v>
      </c>
      <c r="M549" s="266" t="s">
        <v>643</v>
      </c>
      <c r="N549" s="268">
        <v>42320</v>
      </c>
      <c r="O549" s="268" t="s">
        <v>749</v>
      </c>
      <c r="P549" s="268" t="s">
        <v>682</v>
      </c>
      <c r="Q549" s="268" t="s">
        <v>683</v>
      </c>
      <c r="R549" s="268"/>
      <c r="S549" s="268"/>
      <c r="T549" s="268"/>
      <c r="U549" s="268"/>
      <c r="V549" s="268" t="s">
        <v>648</v>
      </c>
      <c r="W549" s="268" t="s">
        <v>1306</v>
      </c>
      <c r="X549" s="268" t="s">
        <v>1638</v>
      </c>
      <c r="Y549" s="268" t="s">
        <v>14</v>
      </c>
    </row>
    <row r="550" spans="1:25" hidden="1" x14ac:dyDescent="0.2">
      <c r="A550" s="232"/>
      <c r="B550" s="266" t="s">
        <v>637</v>
      </c>
      <c r="C550" s="267" t="s">
        <v>1357</v>
      </c>
      <c r="D550" s="268">
        <v>60064</v>
      </c>
      <c r="E550" s="268" t="s">
        <v>639</v>
      </c>
      <c r="F550" s="268">
        <v>4693</v>
      </c>
      <c r="G550" s="266" t="s">
        <v>1368</v>
      </c>
      <c r="H550" s="268" t="s">
        <v>1369</v>
      </c>
      <c r="I550" s="268" t="s">
        <v>679</v>
      </c>
      <c r="J550" s="269">
        <v>25000</v>
      </c>
      <c r="K550" s="307" t="s">
        <v>680</v>
      </c>
      <c r="L550" s="269">
        <v>45</v>
      </c>
      <c r="M550" s="266" t="s">
        <v>643</v>
      </c>
      <c r="N550" s="268">
        <v>42320</v>
      </c>
      <c r="O550" s="268" t="s">
        <v>749</v>
      </c>
      <c r="P550" s="268" t="s">
        <v>682</v>
      </c>
      <c r="Q550" s="268" t="s">
        <v>683</v>
      </c>
      <c r="R550" s="268"/>
      <c r="S550" s="268"/>
      <c r="T550" s="268"/>
      <c r="U550" s="268"/>
      <c r="V550" s="268" t="s">
        <v>648</v>
      </c>
      <c r="W550" s="268" t="s">
        <v>1306</v>
      </c>
      <c r="X550" s="268" t="s">
        <v>1638</v>
      </c>
      <c r="Y550" s="268" t="s">
        <v>14</v>
      </c>
    </row>
    <row r="551" spans="1:25" hidden="1" x14ac:dyDescent="0.2">
      <c r="A551" s="232"/>
      <c r="B551" s="266" t="s">
        <v>637</v>
      </c>
      <c r="C551" s="267" t="s">
        <v>1357</v>
      </c>
      <c r="D551" s="268">
        <v>60064</v>
      </c>
      <c r="E551" s="268" t="s">
        <v>639</v>
      </c>
      <c r="F551" s="268">
        <v>4693</v>
      </c>
      <c r="G551" s="266" t="s">
        <v>1368</v>
      </c>
      <c r="H551" s="268" t="s">
        <v>1369</v>
      </c>
      <c r="I551" s="268" t="s">
        <v>679</v>
      </c>
      <c r="J551" s="269">
        <v>25000</v>
      </c>
      <c r="K551" s="307" t="s">
        <v>680</v>
      </c>
      <c r="L551" s="269">
        <v>45</v>
      </c>
      <c r="M551" s="266" t="s">
        <v>643</v>
      </c>
      <c r="N551" s="268">
        <v>42320</v>
      </c>
      <c r="O551" s="268" t="s">
        <v>749</v>
      </c>
      <c r="P551" s="268" t="s">
        <v>682</v>
      </c>
      <c r="Q551" s="268" t="s">
        <v>683</v>
      </c>
      <c r="R551" s="268"/>
      <c r="S551" s="268"/>
      <c r="T551" s="268"/>
      <c r="U551" s="268"/>
      <c r="V551" s="268" t="s">
        <v>648</v>
      </c>
      <c r="W551" s="268" t="s">
        <v>1306</v>
      </c>
      <c r="X551" s="268" t="s">
        <v>1638</v>
      </c>
      <c r="Y551" s="268" t="s">
        <v>14</v>
      </c>
    </row>
    <row r="552" spans="1:25" hidden="1" x14ac:dyDescent="0.2">
      <c r="A552" s="232"/>
      <c r="B552" s="266" t="s">
        <v>637</v>
      </c>
      <c r="C552" s="267" t="s">
        <v>1357</v>
      </c>
      <c r="D552" s="268">
        <v>60064</v>
      </c>
      <c r="E552" s="268" t="s">
        <v>639</v>
      </c>
      <c r="F552" s="268">
        <v>4693</v>
      </c>
      <c r="G552" s="266" t="s">
        <v>1370</v>
      </c>
      <c r="H552" s="268" t="s">
        <v>1371</v>
      </c>
      <c r="I552" s="268" t="s">
        <v>679</v>
      </c>
      <c r="J552" s="269">
        <v>30000</v>
      </c>
      <c r="K552" s="307" t="s">
        <v>680</v>
      </c>
      <c r="L552" s="269">
        <v>54</v>
      </c>
      <c r="M552" s="266" t="s">
        <v>643</v>
      </c>
      <c r="N552" s="268">
        <v>42330</v>
      </c>
      <c r="O552" s="268" t="s">
        <v>1205</v>
      </c>
      <c r="P552" s="268" t="s">
        <v>682</v>
      </c>
      <c r="Q552" s="268" t="s">
        <v>683</v>
      </c>
      <c r="R552" s="268"/>
      <c r="S552" s="268"/>
      <c r="T552" s="268"/>
      <c r="U552" s="268"/>
      <c r="V552" s="268" t="s">
        <v>648</v>
      </c>
      <c r="W552" s="268" t="s">
        <v>1306</v>
      </c>
      <c r="X552" s="268" t="s">
        <v>1638</v>
      </c>
      <c r="Y552" s="268" t="s">
        <v>14</v>
      </c>
    </row>
    <row r="553" spans="1:25" hidden="1" x14ac:dyDescent="0.2">
      <c r="A553" s="232"/>
      <c r="B553" s="266" t="s">
        <v>637</v>
      </c>
      <c r="C553" s="267" t="s">
        <v>1357</v>
      </c>
      <c r="D553" s="268">
        <v>60064</v>
      </c>
      <c r="E553" s="268" t="s">
        <v>639</v>
      </c>
      <c r="F553" s="268">
        <v>4693</v>
      </c>
      <c r="G553" s="266" t="s">
        <v>1372</v>
      </c>
      <c r="H553" s="268" t="s">
        <v>1373</v>
      </c>
      <c r="I553" s="268" t="s">
        <v>679</v>
      </c>
      <c r="J553" s="269">
        <v>60000</v>
      </c>
      <c r="K553" s="307" t="s">
        <v>680</v>
      </c>
      <c r="L553" s="269">
        <v>108.01</v>
      </c>
      <c r="M553" s="266" t="s">
        <v>643</v>
      </c>
      <c r="N553" s="268">
        <v>42330</v>
      </c>
      <c r="O553" s="268" t="s">
        <v>1205</v>
      </c>
      <c r="P553" s="268" t="s">
        <v>682</v>
      </c>
      <c r="Q553" s="268" t="s">
        <v>683</v>
      </c>
      <c r="R553" s="268"/>
      <c r="S553" s="268"/>
      <c r="T553" s="268"/>
      <c r="U553" s="268"/>
      <c r="V553" s="268" t="s">
        <v>648</v>
      </c>
      <c r="W553" s="268" t="s">
        <v>1306</v>
      </c>
      <c r="X553" s="268" t="s">
        <v>1638</v>
      </c>
      <c r="Y553" s="268" t="s">
        <v>14</v>
      </c>
    </row>
    <row r="554" spans="1:25" hidden="1" x14ac:dyDescent="0.2">
      <c r="A554" s="232"/>
      <c r="B554" s="266" t="s">
        <v>637</v>
      </c>
      <c r="C554" s="267" t="s">
        <v>1374</v>
      </c>
      <c r="D554" s="268">
        <v>60064</v>
      </c>
      <c r="E554" s="268" t="s">
        <v>639</v>
      </c>
      <c r="F554" s="268">
        <v>4693</v>
      </c>
      <c r="G554" s="266" t="s">
        <v>1375</v>
      </c>
      <c r="H554" s="268" t="s">
        <v>1376</v>
      </c>
      <c r="I554" s="268" t="s">
        <v>679</v>
      </c>
      <c r="J554" s="269">
        <v>30000</v>
      </c>
      <c r="K554" s="307" t="s">
        <v>680</v>
      </c>
      <c r="L554" s="269">
        <v>54.07</v>
      </c>
      <c r="M554" s="266" t="s">
        <v>643</v>
      </c>
      <c r="N554" s="268">
        <v>42430</v>
      </c>
      <c r="O554" s="268" t="s">
        <v>819</v>
      </c>
      <c r="P554" s="268" t="s">
        <v>682</v>
      </c>
      <c r="Q554" s="268" t="s">
        <v>683</v>
      </c>
      <c r="R554" s="268"/>
      <c r="S554" s="268"/>
      <c r="T554" s="268"/>
      <c r="U554" s="268"/>
      <c r="V554" s="268" t="s">
        <v>648</v>
      </c>
      <c r="W554" s="268" t="s">
        <v>1306</v>
      </c>
      <c r="X554" s="268" t="s">
        <v>1638</v>
      </c>
      <c r="Y554" s="268" t="s">
        <v>14</v>
      </c>
    </row>
    <row r="555" spans="1:25" hidden="1" x14ac:dyDescent="0.2">
      <c r="A555" s="232"/>
      <c r="B555" s="266" t="s">
        <v>637</v>
      </c>
      <c r="C555" s="267" t="s">
        <v>1374</v>
      </c>
      <c r="D555" s="268">
        <v>60064</v>
      </c>
      <c r="E555" s="268" t="s">
        <v>639</v>
      </c>
      <c r="F555" s="268">
        <v>4693</v>
      </c>
      <c r="G555" s="266" t="s">
        <v>1377</v>
      </c>
      <c r="H555" s="268" t="s">
        <v>1016</v>
      </c>
      <c r="I555" s="268" t="s">
        <v>679</v>
      </c>
      <c r="J555" s="269">
        <v>50000</v>
      </c>
      <c r="K555" s="307" t="s">
        <v>680</v>
      </c>
      <c r="L555" s="269">
        <v>90.11</v>
      </c>
      <c r="M555" s="266" t="s">
        <v>643</v>
      </c>
      <c r="N555" s="268">
        <v>44120</v>
      </c>
      <c r="O555" s="268" t="s">
        <v>712</v>
      </c>
      <c r="P555" s="268" t="s">
        <v>682</v>
      </c>
      <c r="Q555" s="268" t="s">
        <v>683</v>
      </c>
      <c r="R555" s="268"/>
      <c r="S555" s="268"/>
      <c r="T555" s="268"/>
      <c r="U555" s="268"/>
      <c r="V555" s="268" t="s">
        <v>648</v>
      </c>
      <c r="W555" s="268" t="s">
        <v>1306</v>
      </c>
      <c r="X555" s="268" t="s">
        <v>1638</v>
      </c>
      <c r="Y555" s="268" t="s">
        <v>14</v>
      </c>
    </row>
    <row r="556" spans="1:25" hidden="1" x14ac:dyDescent="0.2">
      <c r="A556" s="232"/>
      <c r="B556" s="266" t="s">
        <v>637</v>
      </c>
      <c r="C556" s="267" t="s">
        <v>1378</v>
      </c>
      <c r="D556" s="268">
        <v>60064</v>
      </c>
      <c r="E556" s="268" t="s">
        <v>639</v>
      </c>
      <c r="F556" s="268">
        <v>4693</v>
      </c>
      <c r="G556" s="266" t="s">
        <v>1379</v>
      </c>
      <c r="H556" s="268" t="s">
        <v>1380</v>
      </c>
      <c r="I556" s="268" t="s">
        <v>679</v>
      </c>
      <c r="J556" s="269">
        <v>500</v>
      </c>
      <c r="K556" s="307" t="s">
        <v>680</v>
      </c>
      <c r="L556" s="269">
        <v>0.9</v>
      </c>
      <c r="M556" s="266" t="s">
        <v>643</v>
      </c>
      <c r="N556" s="268">
        <v>42430</v>
      </c>
      <c r="O556" s="268" t="s">
        <v>819</v>
      </c>
      <c r="P556" s="268" t="s">
        <v>682</v>
      </c>
      <c r="Q556" s="268" t="s">
        <v>683</v>
      </c>
      <c r="R556" s="268"/>
      <c r="S556" s="268"/>
      <c r="T556" s="268"/>
      <c r="U556" s="268"/>
      <c r="V556" s="268" t="s">
        <v>648</v>
      </c>
      <c r="W556" s="268" t="s">
        <v>1306</v>
      </c>
      <c r="X556" s="268" t="s">
        <v>1638</v>
      </c>
      <c r="Y556" s="268" t="s">
        <v>14</v>
      </c>
    </row>
    <row r="557" spans="1:25" hidden="1" x14ac:dyDescent="0.2">
      <c r="A557" s="232"/>
      <c r="B557" s="266" t="s">
        <v>637</v>
      </c>
      <c r="C557" s="267" t="s">
        <v>1378</v>
      </c>
      <c r="D557" s="268">
        <v>60064</v>
      </c>
      <c r="E557" s="268" t="s">
        <v>639</v>
      </c>
      <c r="F557" s="268">
        <v>4693</v>
      </c>
      <c r="G557" s="266" t="s">
        <v>1381</v>
      </c>
      <c r="H557" s="268" t="s">
        <v>1014</v>
      </c>
      <c r="I557" s="268" t="s">
        <v>679</v>
      </c>
      <c r="J557" s="269">
        <v>8100</v>
      </c>
      <c r="K557" s="307" t="s">
        <v>680</v>
      </c>
      <c r="L557" s="269">
        <v>14.58</v>
      </c>
      <c r="M557" s="266" t="s">
        <v>643</v>
      </c>
      <c r="N557" s="268">
        <v>44510</v>
      </c>
      <c r="O557" s="268" t="s">
        <v>721</v>
      </c>
      <c r="P557" s="268" t="s">
        <v>682</v>
      </c>
      <c r="Q557" s="268" t="s">
        <v>683</v>
      </c>
      <c r="R557" s="268"/>
      <c r="S557" s="268"/>
      <c r="T557" s="268"/>
      <c r="U557" s="268"/>
      <c r="V557" s="268" t="s">
        <v>648</v>
      </c>
      <c r="W557" s="268" t="s">
        <v>1306</v>
      </c>
      <c r="X557" s="268" t="s">
        <v>1638</v>
      </c>
      <c r="Y557" s="268" t="s">
        <v>14</v>
      </c>
    </row>
    <row r="558" spans="1:25" hidden="1" x14ac:dyDescent="0.2">
      <c r="A558" s="232"/>
      <c r="B558" s="266" t="s">
        <v>637</v>
      </c>
      <c r="C558" s="267" t="s">
        <v>1254</v>
      </c>
      <c r="D558" s="268">
        <v>60064</v>
      </c>
      <c r="E558" s="268" t="s">
        <v>639</v>
      </c>
      <c r="F558" s="268">
        <v>4693</v>
      </c>
      <c r="G558" s="266" t="s">
        <v>1382</v>
      </c>
      <c r="H558" s="268" t="s">
        <v>1383</v>
      </c>
      <c r="I558" s="268" t="s">
        <v>679</v>
      </c>
      <c r="J558" s="269">
        <v>20000</v>
      </c>
      <c r="K558" s="307" t="s">
        <v>680</v>
      </c>
      <c r="L558" s="269">
        <v>35.99</v>
      </c>
      <c r="M558" s="266" t="s">
        <v>643</v>
      </c>
      <c r="N558" s="268">
        <v>45120</v>
      </c>
      <c r="O558" s="268" t="s">
        <v>809</v>
      </c>
      <c r="P558" s="268" t="s">
        <v>682</v>
      </c>
      <c r="Q558" s="268" t="s">
        <v>683</v>
      </c>
      <c r="R558" s="268"/>
      <c r="S558" s="268"/>
      <c r="T558" s="268"/>
      <c r="U558" s="268"/>
      <c r="V558" s="268" t="s">
        <v>648</v>
      </c>
      <c r="W558" s="268" t="s">
        <v>1306</v>
      </c>
      <c r="X558" s="268" t="s">
        <v>1638</v>
      </c>
      <c r="Y558" s="268" t="s">
        <v>14</v>
      </c>
    </row>
    <row r="559" spans="1:25" hidden="1" x14ac:dyDescent="0.2">
      <c r="A559" s="232"/>
      <c r="B559" s="266" t="s">
        <v>637</v>
      </c>
      <c r="C559" s="267" t="s">
        <v>1254</v>
      </c>
      <c r="D559" s="268">
        <v>60064</v>
      </c>
      <c r="E559" s="268" t="s">
        <v>639</v>
      </c>
      <c r="F559" s="268">
        <v>4693</v>
      </c>
      <c r="G559" s="266" t="s">
        <v>1255</v>
      </c>
      <c r="H559" s="268" t="s">
        <v>1384</v>
      </c>
      <c r="I559" s="268" t="s">
        <v>679</v>
      </c>
      <c r="J559" s="269">
        <v>30000</v>
      </c>
      <c r="K559" s="307" t="s">
        <v>680</v>
      </c>
      <c r="L559" s="269">
        <v>53.99</v>
      </c>
      <c r="M559" s="266" t="s">
        <v>643</v>
      </c>
      <c r="N559" s="268">
        <v>45140</v>
      </c>
      <c r="O559" s="268" t="s">
        <v>797</v>
      </c>
      <c r="P559" s="268" t="s">
        <v>682</v>
      </c>
      <c r="Q559" s="268" t="s">
        <v>683</v>
      </c>
      <c r="R559" s="268"/>
      <c r="S559" s="268"/>
      <c r="T559" s="268"/>
      <c r="U559" s="268"/>
      <c r="V559" s="268" t="s">
        <v>648</v>
      </c>
      <c r="W559" s="268" t="s">
        <v>1306</v>
      </c>
      <c r="X559" s="268" t="s">
        <v>1638</v>
      </c>
      <c r="Y559" s="268" t="s">
        <v>14</v>
      </c>
    </row>
    <row r="560" spans="1:25" hidden="1" x14ac:dyDescent="0.2">
      <c r="A560" s="232"/>
      <c r="B560" s="266" t="s">
        <v>637</v>
      </c>
      <c r="C560" s="267" t="s">
        <v>1254</v>
      </c>
      <c r="D560" s="268">
        <v>60064</v>
      </c>
      <c r="E560" s="268" t="s">
        <v>639</v>
      </c>
      <c r="F560" s="268">
        <v>4693</v>
      </c>
      <c r="G560" s="266" t="s">
        <v>1385</v>
      </c>
      <c r="H560" s="268" t="s">
        <v>1386</v>
      </c>
      <c r="I560" s="268" t="s">
        <v>679</v>
      </c>
      <c r="J560" s="269">
        <v>60000</v>
      </c>
      <c r="K560" s="307" t="s">
        <v>680</v>
      </c>
      <c r="L560" s="269">
        <v>107.98</v>
      </c>
      <c r="M560" s="266" t="s">
        <v>643</v>
      </c>
      <c r="N560" s="268">
        <v>42330</v>
      </c>
      <c r="O560" s="268" t="s">
        <v>1205</v>
      </c>
      <c r="P560" s="268" t="s">
        <v>682</v>
      </c>
      <c r="Q560" s="268" t="s">
        <v>683</v>
      </c>
      <c r="R560" s="268"/>
      <c r="S560" s="268"/>
      <c r="T560" s="268"/>
      <c r="U560" s="268"/>
      <c r="V560" s="268" t="s">
        <v>648</v>
      </c>
      <c r="W560" s="268" t="s">
        <v>1306</v>
      </c>
      <c r="X560" s="268" t="s">
        <v>1638</v>
      </c>
      <c r="Y560" s="268" t="s">
        <v>14</v>
      </c>
    </row>
    <row r="561" spans="1:25" hidden="1" x14ac:dyDescent="0.2">
      <c r="A561" s="232"/>
      <c r="B561" s="266" t="s">
        <v>637</v>
      </c>
      <c r="C561" s="267" t="s">
        <v>1254</v>
      </c>
      <c r="D561" s="268">
        <v>60064</v>
      </c>
      <c r="E561" s="268" t="s">
        <v>639</v>
      </c>
      <c r="F561" s="268">
        <v>4693</v>
      </c>
      <c r="G561" s="266" t="s">
        <v>1387</v>
      </c>
      <c r="H561" s="268" t="s">
        <v>1388</v>
      </c>
      <c r="I561" s="268" t="s">
        <v>679</v>
      </c>
      <c r="J561" s="269">
        <v>90000</v>
      </c>
      <c r="K561" s="307" t="s">
        <v>680</v>
      </c>
      <c r="L561" s="269">
        <v>161.97</v>
      </c>
      <c r="M561" s="266" t="s">
        <v>643</v>
      </c>
      <c r="N561" s="268">
        <v>42320</v>
      </c>
      <c r="O561" s="268" t="s">
        <v>749</v>
      </c>
      <c r="P561" s="268" t="s">
        <v>682</v>
      </c>
      <c r="Q561" s="268" t="s">
        <v>683</v>
      </c>
      <c r="R561" s="268"/>
      <c r="S561" s="268"/>
      <c r="T561" s="268"/>
      <c r="U561" s="268"/>
      <c r="V561" s="268" t="s">
        <v>648</v>
      </c>
      <c r="W561" s="268" t="s">
        <v>1306</v>
      </c>
      <c r="X561" s="268" t="s">
        <v>1638</v>
      </c>
      <c r="Y561" s="268" t="s">
        <v>14</v>
      </c>
    </row>
    <row r="562" spans="1:25" hidden="1" x14ac:dyDescent="0.2">
      <c r="A562" s="232"/>
      <c r="B562" s="266" t="s">
        <v>637</v>
      </c>
      <c r="C562" s="267" t="s">
        <v>1254</v>
      </c>
      <c r="D562" s="268">
        <v>60064</v>
      </c>
      <c r="E562" s="268" t="s">
        <v>639</v>
      </c>
      <c r="F562" s="268">
        <v>4693</v>
      </c>
      <c r="G562" s="266" t="s">
        <v>1387</v>
      </c>
      <c r="H562" s="268" t="s">
        <v>1388</v>
      </c>
      <c r="I562" s="268" t="s">
        <v>679</v>
      </c>
      <c r="J562" s="269">
        <v>90000</v>
      </c>
      <c r="K562" s="307" t="s">
        <v>680</v>
      </c>
      <c r="L562" s="269">
        <v>161.97</v>
      </c>
      <c r="M562" s="266" t="s">
        <v>643</v>
      </c>
      <c r="N562" s="268">
        <v>42320</v>
      </c>
      <c r="O562" s="268" t="s">
        <v>749</v>
      </c>
      <c r="P562" s="268" t="s">
        <v>682</v>
      </c>
      <c r="Q562" s="268" t="s">
        <v>683</v>
      </c>
      <c r="R562" s="268"/>
      <c r="S562" s="268"/>
      <c r="T562" s="268"/>
      <c r="U562" s="268"/>
      <c r="V562" s="268" t="s">
        <v>648</v>
      </c>
      <c r="W562" s="268" t="s">
        <v>1306</v>
      </c>
      <c r="X562" s="268" t="s">
        <v>1638</v>
      </c>
      <c r="Y562" s="268" t="s">
        <v>14</v>
      </c>
    </row>
    <row r="563" spans="1:25" hidden="1" x14ac:dyDescent="0.2">
      <c r="A563" s="232"/>
      <c r="B563" s="266" t="s">
        <v>637</v>
      </c>
      <c r="C563" s="267" t="s">
        <v>1254</v>
      </c>
      <c r="D563" s="268">
        <v>60064</v>
      </c>
      <c r="E563" s="268" t="s">
        <v>639</v>
      </c>
      <c r="F563" s="268">
        <v>4693</v>
      </c>
      <c r="G563" s="266" t="s">
        <v>1387</v>
      </c>
      <c r="H563" s="268" t="s">
        <v>1388</v>
      </c>
      <c r="I563" s="268" t="s">
        <v>679</v>
      </c>
      <c r="J563" s="269">
        <v>90000</v>
      </c>
      <c r="K563" s="307" t="s">
        <v>680</v>
      </c>
      <c r="L563" s="269">
        <v>161.97</v>
      </c>
      <c r="M563" s="266" t="s">
        <v>643</v>
      </c>
      <c r="N563" s="268">
        <v>42320</v>
      </c>
      <c r="O563" s="268" t="s">
        <v>749</v>
      </c>
      <c r="P563" s="268" t="s">
        <v>682</v>
      </c>
      <c r="Q563" s="268" t="s">
        <v>683</v>
      </c>
      <c r="R563" s="268"/>
      <c r="S563" s="268"/>
      <c r="T563" s="268"/>
      <c r="U563" s="268"/>
      <c r="V563" s="268" t="s">
        <v>648</v>
      </c>
      <c r="W563" s="268" t="s">
        <v>1306</v>
      </c>
      <c r="X563" s="268" t="s">
        <v>1638</v>
      </c>
      <c r="Y563" s="268" t="s">
        <v>14</v>
      </c>
    </row>
    <row r="564" spans="1:25" hidden="1" x14ac:dyDescent="0.2">
      <c r="A564" s="232"/>
      <c r="B564" s="266" t="s">
        <v>637</v>
      </c>
      <c r="C564" s="267" t="s">
        <v>1389</v>
      </c>
      <c r="D564" s="268">
        <v>60064</v>
      </c>
      <c r="E564" s="268" t="s">
        <v>639</v>
      </c>
      <c r="F564" s="268">
        <v>4693</v>
      </c>
      <c r="G564" s="266" t="s">
        <v>1390</v>
      </c>
      <c r="H564" s="268" t="s">
        <v>1391</v>
      </c>
      <c r="I564" s="268" t="s">
        <v>679</v>
      </c>
      <c r="J564" s="269">
        <v>4900</v>
      </c>
      <c r="K564" s="307" t="s">
        <v>680</v>
      </c>
      <c r="L564" s="269">
        <v>8.82</v>
      </c>
      <c r="M564" s="266" t="s">
        <v>643</v>
      </c>
      <c r="N564" s="268">
        <v>45140</v>
      </c>
      <c r="O564" s="268" t="s">
        <v>797</v>
      </c>
      <c r="P564" s="268" t="s">
        <v>682</v>
      </c>
      <c r="Q564" s="268" t="s">
        <v>683</v>
      </c>
      <c r="R564" s="268"/>
      <c r="S564" s="268"/>
      <c r="T564" s="268"/>
      <c r="U564" s="268"/>
      <c r="V564" s="268" t="s">
        <v>648</v>
      </c>
      <c r="W564" s="268" t="s">
        <v>1306</v>
      </c>
      <c r="X564" s="268" t="s">
        <v>1638</v>
      </c>
      <c r="Y564" s="268" t="s">
        <v>14</v>
      </c>
    </row>
    <row r="565" spans="1:25" hidden="1" x14ac:dyDescent="0.2">
      <c r="A565" s="232"/>
      <c r="B565" s="266" t="s">
        <v>637</v>
      </c>
      <c r="C565" s="267" t="s">
        <v>1389</v>
      </c>
      <c r="D565" s="268">
        <v>60064</v>
      </c>
      <c r="E565" s="268" t="s">
        <v>639</v>
      </c>
      <c r="F565" s="268">
        <v>4693</v>
      </c>
      <c r="G565" s="266" t="s">
        <v>1392</v>
      </c>
      <c r="H565" s="268" t="s">
        <v>1393</v>
      </c>
      <c r="I565" s="268" t="s">
        <v>679</v>
      </c>
      <c r="J565" s="269">
        <v>30000</v>
      </c>
      <c r="K565" s="307" t="s">
        <v>680</v>
      </c>
      <c r="L565" s="269">
        <v>53.99</v>
      </c>
      <c r="M565" s="266" t="s">
        <v>643</v>
      </c>
      <c r="N565" s="268">
        <v>42430</v>
      </c>
      <c r="O565" s="268" t="s">
        <v>819</v>
      </c>
      <c r="P565" s="268" t="s">
        <v>682</v>
      </c>
      <c r="Q565" s="268" t="s">
        <v>683</v>
      </c>
      <c r="R565" s="268"/>
      <c r="S565" s="268"/>
      <c r="T565" s="268"/>
      <c r="U565" s="268"/>
      <c r="V565" s="268" t="s">
        <v>648</v>
      </c>
      <c r="W565" s="268" t="s">
        <v>1306</v>
      </c>
      <c r="X565" s="268" t="s">
        <v>1638</v>
      </c>
      <c r="Y565" s="268" t="s">
        <v>14</v>
      </c>
    </row>
    <row r="566" spans="1:25" hidden="1" x14ac:dyDescent="0.2">
      <c r="A566" s="232"/>
      <c r="B566" s="266" t="s">
        <v>637</v>
      </c>
      <c r="C566" s="267" t="s">
        <v>1394</v>
      </c>
      <c r="D566" s="268">
        <v>60064</v>
      </c>
      <c r="E566" s="268" t="s">
        <v>639</v>
      </c>
      <c r="F566" s="268">
        <v>4693</v>
      </c>
      <c r="G566" s="266" t="s">
        <v>1395</v>
      </c>
      <c r="H566" s="268" t="s">
        <v>1396</v>
      </c>
      <c r="I566" s="268" t="s">
        <v>679</v>
      </c>
      <c r="J566" s="269">
        <v>60000</v>
      </c>
      <c r="K566" s="307" t="s">
        <v>680</v>
      </c>
      <c r="L566" s="269">
        <v>107.81</v>
      </c>
      <c r="M566" s="266" t="s">
        <v>643</v>
      </c>
      <c r="N566" s="268">
        <v>45140</v>
      </c>
      <c r="O566" s="268" t="s">
        <v>797</v>
      </c>
      <c r="P566" s="268" t="s">
        <v>682</v>
      </c>
      <c r="Q566" s="268" t="s">
        <v>683</v>
      </c>
      <c r="R566" s="268"/>
      <c r="S566" s="268"/>
      <c r="T566" s="268"/>
      <c r="U566" s="268"/>
      <c r="V566" s="268" t="s">
        <v>648</v>
      </c>
      <c r="W566" s="268" t="s">
        <v>1306</v>
      </c>
      <c r="X566" s="268" t="s">
        <v>1638</v>
      </c>
      <c r="Y566" s="268" t="s">
        <v>14</v>
      </c>
    </row>
    <row r="567" spans="1:25" hidden="1" x14ac:dyDescent="0.2">
      <c r="A567" s="232"/>
      <c r="B567" s="266" t="s">
        <v>637</v>
      </c>
      <c r="C567" s="267" t="s">
        <v>650</v>
      </c>
      <c r="D567" s="268">
        <v>60064</v>
      </c>
      <c r="E567" s="268" t="s">
        <v>639</v>
      </c>
      <c r="F567" s="268">
        <v>4693</v>
      </c>
      <c r="G567" s="266" t="s">
        <v>1397</v>
      </c>
      <c r="H567" s="268" t="s">
        <v>1398</v>
      </c>
      <c r="I567" s="268" t="s">
        <v>679</v>
      </c>
      <c r="J567" s="269">
        <v>1500</v>
      </c>
      <c r="K567" s="307" t="s">
        <v>680</v>
      </c>
      <c r="L567" s="269">
        <v>2.69</v>
      </c>
      <c r="M567" s="266" t="s">
        <v>643</v>
      </c>
      <c r="N567" s="268">
        <v>45140</v>
      </c>
      <c r="O567" s="268" t="s">
        <v>797</v>
      </c>
      <c r="P567" s="268" t="s">
        <v>682</v>
      </c>
      <c r="Q567" s="268" t="s">
        <v>683</v>
      </c>
      <c r="R567" s="268"/>
      <c r="S567" s="268"/>
      <c r="T567" s="268"/>
      <c r="U567" s="268"/>
      <c r="V567" s="268" t="s">
        <v>648</v>
      </c>
      <c r="W567" s="268" t="s">
        <v>1306</v>
      </c>
      <c r="X567" s="268" t="s">
        <v>1638</v>
      </c>
      <c r="Y567" s="268" t="s">
        <v>14</v>
      </c>
    </row>
    <row r="568" spans="1:25" hidden="1" x14ac:dyDescent="0.2">
      <c r="A568" s="232"/>
      <c r="B568" s="266" t="s">
        <v>637</v>
      </c>
      <c r="C568" s="267" t="s">
        <v>650</v>
      </c>
      <c r="D568" s="268">
        <v>60064</v>
      </c>
      <c r="E568" s="268" t="s">
        <v>639</v>
      </c>
      <c r="F568" s="268">
        <v>4693</v>
      </c>
      <c r="G568" s="266" t="s">
        <v>1399</v>
      </c>
      <c r="H568" s="268" t="s">
        <v>1291</v>
      </c>
      <c r="I568" s="268" t="s">
        <v>679</v>
      </c>
      <c r="J568" s="269">
        <v>70000</v>
      </c>
      <c r="K568" s="307" t="s">
        <v>680</v>
      </c>
      <c r="L568" s="269">
        <v>125.61</v>
      </c>
      <c r="M568" s="266" t="s">
        <v>643</v>
      </c>
      <c r="N568" s="268">
        <v>45120</v>
      </c>
      <c r="O568" s="268" t="s">
        <v>809</v>
      </c>
      <c r="P568" s="268" t="s">
        <v>682</v>
      </c>
      <c r="Q568" s="268" t="s">
        <v>683</v>
      </c>
      <c r="R568" s="268"/>
      <c r="S568" s="268"/>
      <c r="T568" s="268"/>
      <c r="U568" s="268"/>
      <c r="V568" s="268" t="s">
        <v>648</v>
      </c>
      <c r="W568" s="268" t="s">
        <v>1306</v>
      </c>
      <c r="X568" s="268" t="s">
        <v>1638</v>
      </c>
      <c r="Y568" s="268" t="s">
        <v>14</v>
      </c>
    </row>
    <row r="569" spans="1:25" hidden="1" x14ac:dyDescent="0.2">
      <c r="A569" s="232"/>
      <c r="B569" s="266" t="s">
        <v>637</v>
      </c>
      <c r="C569" s="267" t="s">
        <v>650</v>
      </c>
      <c r="D569" s="268">
        <v>60064</v>
      </c>
      <c r="E569" s="268" t="s">
        <v>639</v>
      </c>
      <c r="F569" s="268">
        <v>4693</v>
      </c>
      <c r="G569" s="266">
        <v>1583194</v>
      </c>
      <c r="H569" s="268" t="s">
        <v>1400</v>
      </c>
      <c r="I569" s="268" t="s">
        <v>679</v>
      </c>
      <c r="J569" s="269">
        <v>280000</v>
      </c>
      <c r="K569" s="307" t="s">
        <v>680</v>
      </c>
      <c r="L569" s="269">
        <v>502.44</v>
      </c>
      <c r="M569" s="266" t="s">
        <v>643</v>
      </c>
      <c r="N569" s="268">
        <v>44110</v>
      </c>
      <c r="O569" s="268" t="s">
        <v>728</v>
      </c>
      <c r="P569" s="268" t="s">
        <v>682</v>
      </c>
      <c r="Q569" s="268" t="s">
        <v>683</v>
      </c>
      <c r="R569" s="268"/>
      <c r="S569" s="268"/>
      <c r="T569" s="268"/>
      <c r="U569" s="268"/>
      <c r="V569" s="268" t="s">
        <v>648</v>
      </c>
      <c r="W569" s="268" t="s">
        <v>1306</v>
      </c>
      <c r="X569" s="268" t="s">
        <v>1638</v>
      </c>
      <c r="Y569" s="268" t="s">
        <v>14</v>
      </c>
    </row>
    <row r="570" spans="1:25" hidden="1" x14ac:dyDescent="0.2">
      <c r="A570" s="232"/>
      <c r="B570" s="266" t="s">
        <v>637</v>
      </c>
      <c r="C570" s="267" t="s">
        <v>650</v>
      </c>
      <c r="D570" s="268">
        <v>60064</v>
      </c>
      <c r="E570" s="268" t="s">
        <v>639</v>
      </c>
      <c r="F570" s="268">
        <v>4693</v>
      </c>
      <c r="G570" s="266" t="s">
        <v>1401</v>
      </c>
      <c r="H570" s="268" t="s">
        <v>1402</v>
      </c>
      <c r="I570" s="268" t="s">
        <v>679</v>
      </c>
      <c r="J570" s="269">
        <v>4000</v>
      </c>
      <c r="K570" s="307" t="s">
        <v>680</v>
      </c>
      <c r="L570" s="269">
        <v>7.18</v>
      </c>
      <c r="M570" s="266" t="s">
        <v>643</v>
      </c>
      <c r="N570" s="268">
        <v>44510</v>
      </c>
      <c r="O570" s="268" t="s">
        <v>721</v>
      </c>
      <c r="P570" s="268" t="s">
        <v>682</v>
      </c>
      <c r="Q570" s="268" t="s">
        <v>683</v>
      </c>
      <c r="R570" s="268"/>
      <c r="S570" s="268"/>
      <c r="T570" s="268"/>
      <c r="U570" s="268"/>
      <c r="V570" s="268" t="s">
        <v>648</v>
      </c>
      <c r="W570" s="268" t="s">
        <v>1306</v>
      </c>
      <c r="X570" s="268" t="s">
        <v>1638</v>
      </c>
      <c r="Y570" s="268" t="s">
        <v>14</v>
      </c>
    </row>
    <row r="571" spans="1:25" hidden="1" x14ac:dyDescent="0.2">
      <c r="A571" s="232"/>
      <c r="B571" s="266" t="s">
        <v>637</v>
      </c>
      <c r="C571" s="267" t="s">
        <v>650</v>
      </c>
      <c r="D571" s="268">
        <v>60064</v>
      </c>
      <c r="E571" s="268" t="s">
        <v>639</v>
      </c>
      <c r="F571" s="268">
        <v>4693</v>
      </c>
      <c r="G571" s="266" t="s">
        <v>1403</v>
      </c>
      <c r="H571" s="268" t="s">
        <v>1019</v>
      </c>
      <c r="I571" s="268" t="s">
        <v>679</v>
      </c>
      <c r="J571" s="269">
        <v>11500</v>
      </c>
      <c r="K571" s="307" t="s">
        <v>680</v>
      </c>
      <c r="L571" s="269">
        <v>20.64</v>
      </c>
      <c r="M571" s="266" t="s">
        <v>643</v>
      </c>
      <c r="N571" s="268">
        <v>44510</v>
      </c>
      <c r="O571" s="268" t="s">
        <v>721</v>
      </c>
      <c r="P571" s="268" t="s">
        <v>682</v>
      </c>
      <c r="Q571" s="268" t="s">
        <v>683</v>
      </c>
      <c r="R571" s="268"/>
      <c r="S571" s="268"/>
      <c r="T571" s="268"/>
      <c r="U571" s="268"/>
      <c r="V571" s="268" t="s">
        <v>648</v>
      </c>
      <c r="W571" s="268" t="s">
        <v>1306</v>
      </c>
      <c r="X571" s="268" t="s">
        <v>1638</v>
      </c>
      <c r="Y571" s="268" t="s">
        <v>14</v>
      </c>
    </row>
    <row r="572" spans="1:25" hidden="1" x14ac:dyDescent="0.2">
      <c r="A572" s="232"/>
      <c r="B572" s="266" t="s">
        <v>637</v>
      </c>
      <c r="C572" s="267" t="s">
        <v>650</v>
      </c>
      <c r="D572" s="268">
        <v>60064</v>
      </c>
      <c r="E572" s="268" t="s">
        <v>639</v>
      </c>
      <c r="F572" s="268">
        <v>4693</v>
      </c>
      <c r="G572" s="266" t="s">
        <v>1404</v>
      </c>
      <c r="H572" s="268" t="s">
        <v>1405</v>
      </c>
      <c r="I572" s="268" t="s">
        <v>679</v>
      </c>
      <c r="J572" s="269">
        <v>192259</v>
      </c>
      <c r="K572" s="307" t="s">
        <v>680</v>
      </c>
      <c r="L572" s="269">
        <v>344.99</v>
      </c>
      <c r="M572" s="266" t="s">
        <v>643</v>
      </c>
      <c r="N572" s="268">
        <v>41261</v>
      </c>
      <c r="O572" s="268" t="s">
        <v>689</v>
      </c>
      <c r="P572" s="268" t="s">
        <v>682</v>
      </c>
      <c r="Q572" s="268" t="s">
        <v>683</v>
      </c>
      <c r="R572" s="268"/>
      <c r="S572" s="268"/>
      <c r="T572" s="268"/>
      <c r="U572" s="268"/>
      <c r="V572" s="268" t="s">
        <v>648</v>
      </c>
      <c r="W572" s="268" t="s">
        <v>1306</v>
      </c>
      <c r="X572" s="268" t="s">
        <v>1638</v>
      </c>
      <c r="Y572" s="268" t="s">
        <v>14</v>
      </c>
    </row>
    <row r="573" spans="1:25" hidden="1" x14ac:dyDescent="0.2">
      <c r="A573" s="232"/>
      <c r="B573" s="266" t="s">
        <v>637</v>
      </c>
      <c r="C573" s="267" t="s">
        <v>650</v>
      </c>
      <c r="D573" s="268">
        <v>60064</v>
      </c>
      <c r="E573" s="268" t="s">
        <v>639</v>
      </c>
      <c r="F573" s="268">
        <v>4693</v>
      </c>
      <c r="G573" s="266" t="s">
        <v>1404</v>
      </c>
      <c r="H573" s="268" t="s">
        <v>1405</v>
      </c>
      <c r="I573" s="268" t="s">
        <v>679</v>
      </c>
      <c r="J573" s="269">
        <v>67087</v>
      </c>
      <c r="K573" s="307" t="s">
        <v>680</v>
      </c>
      <c r="L573" s="269">
        <v>120.38</v>
      </c>
      <c r="M573" s="266" t="s">
        <v>643</v>
      </c>
      <c r="N573" s="268">
        <v>41270</v>
      </c>
      <c r="O573" s="268" t="s">
        <v>688</v>
      </c>
      <c r="P573" s="268" t="s">
        <v>682</v>
      </c>
      <c r="Q573" s="268" t="s">
        <v>683</v>
      </c>
      <c r="R573" s="268"/>
      <c r="S573" s="268"/>
      <c r="T573" s="268"/>
      <c r="U573" s="268"/>
      <c r="V573" s="268" t="s">
        <v>648</v>
      </c>
      <c r="W573" s="268" t="s">
        <v>1306</v>
      </c>
      <c r="X573" s="268" t="s">
        <v>1638</v>
      </c>
      <c r="Y573" s="268" t="s">
        <v>14</v>
      </c>
    </row>
    <row r="574" spans="1:25" hidden="1" x14ac:dyDescent="0.2">
      <c r="A574" s="232"/>
      <c r="B574" s="266" t="s">
        <v>637</v>
      </c>
      <c r="C574" s="267" t="s">
        <v>650</v>
      </c>
      <c r="D574" s="268">
        <v>60064</v>
      </c>
      <c r="E574" s="268" t="s">
        <v>639</v>
      </c>
      <c r="F574" s="268">
        <v>4693</v>
      </c>
      <c r="G574" s="266" t="s">
        <v>1404</v>
      </c>
      <c r="H574" s="268" t="s">
        <v>1405</v>
      </c>
      <c r="I574" s="268" t="s">
        <v>679</v>
      </c>
      <c r="J574" s="269">
        <v>984826</v>
      </c>
      <c r="K574" s="307" t="s">
        <v>680</v>
      </c>
      <c r="L574" s="269">
        <v>1767.19</v>
      </c>
      <c r="M574" s="266" t="s">
        <v>643</v>
      </c>
      <c r="N574" s="268">
        <v>41201</v>
      </c>
      <c r="O574" s="268" t="s">
        <v>681</v>
      </c>
      <c r="P574" s="268" t="s">
        <v>682</v>
      </c>
      <c r="Q574" s="268" t="s">
        <v>683</v>
      </c>
      <c r="R574" s="268"/>
      <c r="S574" s="268"/>
      <c r="T574" s="268"/>
      <c r="U574" s="268"/>
      <c r="V574" s="268" t="s">
        <v>648</v>
      </c>
      <c r="W574" s="268" t="s">
        <v>1306</v>
      </c>
      <c r="X574" s="268" t="s">
        <v>1638</v>
      </c>
      <c r="Y574" s="268" t="s">
        <v>14</v>
      </c>
    </row>
    <row r="575" spans="1:25" hidden="1" x14ac:dyDescent="0.2">
      <c r="A575" s="232"/>
      <c r="B575" s="266" t="s">
        <v>637</v>
      </c>
      <c r="C575" s="267" t="s">
        <v>650</v>
      </c>
      <c r="D575" s="268">
        <v>60064</v>
      </c>
      <c r="E575" s="268" t="s">
        <v>639</v>
      </c>
      <c r="F575" s="268">
        <v>4693</v>
      </c>
      <c r="G575" s="266" t="s">
        <v>1404</v>
      </c>
      <c r="H575" s="268" t="s">
        <v>1405</v>
      </c>
      <c r="I575" s="268" t="s">
        <v>679</v>
      </c>
      <c r="J575" s="269">
        <v>491427</v>
      </c>
      <c r="K575" s="307" t="s">
        <v>680</v>
      </c>
      <c r="L575" s="269">
        <v>881.83</v>
      </c>
      <c r="M575" s="266" t="s">
        <v>643</v>
      </c>
      <c r="N575" s="268">
        <v>41220</v>
      </c>
      <c r="O575" s="268" t="s">
        <v>685</v>
      </c>
      <c r="P575" s="268" t="s">
        <v>682</v>
      </c>
      <c r="Q575" s="268" t="s">
        <v>683</v>
      </c>
      <c r="R575" s="268"/>
      <c r="S575" s="268"/>
      <c r="T575" s="268"/>
      <c r="U575" s="268"/>
      <c r="V575" s="268" t="s">
        <v>648</v>
      </c>
      <c r="W575" s="268" t="s">
        <v>1306</v>
      </c>
      <c r="X575" s="268" t="s">
        <v>1638</v>
      </c>
      <c r="Y575" s="268" t="s">
        <v>14</v>
      </c>
    </row>
    <row r="576" spans="1:25" hidden="1" x14ac:dyDescent="0.2">
      <c r="A576" s="232"/>
      <c r="B576" s="266" t="s">
        <v>637</v>
      </c>
      <c r="C576" s="267" t="s">
        <v>650</v>
      </c>
      <c r="D576" s="268">
        <v>60064</v>
      </c>
      <c r="E576" s="268" t="s">
        <v>639</v>
      </c>
      <c r="F576" s="268">
        <v>4693</v>
      </c>
      <c r="G576" s="266" t="s">
        <v>1404</v>
      </c>
      <c r="H576" s="268" t="s">
        <v>1405</v>
      </c>
      <c r="I576" s="268" t="s">
        <v>679</v>
      </c>
      <c r="J576" s="269">
        <v>354000</v>
      </c>
      <c r="K576" s="307" t="s">
        <v>680</v>
      </c>
      <c r="L576" s="269">
        <v>635.22</v>
      </c>
      <c r="M576" s="266" t="s">
        <v>643</v>
      </c>
      <c r="N576" s="268">
        <v>41221</v>
      </c>
      <c r="O576" s="268" t="s">
        <v>695</v>
      </c>
      <c r="P576" s="268" t="s">
        <v>682</v>
      </c>
      <c r="Q576" s="268" t="s">
        <v>683</v>
      </c>
      <c r="R576" s="268"/>
      <c r="S576" s="268"/>
      <c r="T576" s="268"/>
      <c r="U576" s="268"/>
      <c r="V576" s="268" t="s">
        <v>648</v>
      </c>
      <c r="W576" s="268" t="s">
        <v>1306</v>
      </c>
      <c r="X576" s="268" t="s">
        <v>1638</v>
      </c>
      <c r="Y576" s="268" t="s">
        <v>14</v>
      </c>
    </row>
    <row r="577" spans="1:25" hidden="1" x14ac:dyDescent="0.2">
      <c r="A577" s="232"/>
      <c r="B577" s="266" t="s">
        <v>637</v>
      </c>
      <c r="C577" s="267" t="s">
        <v>650</v>
      </c>
      <c r="D577" s="268">
        <v>60064</v>
      </c>
      <c r="E577" s="268" t="s">
        <v>639</v>
      </c>
      <c r="F577" s="268">
        <v>4693</v>
      </c>
      <c r="G577" s="266" t="s">
        <v>1404</v>
      </c>
      <c r="H577" s="268" t="s">
        <v>1405</v>
      </c>
      <c r="I577" s="268" t="s">
        <v>679</v>
      </c>
      <c r="J577" s="269">
        <v>212099</v>
      </c>
      <c r="K577" s="307" t="s">
        <v>680</v>
      </c>
      <c r="L577" s="269">
        <v>380.59</v>
      </c>
      <c r="M577" s="266" t="s">
        <v>643</v>
      </c>
      <c r="N577" s="268">
        <v>41219</v>
      </c>
      <c r="O577" s="268" t="s">
        <v>687</v>
      </c>
      <c r="P577" s="268" t="s">
        <v>682</v>
      </c>
      <c r="Q577" s="268" t="s">
        <v>683</v>
      </c>
      <c r="R577" s="268"/>
      <c r="S577" s="268"/>
      <c r="T577" s="268"/>
      <c r="U577" s="268"/>
      <c r="V577" s="268" t="s">
        <v>648</v>
      </c>
      <c r="W577" s="268" t="s">
        <v>1306</v>
      </c>
      <c r="X577" s="268" t="s">
        <v>1638</v>
      </c>
      <c r="Y577" s="268" t="s">
        <v>14</v>
      </c>
    </row>
    <row r="578" spans="1:25" hidden="1" x14ac:dyDescent="0.2">
      <c r="A578" s="232"/>
      <c r="B578" s="266" t="s">
        <v>637</v>
      </c>
      <c r="C578" s="267" t="s">
        <v>650</v>
      </c>
      <c r="D578" s="268">
        <v>60064</v>
      </c>
      <c r="E578" s="268" t="s">
        <v>639</v>
      </c>
      <c r="F578" s="268">
        <v>4693</v>
      </c>
      <c r="G578" s="266" t="s">
        <v>1404</v>
      </c>
      <c r="H578" s="268" t="s">
        <v>1405</v>
      </c>
      <c r="I578" s="268" t="s">
        <v>679</v>
      </c>
      <c r="J578" s="269">
        <v>343763</v>
      </c>
      <c r="K578" s="307" t="s">
        <v>680</v>
      </c>
      <c r="L578" s="269">
        <v>616.85</v>
      </c>
      <c r="M578" s="266" t="s">
        <v>643</v>
      </c>
      <c r="N578" s="268">
        <v>41219</v>
      </c>
      <c r="O578" s="268" t="s">
        <v>687</v>
      </c>
      <c r="P578" s="268" t="s">
        <v>682</v>
      </c>
      <c r="Q578" s="268" t="s">
        <v>683</v>
      </c>
      <c r="R578" s="268"/>
      <c r="S578" s="268"/>
      <c r="T578" s="268"/>
      <c r="U578" s="268"/>
      <c r="V578" s="268" t="s">
        <v>648</v>
      </c>
      <c r="W578" s="268" t="s">
        <v>1306</v>
      </c>
      <c r="X578" s="268" t="s">
        <v>1638</v>
      </c>
      <c r="Y578" s="268" t="s">
        <v>14</v>
      </c>
    </row>
    <row r="579" spans="1:25" hidden="1" x14ac:dyDescent="0.2">
      <c r="A579" s="232"/>
      <c r="B579" s="266" t="s">
        <v>637</v>
      </c>
      <c r="C579" s="267" t="s">
        <v>650</v>
      </c>
      <c r="D579" s="268">
        <v>60064</v>
      </c>
      <c r="E579" s="268" t="s">
        <v>639</v>
      </c>
      <c r="F579" s="268">
        <v>4693</v>
      </c>
      <c r="G579" s="266" t="s">
        <v>1404</v>
      </c>
      <c r="H579" s="268" t="s">
        <v>1405</v>
      </c>
      <c r="I579" s="268" t="s">
        <v>679</v>
      </c>
      <c r="J579" s="269">
        <v>214098</v>
      </c>
      <c r="K579" s="307" t="s">
        <v>680</v>
      </c>
      <c r="L579" s="269">
        <v>384.18</v>
      </c>
      <c r="M579" s="266" t="s">
        <v>643</v>
      </c>
      <c r="N579" s="268">
        <v>41219</v>
      </c>
      <c r="O579" s="268" t="s">
        <v>687</v>
      </c>
      <c r="P579" s="268" t="s">
        <v>682</v>
      </c>
      <c r="Q579" s="268" t="s">
        <v>683</v>
      </c>
      <c r="R579" s="268"/>
      <c r="S579" s="268"/>
      <c r="T579" s="268"/>
      <c r="U579" s="268"/>
      <c r="V579" s="268" t="s">
        <v>648</v>
      </c>
      <c r="W579" s="268" t="s">
        <v>1306</v>
      </c>
      <c r="X579" s="268" t="s">
        <v>1638</v>
      </c>
      <c r="Y579" s="268" t="s">
        <v>14</v>
      </c>
    </row>
    <row r="580" spans="1:25" hidden="1" x14ac:dyDescent="0.2">
      <c r="A580" s="232"/>
      <c r="B580" s="266" t="s">
        <v>637</v>
      </c>
      <c r="C580" s="267" t="s">
        <v>1406</v>
      </c>
      <c r="D580" s="268">
        <v>60064</v>
      </c>
      <c r="E580" s="268" t="s">
        <v>639</v>
      </c>
      <c r="F580" s="268">
        <v>4693</v>
      </c>
      <c r="G580" s="266" t="s">
        <v>1407</v>
      </c>
      <c r="H580" s="268" t="s">
        <v>1408</v>
      </c>
      <c r="I580" s="268" t="s">
        <v>679</v>
      </c>
      <c r="J580" s="269">
        <v>50000</v>
      </c>
      <c r="K580" s="307" t="s">
        <v>680</v>
      </c>
      <c r="L580" s="269">
        <v>89.73</v>
      </c>
      <c r="M580" s="266" t="s">
        <v>643</v>
      </c>
      <c r="N580" s="268">
        <v>42330</v>
      </c>
      <c r="O580" s="268" t="s">
        <v>1205</v>
      </c>
      <c r="P580" s="268" t="s">
        <v>682</v>
      </c>
      <c r="Q580" s="268" t="s">
        <v>683</v>
      </c>
      <c r="R580" s="268"/>
      <c r="S580" s="268"/>
      <c r="T580" s="268"/>
      <c r="U580" s="268"/>
      <c r="V580" s="268" t="s">
        <v>648</v>
      </c>
      <c r="W580" s="268" t="s">
        <v>1306</v>
      </c>
      <c r="X580" s="268" t="s">
        <v>1638</v>
      </c>
      <c r="Y580" s="268" t="s">
        <v>14</v>
      </c>
    </row>
    <row r="581" spans="1:25" hidden="1" x14ac:dyDescent="0.2">
      <c r="A581" s="232"/>
      <c r="B581" s="266" t="s">
        <v>637</v>
      </c>
      <c r="C581" s="267" t="s">
        <v>1406</v>
      </c>
      <c r="D581" s="268">
        <v>60064</v>
      </c>
      <c r="E581" s="268" t="s">
        <v>639</v>
      </c>
      <c r="F581" s="268">
        <v>4693</v>
      </c>
      <c r="G581" s="266" t="s">
        <v>1407</v>
      </c>
      <c r="H581" s="268" t="s">
        <v>1409</v>
      </c>
      <c r="I581" s="268" t="s">
        <v>679</v>
      </c>
      <c r="J581" s="269">
        <v>10000</v>
      </c>
      <c r="K581" s="307" t="s">
        <v>680</v>
      </c>
      <c r="L581" s="269">
        <v>17.95</v>
      </c>
      <c r="M581" s="266" t="s">
        <v>643</v>
      </c>
      <c r="N581" s="268">
        <v>45120</v>
      </c>
      <c r="O581" s="268" t="s">
        <v>809</v>
      </c>
      <c r="P581" s="268" t="s">
        <v>682</v>
      </c>
      <c r="Q581" s="268" t="s">
        <v>683</v>
      </c>
      <c r="R581" s="268"/>
      <c r="S581" s="268"/>
      <c r="T581" s="268"/>
      <c r="U581" s="268"/>
      <c r="V581" s="268" t="s">
        <v>648</v>
      </c>
      <c r="W581" s="268" t="s">
        <v>1306</v>
      </c>
      <c r="X581" s="268" t="s">
        <v>1638</v>
      </c>
      <c r="Y581" s="268" t="s">
        <v>14</v>
      </c>
    </row>
    <row r="582" spans="1:25" hidden="1" x14ac:dyDescent="0.2">
      <c r="A582" s="232"/>
      <c r="B582" s="266" t="s">
        <v>637</v>
      </c>
      <c r="C582" s="267" t="s">
        <v>1406</v>
      </c>
      <c r="D582" s="268">
        <v>60064</v>
      </c>
      <c r="E582" s="268" t="s">
        <v>639</v>
      </c>
      <c r="F582" s="268">
        <v>4693</v>
      </c>
      <c r="G582" s="266" t="s">
        <v>1410</v>
      </c>
      <c r="H582" s="268" t="s">
        <v>1411</v>
      </c>
      <c r="I582" s="268" t="s">
        <v>679</v>
      </c>
      <c r="J582" s="269">
        <v>25500</v>
      </c>
      <c r="K582" s="307" t="s">
        <v>680</v>
      </c>
      <c r="L582" s="269">
        <v>45.76</v>
      </c>
      <c r="M582" s="266" t="s">
        <v>643</v>
      </c>
      <c r="N582" s="268">
        <v>45140</v>
      </c>
      <c r="O582" s="268" t="s">
        <v>797</v>
      </c>
      <c r="P582" s="268" t="s">
        <v>682</v>
      </c>
      <c r="Q582" s="268" t="s">
        <v>683</v>
      </c>
      <c r="R582" s="268"/>
      <c r="S582" s="268"/>
      <c r="T582" s="268"/>
      <c r="U582" s="268"/>
      <c r="V582" s="268" t="s">
        <v>648</v>
      </c>
      <c r="W582" s="268" t="s">
        <v>1306</v>
      </c>
      <c r="X582" s="268" t="s">
        <v>1638</v>
      </c>
      <c r="Y582" s="268" t="s">
        <v>14</v>
      </c>
    </row>
    <row r="583" spans="1:25" hidden="1" x14ac:dyDescent="0.2">
      <c r="A583" s="232"/>
      <c r="B583" s="266" t="s">
        <v>637</v>
      </c>
      <c r="C583" s="267" t="s">
        <v>1406</v>
      </c>
      <c r="D583" s="268">
        <v>60064</v>
      </c>
      <c r="E583" s="268" t="s">
        <v>639</v>
      </c>
      <c r="F583" s="268">
        <v>4693</v>
      </c>
      <c r="G583" s="266" t="s">
        <v>1410</v>
      </c>
      <c r="H583" s="268" t="s">
        <v>1412</v>
      </c>
      <c r="I583" s="268" t="s">
        <v>679</v>
      </c>
      <c r="J583" s="269">
        <v>8500</v>
      </c>
      <c r="K583" s="307" t="s">
        <v>680</v>
      </c>
      <c r="L583" s="269">
        <v>15.25</v>
      </c>
      <c r="M583" s="266" t="s">
        <v>643</v>
      </c>
      <c r="N583" s="268">
        <v>45140</v>
      </c>
      <c r="O583" s="268" t="s">
        <v>797</v>
      </c>
      <c r="P583" s="268" t="s">
        <v>682</v>
      </c>
      <c r="Q583" s="268" t="s">
        <v>683</v>
      </c>
      <c r="R583" s="268"/>
      <c r="S583" s="268"/>
      <c r="T583" s="268"/>
      <c r="U583" s="268"/>
      <c r="V583" s="268" t="s">
        <v>648</v>
      </c>
      <c r="W583" s="268" t="s">
        <v>1306</v>
      </c>
      <c r="X583" s="268" t="s">
        <v>1638</v>
      </c>
      <c r="Y583" s="268" t="s">
        <v>14</v>
      </c>
    </row>
    <row r="584" spans="1:25" hidden="1" x14ac:dyDescent="0.2">
      <c r="A584" s="232"/>
      <c r="B584" s="266" t="s">
        <v>637</v>
      </c>
      <c r="C584" s="267" t="s">
        <v>1413</v>
      </c>
      <c r="D584" s="268">
        <v>60064</v>
      </c>
      <c r="E584" s="268" t="s">
        <v>639</v>
      </c>
      <c r="F584" s="268">
        <v>4693</v>
      </c>
      <c r="G584" s="266" t="s">
        <v>1414</v>
      </c>
      <c r="H584" s="268" t="s">
        <v>1016</v>
      </c>
      <c r="I584" s="268" t="s">
        <v>679</v>
      </c>
      <c r="J584" s="269">
        <v>50000</v>
      </c>
      <c r="K584" s="307" t="s">
        <v>680</v>
      </c>
      <c r="L584" s="269">
        <v>89.89</v>
      </c>
      <c r="M584" s="266" t="s">
        <v>643</v>
      </c>
      <c r="N584" s="268">
        <v>44120</v>
      </c>
      <c r="O584" s="268" t="s">
        <v>712</v>
      </c>
      <c r="P584" s="268" t="s">
        <v>682</v>
      </c>
      <c r="Q584" s="268" t="s">
        <v>683</v>
      </c>
      <c r="R584" s="268"/>
      <c r="S584" s="268"/>
      <c r="T584" s="268"/>
      <c r="U584" s="268"/>
      <c r="V584" s="268" t="s">
        <v>648</v>
      </c>
      <c r="W584" s="268" t="s">
        <v>1306</v>
      </c>
      <c r="X584" s="268" t="s">
        <v>1638</v>
      </c>
      <c r="Y584" s="268" t="s">
        <v>14</v>
      </c>
    </row>
    <row r="585" spans="1:25" hidden="1" x14ac:dyDescent="0.2">
      <c r="A585" s="232"/>
      <c r="B585" s="266" t="s">
        <v>637</v>
      </c>
      <c r="C585" s="267" t="s">
        <v>1413</v>
      </c>
      <c r="D585" s="268">
        <v>60064</v>
      </c>
      <c r="E585" s="268" t="s">
        <v>639</v>
      </c>
      <c r="F585" s="268">
        <v>4693</v>
      </c>
      <c r="G585" s="266" t="s">
        <v>1415</v>
      </c>
      <c r="H585" s="268" t="s">
        <v>1416</v>
      </c>
      <c r="I585" s="268" t="s">
        <v>679</v>
      </c>
      <c r="J585" s="269">
        <v>50000</v>
      </c>
      <c r="K585" s="307" t="s">
        <v>680</v>
      </c>
      <c r="L585" s="269">
        <v>89.89</v>
      </c>
      <c r="M585" s="266" t="s">
        <v>643</v>
      </c>
      <c r="N585" s="268">
        <v>44130</v>
      </c>
      <c r="O585" s="268" t="s">
        <v>698</v>
      </c>
      <c r="P585" s="268" t="s">
        <v>682</v>
      </c>
      <c r="Q585" s="268" t="s">
        <v>683</v>
      </c>
      <c r="R585" s="268"/>
      <c r="S585" s="268"/>
      <c r="T585" s="268"/>
      <c r="U585" s="268"/>
      <c r="V585" s="268" t="s">
        <v>648</v>
      </c>
      <c r="W585" s="268" t="s">
        <v>1306</v>
      </c>
      <c r="X585" s="268" t="s">
        <v>1638</v>
      </c>
      <c r="Y585" s="268" t="s">
        <v>14</v>
      </c>
    </row>
    <row r="586" spans="1:25" hidden="1" x14ac:dyDescent="0.2">
      <c r="A586" s="232"/>
      <c r="B586" s="266" t="s">
        <v>637</v>
      </c>
      <c r="C586" s="267" t="s">
        <v>1413</v>
      </c>
      <c r="D586" s="268">
        <v>60064</v>
      </c>
      <c r="E586" s="268" t="s">
        <v>639</v>
      </c>
      <c r="F586" s="268">
        <v>4693</v>
      </c>
      <c r="G586" s="266" t="s">
        <v>1417</v>
      </c>
      <c r="H586" s="268" t="s">
        <v>1416</v>
      </c>
      <c r="I586" s="268" t="s">
        <v>679</v>
      </c>
      <c r="J586" s="269">
        <v>65000</v>
      </c>
      <c r="K586" s="307" t="s">
        <v>680</v>
      </c>
      <c r="L586" s="269">
        <v>116.85</v>
      </c>
      <c r="M586" s="266" t="s">
        <v>643</v>
      </c>
      <c r="N586" s="268">
        <v>44150</v>
      </c>
      <c r="O586" s="268" t="s">
        <v>701</v>
      </c>
      <c r="P586" s="268" t="s">
        <v>682</v>
      </c>
      <c r="Q586" s="268" t="s">
        <v>683</v>
      </c>
      <c r="R586" s="268"/>
      <c r="S586" s="268"/>
      <c r="T586" s="268"/>
      <c r="U586" s="268"/>
      <c r="V586" s="268" t="s">
        <v>648</v>
      </c>
      <c r="W586" s="268" t="s">
        <v>1306</v>
      </c>
      <c r="X586" s="268" t="s">
        <v>1638</v>
      </c>
      <c r="Y586" s="268" t="s">
        <v>14</v>
      </c>
    </row>
    <row r="587" spans="1:25" hidden="1" x14ac:dyDescent="0.2">
      <c r="A587" s="232"/>
      <c r="B587" s="266" t="s">
        <v>637</v>
      </c>
      <c r="C587" s="267" t="s">
        <v>1413</v>
      </c>
      <c r="D587" s="268">
        <v>60064</v>
      </c>
      <c r="E587" s="268" t="s">
        <v>639</v>
      </c>
      <c r="F587" s="268">
        <v>4693</v>
      </c>
      <c r="G587" s="266">
        <v>1583192</v>
      </c>
      <c r="H587" s="268" t="s">
        <v>1418</v>
      </c>
      <c r="I587" s="268" t="s">
        <v>679</v>
      </c>
      <c r="J587" s="269">
        <v>73241</v>
      </c>
      <c r="K587" s="307" t="s">
        <v>680</v>
      </c>
      <c r="L587" s="269">
        <v>131.66999999999999</v>
      </c>
      <c r="M587" s="266" t="s">
        <v>643</v>
      </c>
      <c r="N587" s="268">
        <v>41261</v>
      </c>
      <c r="O587" s="268" t="s">
        <v>689</v>
      </c>
      <c r="P587" s="268" t="s">
        <v>682</v>
      </c>
      <c r="Q587" s="268" t="s">
        <v>683</v>
      </c>
      <c r="R587" s="268"/>
      <c r="S587" s="268"/>
      <c r="T587" s="268"/>
      <c r="U587" s="268"/>
      <c r="V587" s="268" t="s">
        <v>648</v>
      </c>
      <c r="W587" s="268" t="s">
        <v>1306</v>
      </c>
      <c r="X587" s="268" t="s">
        <v>1638</v>
      </c>
      <c r="Y587" s="268" t="s">
        <v>14</v>
      </c>
    </row>
    <row r="588" spans="1:25" hidden="1" x14ac:dyDescent="0.2">
      <c r="A588" s="232"/>
      <c r="B588" s="266" t="s">
        <v>637</v>
      </c>
      <c r="C588" s="267" t="s">
        <v>1413</v>
      </c>
      <c r="D588" s="268">
        <v>60064</v>
      </c>
      <c r="E588" s="268" t="s">
        <v>639</v>
      </c>
      <c r="F588" s="268">
        <v>4693</v>
      </c>
      <c r="G588" s="266">
        <v>1583192</v>
      </c>
      <c r="H588" s="268" t="s">
        <v>1418</v>
      </c>
      <c r="I588" s="268" t="s">
        <v>679</v>
      </c>
      <c r="J588" s="269">
        <v>40588</v>
      </c>
      <c r="K588" s="307" t="s">
        <v>680</v>
      </c>
      <c r="L588" s="269">
        <v>72.97</v>
      </c>
      <c r="M588" s="266" t="s">
        <v>643</v>
      </c>
      <c r="N588" s="268">
        <v>41270</v>
      </c>
      <c r="O588" s="268" t="s">
        <v>688</v>
      </c>
      <c r="P588" s="268" t="s">
        <v>682</v>
      </c>
      <c r="Q588" s="268" t="s">
        <v>683</v>
      </c>
      <c r="R588" s="268"/>
      <c r="S588" s="268"/>
      <c r="T588" s="268"/>
      <c r="U588" s="268"/>
      <c r="V588" s="268" t="s">
        <v>648</v>
      </c>
      <c r="W588" s="268" t="s">
        <v>1306</v>
      </c>
      <c r="X588" s="268" t="s">
        <v>1638</v>
      </c>
      <c r="Y588" s="268" t="s">
        <v>14</v>
      </c>
    </row>
    <row r="589" spans="1:25" hidden="1" x14ac:dyDescent="0.2">
      <c r="A589" s="232"/>
      <c r="B589" s="266" t="s">
        <v>637</v>
      </c>
      <c r="C589" s="267" t="s">
        <v>1413</v>
      </c>
      <c r="D589" s="268">
        <v>60064</v>
      </c>
      <c r="E589" s="268" t="s">
        <v>639</v>
      </c>
      <c r="F589" s="268">
        <v>4693</v>
      </c>
      <c r="G589" s="266">
        <v>1583192</v>
      </c>
      <c r="H589" s="268" t="s">
        <v>1418</v>
      </c>
      <c r="I589" s="268" t="s">
        <v>679</v>
      </c>
      <c r="J589" s="269">
        <v>58965</v>
      </c>
      <c r="K589" s="307" t="s">
        <v>680</v>
      </c>
      <c r="L589" s="269">
        <v>106</v>
      </c>
      <c r="M589" s="266" t="s">
        <v>643</v>
      </c>
      <c r="N589" s="268">
        <v>41219</v>
      </c>
      <c r="O589" s="268" t="s">
        <v>687</v>
      </c>
      <c r="P589" s="268" t="s">
        <v>682</v>
      </c>
      <c r="Q589" s="268" t="s">
        <v>683</v>
      </c>
      <c r="R589" s="268"/>
      <c r="S589" s="268"/>
      <c r="T589" s="268"/>
      <c r="U589" s="268"/>
      <c r="V589" s="268" t="s">
        <v>648</v>
      </c>
      <c r="W589" s="268" t="s">
        <v>1306</v>
      </c>
      <c r="X589" s="268" t="s">
        <v>1638</v>
      </c>
      <c r="Y589" s="268" t="s">
        <v>14</v>
      </c>
    </row>
    <row r="590" spans="1:25" hidden="1" x14ac:dyDescent="0.2">
      <c r="A590" s="232"/>
      <c r="B590" s="266" t="s">
        <v>637</v>
      </c>
      <c r="C590" s="267" t="s">
        <v>1413</v>
      </c>
      <c r="D590" s="268">
        <v>60064</v>
      </c>
      <c r="E590" s="268" t="s">
        <v>639</v>
      </c>
      <c r="F590" s="268">
        <v>4693</v>
      </c>
      <c r="G590" s="266">
        <v>1583192</v>
      </c>
      <c r="H590" s="268" t="s">
        <v>1418</v>
      </c>
      <c r="I590" s="268" t="s">
        <v>679</v>
      </c>
      <c r="J590" s="269">
        <v>97655</v>
      </c>
      <c r="K590" s="307" t="s">
        <v>680</v>
      </c>
      <c r="L590" s="269">
        <v>175.56</v>
      </c>
      <c r="M590" s="266" t="s">
        <v>643</v>
      </c>
      <c r="N590" s="268">
        <v>41219</v>
      </c>
      <c r="O590" s="268" t="s">
        <v>687</v>
      </c>
      <c r="P590" s="268" t="s">
        <v>682</v>
      </c>
      <c r="Q590" s="268" t="s">
        <v>683</v>
      </c>
      <c r="R590" s="268"/>
      <c r="S590" s="268"/>
      <c r="T590" s="268"/>
      <c r="U590" s="268"/>
      <c r="V590" s="268" t="s">
        <v>648</v>
      </c>
      <c r="W590" s="268" t="s">
        <v>1306</v>
      </c>
      <c r="X590" s="268" t="s">
        <v>1638</v>
      </c>
      <c r="Y590" s="268" t="s">
        <v>14</v>
      </c>
    </row>
    <row r="591" spans="1:25" hidden="1" x14ac:dyDescent="0.2">
      <c r="A591" s="232"/>
      <c r="B591" s="266" t="s">
        <v>637</v>
      </c>
      <c r="C591" s="267" t="s">
        <v>1413</v>
      </c>
      <c r="D591" s="268">
        <v>60064</v>
      </c>
      <c r="E591" s="268" t="s">
        <v>639</v>
      </c>
      <c r="F591" s="268">
        <v>4693</v>
      </c>
      <c r="G591" s="266">
        <v>1583192</v>
      </c>
      <c r="H591" s="268" t="s">
        <v>1418</v>
      </c>
      <c r="I591" s="268" t="s">
        <v>679</v>
      </c>
      <c r="J591" s="269">
        <v>137328</v>
      </c>
      <c r="K591" s="307" t="s">
        <v>680</v>
      </c>
      <c r="L591" s="269">
        <v>246.88</v>
      </c>
      <c r="M591" s="266" t="s">
        <v>643</v>
      </c>
      <c r="N591" s="268">
        <v>41220</v>
      </c>
      <c r="O591" s="268" t="s">
        <v>685</v>
      </c>
      <c r="P591" s="268" t="s">
        <v>682</v>
      </c>
      <c r="Q591" s="268" t="s">
        <v>683</v>
      </c>
      <c r="R591" s="268"/>
      <c r="S591" s="268"/>
      <c r="T591" s="268"/>
      <c r="U591" s="268"/>
      <c r="V591" s="268" t="s">
        <v>648</v>
      </c>
      <c r="W591" s="268" t="s">
        <v>1306</v>
      </c>
      <c r="X591" s="268" t="s">
        <v>1638</v>
      </c>
      <c r="Y591" s="268" t="s">
        <v>14</v>
      </c>
    </row>
    <row r="592" spans="1:25" hidden="1" x14ac:dyDescent="0.2">
      <c r="A592" s="232"/>
      <c r="B592" s="266" t="s">
        <v>637</v>
      </c>
      <c r="C592" s="267" t="s">
        <v>1413</v>
      </c>
      <c r="D592" s="268">
        <v>60064</v>
      </c>
      <c r="E592" s="268" t="s">
        <v>639</v>
      </c>
      <c r="F592" s="268">
        <v>4693</v>
      </c>
      <c r="G592" s="266">
        <v>1583192</v>
      </c>
      <c r="H592" s="268" t="s">
        <v>1418</v>
      </c>
      <c r="I592" s="268" t="s">
        <v>679</v>
      </c>
      <c r="J592" s="269">
        <v>307614</v>
      </c>
      <c r="K592" s="307" t="s">
        <v>680</v>
      </c>
      <c r="L592" s="269">
        <v>553.01</v>
      </c>
      <c r="M592" s="266" t="s">
        <v>643</v>
      </c>
      <c r="N592" s="268">
        <v>41201</v>
      </c>
      <c r="O592" s="268" t="s">
        <v>681</v>
      </c>
      <c r="P592" s="268" t="s">
        <v>682</v>
      </c>
      <c r="Q592" s="268" t="s">
        <v>683</v>
      </c>
      <c r="R592" s="268"/>
      <c r="S592" s="268"/>
      <c r="T592" s="268"/>
      <c r="U592" s="268"/>
      <c r="V592" s="268" t="s">
        <v>648</v>
      </c>
      <c r="W592" s="268" t="s">
        <v>1306</v>
      </c>
      <c r="X592" s="268" t="s">
        <v>1638</v>
      </c>
      <c r="Y592" s="268" t="s">
        <v>14</v>
      </c>
    </row>
    <row r="593" spans="1:25" hidden="1" x14ac:dyDescent="0.2">
      <c r="A593" s="232"/>
      <c r="B593" s="266" t="s">
        <v>637</v>
      </c>
      <c r="C593" s="267" t="s">
        <v>1419</v>
      </c>
      <c r="D593" s="268">
        <v>60064</v>
      </c>
      <c r="E593" s="268" t="s">
        <v>639</v>
      </c>
      <c r="F593" s="268">
        <v>4693</v>
      </c>
      <c r="G593" s="266" t="s">
        <v>1420</v>
      </c>
      <c r="H593" s="268" t="s">
        <v>1421</v>
      </c>
      <c r="I593" s="268" t="s">
        <v>679</v>
      </c>
      <c r="J593" s="269">
        <v>2500</v>
      </c>
      <c r="K593" s="307" t="s">
        <v>680</v>
      </c>
      <c r="L593" s="269">
        <v>4.5</v>
      </c>
      <c r="M593" s="266" t="s">
        <v>643</v>
      </c>
      <c r="N593" s="268">
        <v>44510</v>
      </c>
      <c r="O593" s="268" t="s">
        <v>721</v>
      </c>
      <c r="P593" s="268" t="s">
        <v>682</v>
      </c>
      <c r="Q593" s="268" t="s">
        <v>683</v>
      </c>
      <c r="R593" s="268"/>
      <c r="S593" s="268"/>
      <c r="T593" s="268"/>
      <c r="U593" s="268"/>
      <c r="V593" s="268" t="s">
        <v>648</v>
      </c>
      <c r="W593" s="268" t="s">
        <v>1306</v>
      </c>
      <c r="X593" s="268" t="s">
        <v>1638</v>
      </c>
      <c r="Y593" s="268" t="s">
        <v>14</v>
      </c>
    </row>
    <row r="594" spans="1:25" hidden="1" x14ac:dyDescent="0.2">
      <c r="A594" s="232"/>
      <c r="B594" s="266" t="s">
        <v>637</v>
      </c>
      <c r="C594" s="267" t="s">
        <v>1422</v>
      </c>
      <c r="D594" s="268">
        <v>60064</v>
      </c>
      <c r="E594" s="268" t="s">
        <v>639</v>
      </c>
      <c r="F594" s="268">
        <v>4693</v>
      </c>
      <c r="G594" s="266" t="s">
        <v>1423</v>
      </c>
      <c r="H594" s="268" t="s">
        <v>1424</v>
      </c>
      <c r="I594" s="268" t="s">
        <v>679</v>
      </c>
      <c r="J594" s="269">
        <v>50000</v>
      </c>
      <c r="K594" s="307" t="s">
        <v>680</v>
      </c>
      <c r="L594" s="269">
        <v>90.09</v>
      </c>
      <c r="M594" s="266" t="s">
        <v>643</v>
      </c>
      <c r="N594" s="268">
        <v>44510</v>
      </c>
      <c r="O594" s="268" t="s">
        <v>721</v>
      </c>
      <c r="P594" s="268" t="s">
        <v>682</v>
      </c>
      <c r="Q594" s="268" t="s">
        <v>683</v>
      </c>
      <c r="R594" s="268"/>
      <c r="S594" s="268"/>
      <c r="T594" s="268"/>
      <c r="U594" s="268"/>
      <c r="V594" s="268" t="s">
        <v>648</v>
      </c>
      <c r="W594" s="268" t="s">
        <v>1306</v>
      </c>
      <c r="X594" s="268" t="s">
        <v>1638</v>
      </c>
      <c r="Y594" s="268" t="s">
        <v>14</v>
      </c>
    </row>
    <row r="595" spans="1:25" hidden="1" x14ac:dyDescent="0.2">
      <c r="A595" s="232"/>
      <c r="B595" s="266" t="s">
        <v>637</v>
      </c>
      <c r="C595" s="267" t="s">
        <v>1422</v>
      </c>
      <c r="D595" s="268">
        <v>60064</v>
      </c>
      <c r="E595" s="268" t="s">
        <v>639</v>
      </c>
      <c r="F595" s="268">
        <v>4693</v>
      </c>
      <c r="G595" s="266" t="s">
        <v>1425</v>
      </c>
      <c r="H595" s="268" t="s">
        <v>1426</v>
      </c>
      <c r="I595" s="268" t="s">
        <v>679</v>
      </c>
      <c r="J595" s="269">
        <v>1500</v>
      </c>
      <c r="K595" s="307" t="s">
        <v>680</v>
      </c>
      <c r="L595" s="269">
        <v>2.7</v>
      </c>
      <c r="M595" s="266" t="s">
        <v>643</v>
      </c>
      <c r="N595" s="268">
        <v>45140</v>
      </c>
      <c r="O595" s="268" t="s">
        <v>797</v>
      </c>
      <c r="P595" s="268" t="s">
        <v>682</v>
      </c>
      <c r="Q595" s="268" t="s">
        <v>683</v>
      </c>
      <c r="R595" s="268"/>
      <c r="S595" s="268"/>
      <c r="T595" s="268"/>
      <c r="U595" s="268"/>
      <c r="V595" s="268" t="s">
        <v>648</v>
      </c>
      <c r="W595" s="268" t="s">
        <v>1306</v>
      </c>
      <c r="X595" s="268" t="s">
        <v>1638</v>
      </c>
      <c r="Y595" s="268" t="s">
        <v>14</v>
      </c>
    </row>
    <row r="596" spans="1:25" hidden="1" x14ac:dyDescent="0.2">
      <c r="A596" s="232"/>
      <c r="B596" s="266" t="s">
        <v>637</v>
      </c>
      <c r="C596" s="267" t="s">
        <v>1422</v>
      </c>
      <c r="D596" s="268">
        <v>60064</v>
      </c>
      <c r="E596" s="268" t="s">
        <v>639</v>
      </c>
      <c r="F596" s="268">
        <v>4693</v>
      </c>
      <c r="G596" s="266" t="s">
        <v>1427</v>
      </c>
      <c r="H596" s="268" t="s">
        <v>1428</v>
      </c>
      <c r="I596" s="268" t="s">
        <v>679</v>
      </c>
      <c r="J596" s="269">
        <v>15000</v>
      </c>
      <c r="K596" s="307" t="s">
        <v>680</v>
      </c>
      <c r="L596" s="269">
        <v>27.03</v>
      </c>
      <c r="M596" s="266" t="s">
        <v>643</v>
      </c>
      <c r="N596" s="268">
        <v>45140</v>
      </c>
      <c r="O596" s="268" t="s">
        <v>797</v>
      </c>
      <c r="P596" s="268" t="s">
        <v>682</v>
      </c>
      <c r="Q596" s="268" t="s">
        <v>683</v>
      </c>
      <c r="R596" s="268"/>
      <c r="S596" s="268"/>
      <c r="T596" s="268"/>
      <c r="U596" s="268"/>
      <c r="V596" s="268" t="s">
        <v>648</v>
      </c>
      <c r="W596" s="268" t="s">
        <v>1306</v>
      </c>
      <c r="X596" s="268" t="s">
        <v>1638</v>
      </c>
      <c r="Y596" s="268" t="s">
        <v>14</v>
      </c>
    </row>
    <row r="597" spans="1:25" hidden="1" x14ac:dyDescent="0.2">
      <c r="A597" s="232"/>
      <c r="B597" s="266" t="s">
        <v>637</v>
      </c>
      <c r="C597" s="267" t="s">
        <v>1429</v>
      </c>
      <c r="D597" s="268">
        <v>60064</v>
      </c>
      <c r="E597" s="268" t="s">
        <v>639</v>
      </c>
      <c r="F597" s="268">
        <v>4693</v>
      </c>
      <c r="G597" s="266" t="s">
        <v>1430</v>
      </c>
      <c r="H597" s="268" t="s">
        <v>1431</v>
      </c>
      <c r="I597" s="268" t="s">
        <v>679</v>
      </c>
      <c r="J597" s="269">
        <v>40000</v>
      </c>
      <c r="K597" s="307" t="s">
        <v>680</v>
      </c>
      <c r="L597" s="269">
        <v>72.400000000000006</v>
      </c>
      <c r="M597" s="266" t="s">
        <v>643</v>
      </c>
      <c r="N597" s="268">
        <v>45140</v>
      </c>
      <c r="O597" s="268" t="s">
        <v>797</v>
      </c>
      <c r="P597" s="268" t="s">
        <v>682</v>
      </c>
      <c r="Q597" s="268" t="s">
        <v>683</v>
      </c>
      <c r="R597" s="268"/>
      <c r="S597" s="268"/>
      <c r="T597" s="268"/>
      <c r="U597" s="268"/>
      <c r="V597" s="268" t="s">
        <v>648</v>
      </c>
      <c r="W597" s="268" t="s">
        <v>1306</v>
      </c>
      <c r="X597" s="268" t="s">
        <v>1638</v>
      </c>
      <c r="Y597" s="268" t="s">
        <v>14</v>
      </c>
    </row>
    <row r="598" spans="1:25" hidden="1" x14ac:dyDescent="0.2">
      <c r="A598" s="232"/>
      <c r="B598" s="266" t="s">
        <v>637</v>
      </c>
      <c r="C598" s="267" t="s">
        <v>1429</v>
      </c>
      <c r="D598" s="268">
        <v>60064</v>
      </c>
      <c r="E598" s="268" t="s">
        <v>639</v>
      </c>
      <c r="F598" s="268">
        <v>4693</v>
      </c>
      <c r="G598" s="266" t="s">
        <v>1430</v>
      </c>
      <c r="H598" s="268" t="s">
        <v>1432</v>
      </c>
      <c r="I598" s="268" t="s">
        <v>679</v>
      </c>
      <c r="J598" s="269">
        <v>4000</v>
      </c>
      <c r="K598" s="307" t="s">
        <v>680</v>
      </c>
      <c r="L598" s="269">
        <v>7.24</v>
      </c>
      <c r="M598" s="266" t="s">
        <v>643</v>
      </c>
      <c r="N598" s="268">
        <v>45140</v>
      </c>
      <c r="O598" s="268" t="s">
        <v>797</v>
      </c>
      <c r="P598" s="268" t="s">
        <v>682</v>
      </c>
      <c r="Q598" s="268" t="s">
        <v>683</v>
      </c>
      <c r="R598" s="268"/>
      <c r="S598" s="268"/>
      <c r="T598" s="268"/>
      <c r="U598" s="268"/>
      <c r="V598" s="268" t="s">
        <v>648</v>
      </c>
      <c r="W598" s="268" t="s">
        <v>1306</v>
      </c>
      <c r="X598" s="268" t="s">
        <v>1638</v>
      </c>
      <c r="Y598" s="268" t="s">
        <v>14</v>
      </c>
    </row>
    <row r="599" spans="1:25" hidden="1" x14ac:dyDescent="0.2">
      <c r="A599" s="232"/>
      <c r="B599" s="266" t="s">
        <v>637</v>
      </c>
      <c r="C599" s="267" t="s">
        <v>1429</v>
      </c>
      <c r="D599" s="268">
        <v>60064</v>
      </c>
      <c r="E599" s="268" t="s">
        <v>639</v>
      </c>
      <c r="F599" s="268">
        <v>4693</v>
      </c>
      <c r="G599" s="266" t="s">
        <v>1433</v>
      </c>
      <c r="H599" s="268" t="s">
        <v>1434</v>
      </c>
      <c r="I599" s="268" t="s">
        <v>679</v>
      </c>
      <c r="J599" s="269">
        <v>10000</v>
      </c>
      <c r="K599" s="307" t="s">
        <v>680</v>
      </c>
      <c r="L599" s="269">
        <v>18.100000000000001</v>
      </c>
      <c r="M599" s="266" t="s">
        <v>643</v>
      </c>
      <c r="N599" s="268">
        <v>45120</v>
      </c>
      <c r="O599" s="268" t="s">
        <v>809</v>
      </c>
      <c r="P599" s="268" t="s">
        <v>682</v>
      </c>
      <c r="Q599" s="268" t="s">
        <v>683</v>
      </c>
      <c r="R599" s="268"/>
      <c r="S599" s="268"/>
      <c r="T599" s="268"/>
      <c r="U599" s="268"/>
      <c r="V599" s="268" t="s">
        <v>648</v>
      </c>
      <c r="W599" s="268" t="s">
        <v>1306</v>
      </c>
      <c r="X599" s="268" t="s">
        <v>1638</v>
      </c>
      <c r="Y599" s="268" t="s">
        <v>14</v>
      </c>
    </row>
    <row r="600" spans="1:25" hidden="1" x14ac:dyDescent="0.2">
      <c r="A600" s="232"/>
      <c r="B600" s="266" t="s">
        <v>637</v>
      </c>
      <c r="C600" s="267" t="s">
        <v>1429</v>
      </c>
      <c r="D600" s="268">
        <v>60064</v>
      </c>
      <c r="E600" s="268" t="s">
        <v>639</v>
      </c>
      <c r="F600" s="268">
        <v>4693</v>
      </c>
      <c r="G600" s="266" t="s">
        <v>1435</v>
      </c>
      <c r="H600" s="268" t="s">
        <v>1436</v>
      </c>
      <c r="I600" s="268" t="s">
        <v>679</v>
      </c>
      <c r="J600" s="269">
        <v>20000</v>
      </c>
      <c r="K600" s="307" t="s">
        <v>680</v>
      </c>
      <c r="L600" s="269">
        <v>36.200000000000003</v>
      </c>
      <c r="M600" s="266" t="s">
        <v>643</v>
      </c>
      <c r="N600" s="268">
        <v>45120</v>
      </c>
      <c r="O600" s="268" t="s">
        <v>809</v>
      </c>
      <c r="P600" s="268" t="s">
        <v>682</v>
      </c>
      <c r="Q600" s="268" t="s">
        <v>683</v>
      </c>
      <c r="R600" s="268"/>
      <c r="S600" s="268"/>
      <c r="T600" s="268"/>
      <c r="U600" s="268"/>
      <c r="V600" s="268" t="s">
        <v>648</v>
      </c>
      <c r="W600" s="268" t="s">
        <v>1306</v>
      </c>
      <c r="X600" s="268" t="s">
        <v>1638</v>
      </c>
      <c r="Y600" s="268" t="s">
        <v>14</v>
      </c>
    </row>
    <row r="601" spans="1:25" hidden="1" x14ac:dyDescent="0.2">
      <c r="A601" s="232"/>
      <c r="B601" s="266" t="s">
        <v>637</v>
      </c>
      <c r="C601" s="267" t="s">
        <v>1429</v>
      </c>
      <c r="D601" s="268">
        <v>60064</v>
      </c>
      <c r="E601" s="268" t="s">
        <v>639</v>
      </c>
      <c r="F601" s="268">
        <v>4693</v>
      </c>
      <c r="G601" s="266" t="s">
        <v>1437</v>
      </c>
      <c r="H601" s="268" t="s">
        <v>1438</v>
      </c>
      <c r="I601" s="268" t="s">
        <v>679</v>
      </c>
      <c r="J601" s="269">
        <v>12000</v>
      </c>
      <c r="K601" s="307" t="s">
        <v>680</v>
      </c>
      <c r="L601" s="269">
        <v>21.72</v>
      </c>
      <c r="M601" s="266" t="s">
        <v>643</v>
      </c>
      <c r="N601" s="268">
        <v>45110</v>
      </c>
      <c r="O601" s="268" t="s">
        <v>806</v>
      </c>
      <c r="P601" s="268" t="s">
        <v>682</v>
      </c>
      <c r="Q601" s="268" t="s">
        <v>683</v>
      </c>
      <c r="R601" s="268"/>
      <c r="S601" s="268"/>
      <c r="T601" s="268"/>
      <c r="U601" s="268"/>
      <c r="V601" s="268" t="s">
        <v>648</v>
      </c>
      <c r="W601" s="268" t="s">
        <v>1306</v>
      </c>
      <c r="X601" s="268" t="s">
        <v>1638</v>
      </c>
      <c r="Y601" s="268" t="s">
        <v>14</v>
      </c>
    </row>
    <row r="602" spans="1:25" hidden="1" x14ac:dyDescent="0.2">
      <c r="A602" s="232"/>
      <c r="B602" s="266" t="s">
        <v>637</v>
      </c>
      <c r="C602" s="267" t="s">
        <v>1429</v>
      </c>
      <c r="D602" s="268">
        <v>60064</v>
      </c>
      <c r="E602" s="268" t="s">
        <v>639</v>
      </c>
      <c r="F602" s="268">
        <v>4693</v>
      </c>
      <c r="G602" s="266" t="s">
        <v>1439</v>
      </c>
      <c r="H602" s="268" t="s">
        <v>1440</v>
      </c>
      <c r="I602" s="268" t="s">
        <v>679</v>
      </c>
      <c r="J602" s="269">
        <v>35000</v>
      </c>
      <c r="K602" s="307" t="s">
        <v>680</v>
      </c>
      <c r="L602" s="269">
        <v>63.35</v>
      </c>
      <c r="M602" s="266" t="s">
        <v>643</v>
      </c>
      <c r="N602" s="268">
        <v>45110</v>
      </c>
      <c r="O602" s="268" t="s">
        <v>806</v>
      </c>
      <c r="P602" s="268" t="s">
        <v>682</v>
      </c>
      <c r="Q602" s="268" t="s">
        <v>683</v>
      </c>
      <c r="R602" s="268"/>
      <c r="S602" s="268"/>
      <c r="T602" s="268"/>
      <c r="U602" s="268"/>
      <c r="V602" s="268" t="s">
        <v>648</v>
      </c>
      <c r="W602" s="268" t="s">
        <v>1306</v>
      </c>
      <c r="X602" s="268" t="s">
        <v>1638</v>
      </c>
      <c r="Y602" s="268" t="s">
        <v>14</v>
      </c>
    </row>
    <row r="603" spans="1:25" hidden="1" x14ac:dyDescent="0.2">
      <c r="A603" s="232"/>
      <c r="B603" s="266" t="s">
        <v>637</v>
      </c>
      <c r="C603" s="267" t="s">
        <v>1429</v>
      </c>
      <c r="D603" s="268">
        <v>60064</v>
      </c>
      <c r="E603" s="268" t="s">
        <v>639</v>
      </c>
      <c r="F603" s="268">
        <v>4693</v>
      </c>
      <c r="G603" s="266" t="s">
        <v>1441</v>
      </c>
      <c r="H603" s="268" t="s">
        <v>1442</v>
      </c>
      <c r="I603" s="268" t="s">
        <v>679</v>
      </c>
      <c r="J603" s="269">
        <v>1500</v>
      </c>
      <c r="K603" s="307" t="s">
        <v>680</v>
      </c>
      <c r="L603" s="269">
        <v>2.72</v>
      </c>
      <c r="M603" s="266" t="s">
        <v>643</v>
      </c>
      <c r="N603" s="268">
        <v>44840</v>
      </c>
      <c r="O603" s="268" t="s">
        <v>741</v>
      </c>
      <c r="P603" s="268" t="s">
        <v>682</v>
      </c>
      <c r="Q603" s="268" t="s">
        <v>683</v>
      </c>
      <c r="R603" s="268"/>
      <c r="S603" s="268"/>
      <c r="T603" s="268"/>
      <c r="U603" s="268"/>
      <c r="V603" s="268" t="s">
        <v>648</v>
      </c>
      <c r="W603" s="268" t="s">
        <v>1306</v>
      </c>
      <c r="X603" s="268" t="s">
        <v>1638</v>
      </c>
      <c r="Y603" s="268" t="s">
        <v>14</v>
      </c>
    </row>
    <row r="604" spans="1:25" hidden="1" x14ac:dyDescent="0.2">
      <c r="A604" s="232"/>
      <c r="B604" s="266" t="s">
        <v>637</v>
      </c>
      <c r="C604" s="267" t="s">
        <v>1429</v>
      </c>
      <c r="D604" s="268">
        <v>60064</v>
      </c>
      <c r="E604" s="268" t="s">
        <v>639</v>
      </c>
      <c r="F604" s="268">
        <v>4693</v>
      </c>
      <c r="G604" s="266" t="s">
        <v>1443</v>
      </c>
      <c r="H604" s="268" t="s">
        <v>1444</v>
      </c>
      <c r="I604" s="268" t="s">
        <v>679</v>
      </c>
      <c r="J604" s="269">
        <v>1000</v>
      </c>
      <c r="K604" s="307" t="s">
        <v>680</v>
      </c>
      <c r="L604" s="269">
        <v>1.81</v>
      </c>
      <c r="M604" s="266" t="s">
        <v>643</v>
      </c>
      <c r="N604" s="268">
        <v>42430</v>
      </c>
      <c r="O604" s="268" t="s">
        <v>819</v>
      </c>
      <c r="P604" s="268" t="s">
        <v>682</v>
      </c>
      <c r="Q604" s="268" t="s">
        <v>683</v>
      </c>
      <c r="R604" s="268"/>
      <c r="S604" s="268"/>
      <c r="T604" s="268"/>
      <c r="U604" s="268"/>
      <c r="V604" s="268" t="s">
        <v>648</v>
      </c>
      <c r="W604" s="268" t="s">
        <v>1306</v>
      </c>
      <c r="X604" s="268" t="s">
        <v>1638</v>
      </c>
      <c r="Y604" s="268" t="s">
        <v>14</v>
      </c>
    </row>
    <row r="605" spans="1:25" hidden="1" x14ac:dyDescent="0.2">
      <c r="A605" s="232"/>
      <c r="B605" s="266" t="s">
        <v>637</v>
      </c>
      <c r="C605" s="267" t="s">
        <v>1429</v>
      </c>
      <c r="D605" s="268">
        <v>60064</v>
      </c>
      <c r="E605" s="268" t="s">
        <v>639</v>
      </c>
      <c r="F605" s="268">
        <v>4693</v>
      </c>
      <c r="G605" s="266">
        <v>1583191</v>
      </c>
      <c r="H605" s="268" t="s">
        <v>1445</v>
      </c>
      <c r="I605" s="268" t="s">
        <v>679</v>
      </c>
      <c r="J605" s="269">
        <v>34995</v>
      </c>
      <c r="K605" s="307" t="s">
        <v>680</v>
      </c>
      <c r="L605" s="269">
        <v>63.34</v>
      </c>
      <c r="M605" s="266" t="s">
        <v>643</v>
      </c>
      <c r="N605" s="268">
        <v>41220</v>
      </c>
      <c r="O605" s="268" t="s">
        <v>685</v>
      </c>
      <c r="P605" s="268" t="s">
        <v>682</v>
      </c>
      <c r="Q605" s="268" t="s">
        <v>683</v>
      </c>
      <c r="R605" s="268"/>
      <c r="S605" s="268"/>
      <c r="T605" s="268"/>
      <c r="U605" s="268"/>
      <c r="V605" s="268" t="s">
        <v>648</v>
      </c>
      <c r="W605" s="268" t="s">
        <v>1306</v>
      </c>
      <c r="X605" s="268" t="s">
        <v>1638</v>
      </c>
      <c r="Y605" s="268" t="s">
        <v>14</v>
      </c>
    </row>
    <row r="606" spans="1:25" hidden="1" x14ac:dyDescent="0.2">
      <c r="A606" s="232"/>
      <c r="B606" s="266" t="s">
        <v>637</v>
      </c>
      <c r="C606" s="267" t="s">
        <v>1429</v>
      </c>
      <c r="D606" s="268">
        <v>60064</v>
      </c>
      <c r="E606" s="268" t="s">
        <v>639</v>
      </c>
      <c r="F606" s="268">
        <v>4693</v>
      </c>
      <c r="G606" s="266">
        <v>1583191</v>
      </c>
      <c r="H606" s="268" t="s">
        <v>1445</v>
      </c>
      <c r="I606" s="268" t="s">
        <v>679</v>
      </c>
      <c r="J606" s="269">
        <v>13936</v>
      </c>
      <c r="K606" s="307" t="s">
        <v>680</v>
      </c>
      <c r="L606" s="269">
        <v>25.23</v>
      </c>
      <c r="M606" s="266" t="s">
        <v>643</v>
      </c>
      <c r="N606" s="268">
        <v>41219</v>
      </c>
      <c r="O606" s="268" t="s">
        <v>687</v>
      </c>
      <c r="P606" s="268" t="s">
        <v>682</v>
      </c>
      <c r="Q606" s="268" t="s">
        <v>683</v>
      </c>
      <c r="R606" s="268"/>
      <c r="S606" s="268"/>
      <c r="T606" s="268"/>
      <c r="U606" s="268"/>
      <c r="V606" s="268" t="s">
        <v>648</v>
      </c>
      <c r="W606" s="268" t="s">
        <v>1306</v>
      </c>
      <c r="X606" s="268" t="s">
        <v>1638</v>
      </c>
      <c r="Y606" s="268" t="s">
        <v>14</v>
      </c>
    </row>
    <row r="607" spans="1:25" hidden="1" x14ac:dyDescent="0.2">
      <c r="A607" s="232"/>
      <c r="B607" s="266" t="s">
        <v>637</v>
      </c>
      <c r="C607" s="267" t="s">
        <v>1429</v>
      </c>
      <c r="D607" s="268">
        <v>60064</v>
      </c>
      <c r="E607" s="268" t="s">
        <v>639</v>
      </c>
      <c r="F607" s="268">
        <v>4693</v>
      </c>
      <c r="G607" s="266">
        <v>1583191</v>
      </c>
      <c r="H607" s="268" t="s">
        <v>1445</v>
      </c>
      <c r="I607" s="268" t="s">
        <v>679</v>
      </c>
      <c r="J607" s="269">
        <v>30582</v>
      </c>
      <c r="K607" s="307" t="s">
        <v>680</v>
      </c>
      <c r="L607" s="269">
        <v>55.36</v>
      </c>
      <c r="M607" s="266" t="s">
        <v>643</v>
      </c>
      <c r="N607" s="268">
        <v>41219</v>
      </c>
      <c r="O607" s="268" t="s">
        <v>687</v>
      </c>
      <c r="P607" s="268" t="s">
        <v>682</v>
      </c>
      <c r="Q607" s="268" t="s">
        <v>683</v>
      </c>
      <c r="R607" s="268"/>
      <c r="S607" s="268"/>
      <c r="T607" s="268"/>
      <c r="U607" s="268"/>
      <c r="V607" s="268" t="s">
        <v>648</v>
      </c>
      <c r="W607" s="268" t="s">
        <v>1306</v>
      </c>
      <c r="X607" s="268" t="s">
        <v>1638</v>
      </c>
      <c r="Y607" s="268" t="s">
        <v>14</v>
      </c>
    </row>
    <row r="608" spans="1:25" hidden="1" x14ac:dyDescent="0.2">
      <c r="A608" s="232"/>
      <c r="B608" s="266" t="s">
        <v>637</v>
      </c>
      <c r="C608" s="267" t="s">
        <v>1429</v>
      </c>
      <c r="D608" s="268">
        <v>60064</v>
      </c>
      <c r="E608" s="268" t="s">
        <v>639</v>
      </c>
      <c r="F608" s="268">
        <v>4693</v>
      </c>
      <c r="G608" s="266" t="s">
        <v>1446</v>
      </c>
      <c r="H608" s="268" t="s">
        <v>1447</v>
      </c>
      <c r="I608" s="268" t="s">
        <v>679</v>
      </c>
      <c r="J608" s="269">
        <v>50000</v>
      </c>
      <c r="K608" s="307" t="s">
        <v>680</v>
      </c>
      <c r="L608" s="269">
        <v>90.5</v>
      </c>
      <c r="M608" s="266" t="s">
        <v>643</v>
      </c>
      <c r="N608" s="268">
        <v>42330</v>
      </c>
      <c r="O608" s="268" t="s">
        <v>1205</v>
      </c>
      <c r="P608" s="268" t="s">
        <v>682</v>
      </c>
      <c r="Q608" s="268" t="s">
        <v>683</v>
      </c>
      <c r="R608" s="268"/>
      <c r="S608" s="268"/>
      <c r="T608" s="268"/>
      <c r="U608" s="268"/>
      <c r="V608" s="268" t="s">
        <v>648</v>
      </c>
      <c r="W608" s="268" t="s">
        <v>1306</v>
      </c>
      <c r="X608" s="268" t="s">
        <v>1638</v>
      </c>
      <c r="Y608" s="268" t="s">
        <v>14</v>
      </c>
    </row>
    <row r="609" spans="1:25" hidden="1" x14ac:dyDescent="0.2">
      <c r="A609" s="232"/>
      <c r="B609" s="266" t="s">
        <v>637</v>
      </c>
      <c r="C609" s="267" t="s">
        <v>1429</v>
      </c>
      <c r="D609" s="268">
        <v>60064</v>
      </c>
      <c r="E609" s="268" t="s">
        <v>639</v>
      </c>
      <c r="F609" s="268">
        <v>4693</v>
      </c>
      <c r="G609" s="266" t="s">
        <v>1448</v>
      </c>
      <c r="H609" s="268" t="s">
        <v>1449</v>
      </c>
      <c r="I609" s="268" t="s">
        <v>679</v>
      </c>
      <c r="J609" s="269">
        <v>66000</v>
      </c>
      <c r="K609" s="307" t="s">
        <v>680</v>
      </c>
      <c r="L609" s="269">
        <v>119.47</v>
      </c>
      <c r="M609" s="266" t="s">
        <v>643</v>
      </c>
      <c r="N609" s="268">
        <v>42330</v>
      </c>
      <c r="O609" s="268" t="s">
        <v>1205</v>
      </c>
      <c r="P609" s="268" t="s">
        <v>682</v>
      </c>
      <c r="Q609" s="268" t="s">
        <v>683</v>
      </c>
      <c r="R609" s="268"/>
      <c r="S609" s="268"/>
      <c r="T609" s="268"/>
      <c r="U609" s="268"/>
      <c r="V609" s="268" t="s">
        <v>648</v>
      </c>
      <c r="W609" s="268" t="s">
        <v>1306</v>
      </c>
      <c r="X609" s="268" t="s">
        <v>1638</v>
      </c>
      <c r="Y609" s="268" t="s">
        <v>14</v>
      </c>
    </row>
    <row r="610" spans="1:25" hidden="1" x14ac:dyDescent="0.2">
      <c r="A610" s="232"/>
      <c r="B610" s="266" t="s">
        <v>637</v>
      </c>
      <c r="C610" s="267" t="s">
        <v>1429</v>
      </c>
      <c r="D610" s="268">
        <v>60064</v>
      </c>
      <c r="E610" s="268" t="s">
        <v>639</v>
      </c>
      <c r="F610" s="268">
        <v>4693</v>
      </c>
      <c r="G610" s="266" t="s">
        <v>1450</v>
      </c>
      <c r="H610" s="268" t="s">
        <v>1451</v>
      </c>
      <c r="I610" s="268" t="s">
        <v>679</v>
      </c>
      <c r="J610" s="269">
        <v>25000</v>
      </c>
      <c r="K610" s="307" t="s">
        <v>680</v>
      </c>
      <c r="L610" s="269">
        <v>45.25</v>
      </c>
      <c r="M610" s="266" t="s">
        <v>643</v>
      </c>
      <c r="N610" s="268">
        <v>42320</v>
      </c>
      <c r="O610" s="268" t="s">
        <v>749</v>
      </c>
      <c r="P610" s="268" t="s">
        <v>682</v>
      </c>
      <c r="Q610" s="268" t="s">
        <v>683</v>
      </c>
      <c r="R610" s="268"/>
      <c r="S610" s="268"/>
      <c r="T610" s="268"/>
      <c r="U610" s="268"/>
      <c r="V610" s="268" t="s">
        <v>648</v>
      </c>
      <c r="W610" s="268" t="s">
        <v>1306</v>
      </c>
      <c r="X610" s="268" t="s">
        <v>1638</v>
      </c>
      <c r="Y610" s="268" t="s">
        <v>14</v>
      </c>
    </row>
    <row r="611" spans="1:25" hidden="1" x14ac:dyDescent="0.2">
      <c r="A611" s="232"/>
      <c r="B611" s="266" t="s">
        <v>637</v>
      </c>
      <c r="C611" s="267" t="s">
        <v>1429</v>
      </c>
      <c r="D611" s="268">
        <v>60064</v>
      </c>
      <c r="E611" s="268" t="s">
        <v>639</v>
      </c>
      <c r="F611" s="268">
        <v>4693</v>
      </c>
      <c r="G611" s="266" t="s">
        <v>1450</v>
      </c>
      <c r="H611" s="268" t="s">
        <v>1451</v>
      </c>
      <c r="I611" s="268" t="s">
        <v>679</v>
      </c>
      <c r="J611" s="269">
        <v>25000</v>
      </c>
      <c r="K611" s="307" t="s">
        <v>680</v>
      </c>
      <c r="L611" s="269">
        <v>45.25</v>
      </c>
      <c r="M611" s="266" t="s">
        <v>643</v>
      </c>
      <c r="N611" s="268">
        <v>42320</v>
      </c>
      <c r="O611" s="268" t="s">
        <v>749</v>
      </c>
      <c r="P611" s="268" t="s">
        <v>682</v>
      </c>
      <c r="Q611" s="268" t="s">
        <v>683</v>
      </c>
      <c r="R611" s="268"/>
      <c r="S611" s="268"/>
      <c r="T611" s="268"/>
      <c r="U611" s="268"/>
      <c r="V611" s="268" t="s">
        <v>648</v>
      </c>
      <c r="W611" s="268" t="s">
        <v>1306</v>
      </c>
      <c r="X611" s="268" t="s">
        <v>1638</v>
      </c>
      <c r="Y611" s="268" t="s">
        <v>14</v>
      </c>
    </row>
    <row r="612" spans="1:25" hidden="1" x14ac:dyDescent="0.2">
      <c r="A612" s="232"/>
      <c r="B612" s="266" t="s">
        <v>637</v>
      </c>
      <c r="C612" s="267" t="s">
        <v>1429</v>
      </c>
      <c r="D612" s="268">
        <v>60064</v>
      </c>
      <c r="E612" s="268" t="s">
        <v>639</v>
      </c>
      <c r="F612" s="268">
        <v>4693</v>
      </c>
      <c r="G612" s="266" t="s">
        <v>1450</v>
      </c>
      <c r="H612" s="268" t="s">
        <v>1451</v>
      </c>
      <c r="I612" s="268" t="s">
        <v>679</v>
      </c>
      <c r="J612" s="269">
        <v>25000</v>
      </c>
      <c r="K612" s="307" t="s">
        <v>680</v>
      </c>
      <c r="L612" s="269">
        <v>45.25</v>
      </c>
      <c r="M612" s="266" t="s">
        <v>643</v>
      </c>
      <c r="N612" s="268">
        <v>42320</v>
      </c>
      <c r="O612" s="268" t="s">
        <v>749</v>
      </c>
      <c r="P612" s="268" t="s">
        <v>682</v>
      </c>
      <c r="Q612" s="268" t="s">
        <v>683</v>
      </c>
      <c r="R612" s="268"/>
      <c r="S612" s="268"/>
      <c r="T612" s="268"/>
      <c r="U612" s="268"/>
      <c r="V612" s="268" t="s">
        <v>648</v>
      </c>
      <c r="W612" s="268" t="s">
        <v>1306</v>
      </c>
      <c r="X612" s="268" t="s">
        <v>1638</v>
      </c>
      <c r="Y612" s="268" t="s">
        <v>14</v>
      </c>
    </row>
    <row r="613" spans="1:25" hidden="1" x14ac:dyDescent="0.2">
      <c r="A613" s="232"/>
      <c r="B613" s="266" t="s">
        <v>637</v>
      </c>
      <c r="C613" s="267" t="s">
        <v>1429</v>
      </c>
      <c r="D613" s="268">
        <v>60064</v>
      </c>
      <c r="E613" s="268" t="s">
        <v>639</v>
      </c>
      <c r="F613" s="268">
        <v>4693</v>
      </c>
      <c r="G613" s="266" t="s">
        <v>1450</v>
      </c>
      <c r="H613" s="268" t="s">
        <v>1451</v>
      </c>
      <c r="I613" s="268" t="s">
        <v>679</v>
      </c>
      <c r="J613" s="269">
        <v>25000</v>
      </c>
      <c r="K613" s="307" t="s">
        <v>680</v>
      </c>
      <c r="L613" s="269">
        <v>45.25</v>
      </c>
      <c r="M613" s="266" t="s">
        <v>643</v>
      </c>
      <c r="N613" s="268">
        <v>42320</v>
      </c>
      <c r="O613" s="268" t="s">
        <v>749</v>
      </c>
      <c r="P613" s="268" t="s">
        <v>682</v>
      </c>
      <c r="Q613" s="268" t="s">
        <v>683</v>
      </c>
      <c r="R613" s="268"/>
      <c r="S613" s="268"/>
      <c r="T613" s="268"/>
      <c r="U613" s="268"/>
      <c r="V613" s="268" t="s">
        <v>648</v>
      </c>
      <c r="W613" s="268" t="s">
        <v>1306</v>
      </c>
      <c r="X613" s="268" t="s">
        <v>1638</v>
      </c>
      <c r="Y613" s="268" t="s">
        <v>14</v>
      </c>
    </row>
    <row r="614" spans="1:25" hidden="1" x14ac:dyDescent="0.2">
      <c r="A614" s="232"/>
      <c r="B614" s="266" t="s">
        <v>637</v>
      </c>
      <c r="C614" s="267" t="s">
        <v>1429</v>
      </c>
      <c r="D614" s="268">
        <v>60064</v>
      </c>
      <c r="E614" s="268" t="s">
        <v>639</v>
      </c>
      <c r="F614" s="268">
        <v>4693</v>
      </c>
      <c r="G614" s="266" t="s">
        <v>1450</v>
      </c>
      <c r="H614" s="268" t="s">
        <v>1451</v>
      </c>
      <c r="I614" s="268" t="s">
        <v>679</v>
      </c>
      <c r="J614" s="269">
        <v>25000</v>
      </c>
      <c r="K614" s="307" t="s">
        <v>680</v>
      </c>
      <c r="L614" s="269">
        <v>45.25</v>
      </c>
      <c r="M614" s="266" t="s">
        <v>643</v>
      </c>
      <c r="N614" s="268">
        <v>42320</v>
      </c>
      <c r="O614" s="268" t="s">
        <v>749</v>
      </c>
      <c r="P614" s="268" t="s">
        <v>682</v>
      </c>
      <c r="Q614" s="268" t="s">
        <v>683</v>
      </c>
      <c r="R614" s="268"/>
      <c r="S614" s="268"/>
      <c r="T614" s="268"/>
      <c r="U614" s="268"/>
      <c r="V614" s="268" t="s">
        <v>648</v>
      </c>
      <c r="W614" s="268" t="s">
        <v>1306</v>
      </c>
      <c r="X614" s="268" t="s">
        <v>1638</v>
      </c>
      <c r="Y614" s="268" t="s">
        <v>14</v>
      </c>
    </row>
    <row r="615" spans="1:25" hidden="1" x14ac:dyDescent="0.2">
      <c r="A615" s="232"/>
      <c r="B615" s="266" t="s">
        <v>637</v>
      </c>
      <c r="C615" s="267" t="s">
        <v>1429</v>
      </c>
      <c r="D615" s="268">
        <v>60064</v>
      </c>
      <c r="E615" s="268" t="s">
        <v>639</v>
      </c>
      <c r="F615" s="268">
        <v>4693</v>
      </c>
      <c r="G615" s="266" t="s">
        <v>1452</v>
      </c>
      <c r="H615" s="268" t="s">
        <v>1453</v>
      </c>
      <c r="I615" s="268" t="s">
        <v>679</v>
      </c>
      <c r="J615" s="269">
        <v>150000</v>
      </c>
      <c r="K615" s="307" t="s">
        <v>680</v>
      </c>
      <c r="L615" s="269">
        <v>271.51</v>
      </c>
      <c r="M615" s="266" t="s">
        <v>643</v>
      </c>
      <c r="N615" s="268">
        <v>46010</v>
      </c>
      <c r="O615" s="268" t="s">
        <v>764</v>
      </c>
      <c r="P615" s="268" t="s">
        <v>682</v>
      </c>
      <c r="Q615" s="268" t="s">
        <v>683</v>
      </c>
      <c r="R615" s="268"/>
      <c r="S615" s="268"/>
      <c r="T615" s="268"/>
      <c r="U615" s="268"/>
      <c r="V615" s="268" t="s">
        <v>648</v>
      </c>
      <c r="W615" s="268" t="s">
        <v>1306</v>
      </c>
      <c r="X615" s="268" t="s">
        <v>1638</v>
      </c>
      <c r="Y615" s="268" t="s">
        <v>14</v>
      </c>
    </row>
    <row r="616" spans="1:25" hidden="1" x14ac:dyDescent="0.2">
      <c r="A616" s="232"/>
      <c r="B616" s="266" t="s">
        <v>637</v>
      </c>
      <c r="C616" s="267" t="s">
        <v>1429</v>
      </c>
      <c r="D616" s="268">
        <v>60064</v>
      </c>
      <c r="E616" s="268" t="s">
        <v>639</v>
      </c>
      <c r="F616" s="268">
        <v>4693</v>
      </c>
      <c r="G616" s="266" t="s">
        <v>1454</v>
      </c>
      <c r="H616" s="268" t="s">
        <v>1455</v>
      </c>
      <c r="I616" s="268" t="s">
        <v>679</v>
      </c>
      <c r="J616" s="269">
        <v>90000</v>
      </c>
      <c r="K616" s="307" t="s">
        <v>680</v>
      </c>
      <c r="L616" s="269">
        <v>162.91</v>
      </c>
      <c r="M616" s="266" t="s">
        <v>643</v>
      </c>
      <c r="N616" s="268">
        <v>46010</v>
      </c>
      <c r="O616" s="268" t="s">
        <v>764</v>
      </c>
      <c r="P616" s="268" t="s">
        <v>682</v>
      </c>
      <c r="Q616" s="268" t="s">
        <v>683</v>
      </c>
      <c r="R616" s="268"/>
      <c r="S616" s="268"/>
      <c r="T616" s="268"/>
      <c r="U616" s="268"/>
      <c r="V616" s="268" t="s">
        <v>648</v>
      </c>
      <c r="W616" s="268" t="s">
        <v>1306</v>
      </c>
      <c r="X616" s="268" t="s">
        <v>1638</v>
      </c>
      <c r="Y616" s="268" t="s">
        <v>14</v>
      </c>
    </row>
    <row r="617" spans="1:25" hidden="1" x14ac:dyDescent="0.2">
      <c r="A617" s="232"/>
      <c r="B617" s="266" t="s">
        <v>637</v>
      </c>
      <c r="C617" s="267" t="s">
        <v>1429</v>
      </c>
      <c r="D617" s="268">
        <v>60064</v>
      </c>
      <c r="E617" s="268" t="s">
        <v>639</v>
      </c>
      <c r="F617" s="268">
        <v>4693</v>
      </c>
      <c r="G617" s="266" t="s">
        <v>1456</v>
      </c>
      <c r="H617" s="268" t="s">
        <v>1457</v>
      </c>
      <c r="I617" s="268" t="s">
        <v>679</v>
      </c>
      <c r="J617" s="269">
        <v>270000</v>
      </c>
      <c r="K617" s="307" t="s">
        <v>680</v>
      </c>
      <c r="L617" s="269">
        <v>488.72</v>
      </c>
      <c r="M617" s="266" t="s">
        <v>643</v>
      </c>
      <c r="N617" s="268">
        <v>46010</v>
      </c>
      <c r="O617" s="268" t="s">
        <v>764</v>
      </c>
      <c r="P617" s="268" t="s">
        <v>682</v>
      </c>
      <c r="Q617" s="268" t="s">
        <v>683</v>
      </c>
      <c r="R617" s="268"/>
      <c r="S617" s="268"/>
      <c r="T617" s="268"/>
      <c r="U617" s="268"/>
      <c r="V617" s="268" t="s">
        <v>648</v>
      </c>
      <c r="W617" s="268" t="s">
        <v>1306</v>
      </c>
      <c r="X617" s="268" t="s">
        <v>1638</v>
      </c>
      <c r="Y617" s="268" t="s">
        <v>14</v>
      </c>
    </row>
    <row r="618" spans="1:25" hidden="1" x14ac:dyDescent="0.2">
      <c r="A618" s="232"/>
      <c r="B618" s="266" t="s">
        <v>637</v>
      </c>
      <c r="C618" s="267" t="s">
        <v>1429</v>
      </c>
      <c r="D618" s="268">
        <v>60064</v>
      </c>
      <c r="E618" s="268" t="s">
        <v>639</v>
      </c>
      <c r="F618" s="268">
        <v>4693</v>
      </c>
      <c r="G618" s="266" t="s">
        <v>1458</v>
      </c>
      <c r="H618" s="268" t="s">
        <v>1459</v>
      </c>
      <c r="I618" s="268" t="s">
        <v>679</v>
      </c>
      <c r="J618" s="269">
        <v>60000</v>
      </c>
      <c r="K618" s="307" t="s">
        <v>680</v>
      </c>
      <c r="L618" s="269">
        <v>108.6</v>
      </c>
      <c r="M618" s="266" t="s">
        <v>643</v>
      </c>
      <c r="N618" s="268">
        <v>46010</v>
      </c>
      <c r="O618" s="268" t="s">
        <v>764</v>
      </c>
      <c r="P618" s="268" t="s">
        <v>682</v>
      </c>
      <c r="Q618" s="268" t="s">
        <v>683</v>
      </c>
      <c r="R618" s="268"/>
      <c r="S618" s="268"/>
      <c r="T618" s="268"/>
      <c r="U618" s="268"/>
      <c r="V618" s="268" t="s">
        <v>648</v>
      </c>
      <c r="W618" s="268" t="s">
        <v>1306</v>
      </c>
      <c r="X618" s="268" t="s">
        <v>1638</v>
      </c>
      <c r="Y618" s="268" t="s">
        <v>14</v>
      </c>
    </row>
    <row r="619" spans="1:25" hidden="1" x14ac:dyDescent="0.2">
      <c r="A619" s="232"/>
      <c r="B619" s="266" t="s">
        <v>637</v>
      </c>
      <c r="C619" s="267" t="s">
        <v>1429</v>
      </c>
      <c r="D619" s="268">
        <v>60064</v>
      </c>
      <c r="E619" s="268" t="s">
        <v>639</v>
      </c>
      <c r="F619" s="268">
        <v>4693</v>
      </c>
      <c r="G619" s="266" t="s">
        <v>1460</v>
      </c>
      <c r="H619" s="268" t="s">
        <v>1461</v>
      </c>
      <c r="I619" s="268" t="s">
        <v>679</v>
      </c>
      <c r="J619" s="269">
        <v>150000</v>
      </c>
      <c r="K619" s="307" t="s">
        <v>680</v>
      </c>
      <c r="L619" s="269">
        <v>271.51</v>
      </c>
      <c r="M619" s="266" t="s">
        <v>643</v>
      </c>
      <c r="N619" s="268">
        <v>46010</v>
      </c>
      <c r="O619" s="268" t="s">
        <v>764</v>
      </c>
      <c r="P619" s="268" t="s">
        <v>682</v>
      </c>
      <c r="Q619" s="268" t="s">
        <v>683</v>
      </c>
      <c r="R619" s="268"/>
      <c r="S619" s="268"/>
      <c r="T619" s="268"/>
      <c r="U619" s="268"/>
      <c r="V619" s="268" t="s">
        <v>648</v>
      </c>
      <c r="W619" s="268" t="s">
        <v>1306</v>
      </c>
      <c r="X619" s="268" t="s">
        <v>1638</v>
      </c>
      <c r="Y619" s="268" t="s">
        <v>14</v>
      </c>
    </row>
    <row r="620" spans="1:25" hidden="1" x14ac:dyDescent="0.2">
      <c r="A620" s="232"/>
      <c r="B620" s="266" t="s">
        <v>637</v>
      </c>
      <c r="C620" s="267" t="s">
        <v>1429</v>
      </c>
      <c r="D620" s="268">
        <v>60064</v>
      </c>
      <c r="E620" s="268" t="s">
        <v>639</v>
      </c>
      <c r="F620" s="268">
        <v>4693</v>
      </c>
      <c r="G620" s="266" t="s">
        <v>1462</v>
      </c>
      <c r="H620" s="268" t="s">
        <v>1463</v>
      </c>
      <c r="I620" s="268" t="s">
        <v>679</v>
      </c>
      <c r="J620" s="269">
        <v>60000</v>
      </c>
      <c r="K620" s="307" t="s">
        <v>680</v>
      </c>
      <c r="L620" s="269">
        <v>108.6</v>
      </c>
      <c r="M620" s="266" t="s">
        <v>643</v>
      </c>
      <c r="N620" s="268">
        <v>46010</v>
      </c>
      <c r="O620" s="268" t="s">
        <v>764</v>
      </c>
      <c r="P620" s="268" t="s">
        <v>682</v>
      </c>
      <c r="Q620" s="268" t="s">
        <v>683</v>
      </c>
      <c r="R620" s="268"/>
      <c r="S620" s="268"/>
      <c r="T620" s="268"/>
      <c r="U620" s="268"/>
      <c r="V620" s="268" t="s">
        <v>648</v>
      </c>
      <c r="W620" s="268" t="s">
        <v>1306</v>
      </c>
      <c r="X620" s="268" t="s">
        <v>1638</v>
      </c>
      <c r="Y620" s="268" t="s">
        <v>14</v>
      </c>
    </row>
    <row r="621" spans="1:25" hidden="1" x14ac:dyDescent="0.2">
      <c r="A621" s="232"/>
      <c r="B621" s="266" t="s">
        <v>637</v>
      </c>
      <c r="C621" s="267" t="s">
        <v>1429</v>
      </c>
      <c r="D621" s="268">
        <v>60064</v>
      </c>
      <c r="E621" s="268" t="s">
        <v>639</v>
      </c>
      <c r="F621" s="268">
        <v>4693</v>
      </c>
      <c r="G621" s="266" t="s">
        <v>1464</v>
      </c>
      <c r="H621" s="268" t="s">
        <v>1465</v>
      </c>
      <c r="I621" s="268" t="s">
        <v>679</v>
      </c>
      <c r="J621" s="269">
        <v>270000</v>
      </c>
      <c r="K621" s="307" t="s">
        <v>680</v>
      </c>
      <c r="L621" s="269">
        <v>488.72</v>
      </c>
      <c r="M621" s="266" t="s">
        <v>643</v>
      </c>
      <c r="N621" s="268">
        <v>46010</v>
      </c>
      <c r="O621" s="268" t="s">
        <v>764</v>
      </c>
      <c r="P621" s="268" t="s">
        <v>682</v>
      </c>
      <c r="Q621" s="268" t="s">
        <v>683</v>
      </c>
      <c r="R621" s="268"/>
      <c r="S621" s="268"/>
      <c r="T621" s="268"/>
      <c r="U621" s="268"/>
      <c r="V621" s="268" t="s">
        <v>648</v>
      </c>
      <c r="W621" s="268" t="s">
        <v>1306</v>
      </c>
      <c r="X621" s="268" t="s">
        <v>1638</v>
      </c>
      <c r="Y621" s="268" t="s">
        <v>14</v>
      </c>
    </row>
    <row r="622" spans="1:25" hidden="1" x14ac:dyDescent="0.2">
      <c r="A622" s="232"/>
      <c r="B622" s="266" t="s">
        <v>637</v>
      </c>
      <c r="C622" s="267" t="s">
        <v>1429</v>
      </c>
      <c r="D622" s="268">
        <v>60064</v>
      </c>
      <c r="E622" s="268" t="s">
        <v>639</v>
      </c>
      <c r="F622" s="268">
        <v>4693</v>
      </c>
      <c r="G622" s="266" t="s">
        <v>1466</v>
      </c>
      <c r="H622" s="268" t="s">
        <v>1467</v>
      </c>
      <c r="I622" s="268" t="s">
        <v>679</v>
      </c>
      <c r="J622" s="269">
        <v>180000</v>
      </c>
      <c r="K622" s="307" t="s">
        <v>680</v>
      </c>
      <c r="L622" s="269">
        <v>325.81</v>
      </c>
      <c r="M622" s="266" t="s">
        <v>643</v>
      </c>
      <c r="N622" s="268">
        <v>46010</v>
      </c>
      <c r="O622" s="268" t="s">
        <v>764</v>
      </c>
      <c r="P622" s="268" t="s">
        <v>682</v>
      </c>
      <c r="Q622" s="268" t="s">
        <v>683</v>
      </c>
      <c r="R622" s="268"/>
      <c r="S622" s="268"/>
      <c r="T622" s="268"/>
      <c r="U622" s="268"/>
      <c r="V622" s="268" t="s">
        <v>648</v>
      </c>
      <c r="W622" s="268" t="s">
        <v>1306</v>
      </c>
      <c r="X622" s="268" t="s">
        <v>1638</v>
      </c>
      <c r="Y622" s="268" t="s">
        <v>14</v>
      </c>
    </row>
    <row r="623" spans="1:25" hidden="1" x14ac:dyDescent="0.2">
      <c r="A623" s="232"/>
      <c r="B623" s="266" t="s">
        <v>637</v>
      </c>
      <c r="C623" s="267" t="s">
        <v>1429</v>
      </c>
      <c r="D623" s="268">
        <v>60064</v>
      </c>
      <c r="E623" s="268" t="s">
        <v>639</v>
      </c>
      <c r="F623" s="268">
        <v>4693</v>
      </c>
      <c r="G623" s="266" t="s">
        <v>1468</v>
      </c>
      <c r="H623" s="268" t="s">
        <v>1469</v>
      </c>
      <c r="I623" s="268" t="s">
        <v>679</v>
      </c>
      <c r="J623" s="269">
        <v>420000</v>
      </c>
      <c r="K623" s="307" t="s">
        <v>680</v>
      </c>
      <c r="L623" s="269">
        <v>760.23</v>
      </c>
      <c r="M623" s="266" t="s">
        <v>643</v>
      </c>
      <c r="N623" s="268">
        <v>46010</v>
      </c>
      <c r="O623" s="268" t="s">
        <v>764</v>
      </c>
      <c r="P623" s="268" t="s">
        <v>682</v>
      </c>
      <c r="Q623" s="268" t="s">
        <v>683</v>
      </c>
      <c r="R623" s="268"/>
      <c r="S623" s="268"/>
      <c r="T623" s="268"/>
      <c r="U623" s="268"/>
      <c r="V623" s="268" t="s">
        <v>648</v>
      </c>
      <c r="W623" s="268" t="s">
        <v>1306</v>
      </c>
      <c r="X623" s="268" t="s">
        <v>1638</v>
      </c>
      <c r="Y623" s="268" t="s">
        <v>14</v>
      </c>
    </row>
    <row r="624" spans="1:25" hidden="1" x14ac:dyDescent="0.2">
      <c r="A624" s="232"/>
      <c r="B624" s="266" t="s">
        <v>637</v>
      </c>
      <c r="C624" s="267" t="s">
        <v>1429</v>
      </c>
      <c r="D624" s="268">
        <v>60064</v>
      </c>
      <c r="E624" s="268" t="s">
        <v>639</v>
      </c>
      <c r="F624" s="268">
        <v>4693</v>
      </c>
      <c r="G624" s="266" t="s">
        <v>1470</v>
      </c>
      <c r="H624" s="268" t="s">
        <v>1471</v>
      </c>
      <c r="I624" s="268" t="s">
        <v>679</v>
      </c>
      <c r="J624" s="269">
        <v>330000</v>
      </c>
      <c r="K624" s="307" t="s">
        <v>680</v>
      </c>
      <c r="L624" s="269">
        <v>597.33000000000004</v>
      </c>
      <c r="M624" s="266" t="s">
        <v>643</v>
      </c>
      <c r="N624" s="268">
        <v>46010</v>
      </c>
      <c r="O624" s="268" t="s">
        <v>764</v>
      </c>
      <c r="P624" s="268" t="s">
        <v>682</v>
      </c>
      <c r="Q624" s="268" t="s">
        <v>683</v>
      </c>
      <c r="R624" s="268"/>
      <c r="S624" s="268"/>
      <c r="T624" s="268"/>
      <c r="U624" s="268"/>
      <c r="V624" s="268" t="s">
        <v>648</v>
      </c>
      <c r="W624" s="268" t="s">
        <v>1306</v>
      </c>
      <c r="X624" s="268" t="s">
        <v>1638</v>
      </c>
      <c r="Y624" s="268" t="s">
        <v>14</v>
      </c>
    </row>
    <row r="625" spans="1:25" hidden="1" x14ac:dyDescent="0.2">
      <c r="A625" s="232"/>
      <c r="B625" s="266" t="s">
        <v>637</v>
      </c>
      <c r="C625" s="267" t="s">
        <v>1429</v>
      </c>
      <c r="D625" s="268">
        <v>60064</v>
      </c>
      <c r="E625" s="268" t="s">
        <v>639</v>
      </c>
      <c r="F625" s="268">
        <v>4693</v>
      </c>
      <c r="G625" s="266" t="s">
        <v>1472</v>
      </c>
      <c r="H625" s="268" t="s">
        <v>1473</v>
      </c>
      <c r="I625" s="268" t="s">
        <v>679</v>
      </c>
      <c r="J625" s="269">
        <v>300000</v>
      </c>
      <c r="K625" s="307" t="s">
        <v>680</v>
      </c>
      <c r="L625" s="269">
        <v>543.02</v>
      </c>
      <c r="M625" s="266" t="s">
        <v>643</v>
      </c>
      <c r="N625" s="268">
        <v>46010</v>
      </c>
      <c r="O625" s="268" t="s">
        <v>764</v>
      </c>
      <c r="P625" s="268" t="s">
        <v>682</v>
      </c>
      <c r="Q625" s="268" t="s">
        <v>683</v>
      </c>
      <c r="R625" s="268"/>
      <c r="S625" s="268"/>
      <c r="T625" s="268"/>
      <c r="U625" s="268"/>
      <c r="V625" s="268" t="s">
        <v>648</v>
      </c>
      <c r="W625" s="268" t="s">
        <v>1306</v>
      </c>
      <c r="X625" s="268" t="s">
        <v>1638</v>
      </c>
      <c r="Y625" s="268" t="s">
        <v>14</v>
      </c>
    </row>
    <row r="626" spans="1:25" hidden="1" x14ac:dyDescent="0.2">
      <c r="A626" s="232"/>
      <c r="B626" s="266" t="s">
        <v>637</v>
      </c>
      <c r="C626" s="267" t="s">
        <v>1429</v>
      </c>
      <c r="D626" s="268">
        <v>60064</v>
      </c>
      <c r="E626" s="268" t="s">
        <v>639</v>
      </c>
      <c r="F626" s="268">
        <v>4693</v>
      </c>
      <c r="G626" s="266" t="s">
        <v>1474</v>
      </c>
      <c r="H626" s="268" t="s">
        <v>1475</v>
      </c>
      <c r="I626" s="268" t="s">
        <v>679</v>
      </c>
      <c r="J626" s="269">
        <v>210000</v>
      </c>
      <c r="K626" s="307" t="s">
        <v>680</v>
      </c>
      <c r="L626" s="269">
        <v>380.12</v>
      </c>
      <c r="M626" s="266" t="s">
        <v>643</v>
      </c>
      <c r="N626" s="268">
        <v>46010</v>
      </c>
      <c r="O626" s="268" t="s">
        <v>764</v>
      </c>
      <c r="P626" s="268" t="s">
        <v>682</v>
      </c>
      <c r="Q626" s="268" t="s">
        <v>683</v>
      </c>
      <c r="R626" s="268"/>
      <c r="S626" s="268"/>
      <c r="T626" s="268"/>
      <c r="U626" s="268"/>
      <c r="V626" s="268" t="s">
        <v>648</v>
      </c>
      <c r="W626" s="268" t="s">
        <v>1306</v>
      </c>
      <c r="X626" s="268" t="s">
        <v>1638</v>
      </c>
      <c r="Y626" s="268" t="s">
        <v>14</v>
      </c>
    </row>
    <row r="627" spans="1:25" hidden="1" x14ac:dyDescent="0.2">
      <c r="A627" s="232"/>
      <c r="B627" s="266" t="s">
        <v>637</v>
      </c>
      <c r="C627" s="267" t="s">
        <v>1429</v>
      </c>
      <c r="D627" s="268">
        <v>60064</v>
      </c>
      <c r="E627" s="268" t="s">
        <v>639</v>
      </c>
      <c r="F627" s="268">
        <v>4693</v>
      </c>
      <c r="G627" s="266" t="s">
        <v>1476</v>
      </c>
      <c r="H627" s="268" t="s">
        <v>1477</v>
      </c>
      <c r="I627" s="268" t="s">
        <v>679</v>
      </c>
      <c r="J627" s="269">
        <v>90000</v>
      </c>
      <c r="K627" s="307" t="s">
        <v>680</v>
      </c>
      <c r="L627" s="269">
        <v>162.91</v>
      </c>
      <c r="M627" s="266" t="s">
        <v>643</v>
      </c>
      <c r="N627" s="268">
        <v>46010</v>
      </c>
      <c r="O627" s="268" t="s">
        <v>764</v>
      </c>
      <c r="P627" s="268" t="s">
        <v>682</v>
      </c>
      <c r="Q627" s="268" t="s">
        <v>683</v>
      </c>
      <c r="R627" s="268"/>
      <c r="S627" s="268"/>
      <c r="T627" s="268"/>
      <c r="U627" s="268"/>
      <c r="V627" s="268" t="s">
        <v>648</v>
      </c>
      <c r="W627" s="268" t="s">
        <v>1306</v>
      </c>
      <c r="X627" s="268" t="s">
        <v>1638</v>
      </c>
      <c r="Y627" s="268" t="s">
        <v>14</v>
      </c>
    </row>
    <row r="628" spans="1:25" hidden="1" x14ac:dyDescent="0.2">
      <c r="A628" s="232"/>
      <c r="B628" s="266" t="s">
        <v>637</v>
      </c>
      <c r="C628" s="267" t="s">
        <v>1478</v>
      </c>
      <c r="D628" s="268">
        <v>60064</v>
      </c>
      <c r="E628" s="268" t="s">
        <v>639</v>
      </c>
      <c r="F628" s="268">
        <v>4693</v>
      </c>
      <c r="G628" s="266" t="s">
        <v>1479</v>
      </c>
      <c r="H628" s="268" t="s">
        <v>1480</v>
      </c>
      <c r="I628" s="268" t="s">
        <v>679</v>
      </c>
      <c r="J628" s="269">
        <v>7000</v>
      </c>
      <c r="K628" s="307" t="s">
        <v>680</v>
      </c>
      <c r="L628" s="269">
        <v>12.67</v>
      </c>
      <c r="M628" s="266" t="s">
        <v>643</v>
      </c>
      <c r="N628" s="268">
        <v>44510</v>
      </c>
      <c r="O628" s="268" t="s">
        <v>721</v>
      </c>
      <c r="P628" s="268" t="s">
        <v>682</v>
      </c>
      <c r="Q628" s="268" t="s">
        <v>683</v>
      </c>
      <c r="R628" s="268"/>
      <c r="S628" s="268"/>
      <c r="T628" s="268"/>
      <c r="U628" s="268"/>
      <c r="V628" s="268" t="s">
        <v>648</v>
      </c>
      <c r="W628" s="268" t="s">
        <v>1306</v>
      </c>
      <c r="X628" s="268" t="s">
        <v>1638</v>
      </c>
      <c r="Y628" s="268" t="s">
        <v>14</v>
      </c>
    </row>
    <row r="629" spans="1:25" hidden="1" x14ac:dyDescent="0.2">
      <c r="A629" s="232"/>
      <c r="B629" s="266" t="s">
        <v>653</v>
      </c>
      <c r="C629" s="267">
        <v>44324</v>
      </c>
      <c r="D629" s="268">
        <v>60064</v>
      </c>
      <c r="E629" s="268" t="s">
        <v>639</v>
      </c>
      <c r="F629" s="268">
        <v>4694</v>
      </c>
      <c r="G629" s="266" t="s">
        <v>1481</v>
      </c>
      <c r="H629" s="268" t="s">
        <v>1482</v>
      </c>
      <c r="I629" s="268" t="s">
        <v>679</v>
      </c>
      <c r="J629" s="269">
        <v>984826</v>
      </c>
      <c r="K629" s="307" t="s">
        <v>680</v>
      </c>
      <c r="L629" s="269">
        <v>1777.27</v>
      </c>
      <c r="M629" s="266" t="s">
        <v>643</v>
      </c>
      <c r="N629" s="268">
        <v>41201</v>
      </c>
      <c r="O629" s="268" t="s">
        <v>681</v>
      </c>
      <c r="P629" s="268" t="s">
        <v>682</v>
      </c>
      <c r="Q629" s="268" t="s">
        <v>683</v>
      </c>
      <c r="R629" s="268"/>
      <c r="S629" s="268"/>
      <c r="T629" s="268"/>
      <c r="U629" s="268"/>
      <c r="V629" s="268" t="s">
        <v>648</v>
      </c>
      <c r="W629" s="268" t="s">
        <v>1306</v>
      </c>
      <c r="X629" s="268" t="s">
        <v>1638</v>
      </c>
      <c r="Y629" s="268" t="s">
        <v>14</v>
      </c>
    </row>
    <row r="630" spans="1:25" hidden="1" x14ac:dyDescent="0.2">
      <c r="A630" s="232"/>
      <c r="B630" s="266" t="s">
        <v>653</v>
      </c>
      <c r="C630" s="267">
        <v>44324</v>
      </c>
      <c r="D630" s="268">
        <v>60064</v>
      </c>
      <c r="E630" s="268" t="s">
        <v>639</v>
      </c>
      <c r="F630" s="268">
        <v>4694</v>
      </c>
      <c r="G630" s="266" t="s">
        <v>1481</v>
      </c>
      <c r="H630" s="268" t="s">
        <v>1483</v>
      </c>
      <c r="I630" s="268" t="s">
        <v>679</v>
      </c>
      <c r="J630" s="269">
        <v>491428</v>
      </c>
      <c r="K630" s="307" t="s">
        <v>680</v>
      </c>
      <c r="L630" s="269">
        <v>886.86</v>
      </c>
      <c r="M630" s="266" t="s">
        <v>643</v>
      </c>
      <c r="N630" s="268">
        <v>41220</v>
      </c>
      <c r="O630" s="268" t="s">
        <v>685</v>
      </c>
      <c r="P630" s="268" t="s">
        <v>682</v>
      </c>
      <c r="Q630" s="268" t="s">
        <v>683</v>
      </c>
      <c r="R630" s="268"/>
      <c r="S630" s="268"/>
      <c r="T630" s="268"/>
      <c r="U630" s="268"/>
      <c r="V630" s="268" t="s">
        <v>648</v>
      </c>
      <c r="W630" s="268" t="s">
        <v>1306</v>
      </c>
      <c r="X630" s="268" t="s">
        <v>1638</v>
      </c>
      <c r="Y630" s="268" t="s">
        <v>14</v>
      </c>
    </row>
    <row r="631" spans="1:25" hidden="1" x14ac:dyDescent="0.2">
      <c r="A631" s="232"/>
      <c r="B631" s="266" t="s">
        <v>653</v>
      </c>
      <c r="C631" s="267">
        <v>44324</v>
      </c>
      <c r="D631" s="268">
        <v>60064</v>
      </c>
      <c r="E631" s="268" t="s">
        <v>639</v>
      </c>
      <c r="F631" s="268">
        <v>4694</v>
      </c>
      <c r="G631" s="266" t="s">
        <v>1481</v>
      </c>
      <c r="H631" s="268" t="s">
        <v>1483</v>
      </c>
      <c r="I631" s="268" t="s">
        <v>679</v>
      </c>
      <c r="J631" s="269">
        <v>354000</v>
      </c>
      <c r="K631" s="307" t="s">
        <v>680</v>
      </c>
      <c r="L631" s="269">
        <v>638.85</v>
      </c>
      <c r="M631" s="266" t="s">
        <v>643</v>
      </c>
      <c r="N631" s="268">
        <v>41221</v>
      </c>
      <c r="O631" s="268" t="s">
        <v>695</v>
      </c>
      <c r="P631" s="268" t="s">
        <v>682</v>
      </c>
      <c r="Q631" s="268" t="s">
        <v>683</v>
      </c>
      <c r="R631" s="268"/>
      <c r="S631" s="268"/>
      <c r="T631" s="268"/>
      <c r="U631" s="268"/>
      <c r="V631" s="268" t="s">
        <v>648</v>
      </c>
      <c r="W631" s="268" t="s">
        <v>1306</v>
      </c>
      <c r="X631" s="268" t="s">
        <v>1638</v>
      </c>
      <c r="Y631" s="268" t="s">
        <v>14</v>
      </c>
    </row>
    <row r="632" spans="1:25" hidden="1" x14ac:dyDescent="0.2">
      <c r="A632" s="232"/>
      <c r="B632" s="266" t="s">
        <v>653</v>
      </c>
      <c r="C632" s="267">
        <v>44324</v>
      </c>
      <c r="D632" s="268">
        <v>60064</v>
      </c>
      <c r="E632" s="268" t="s">
        <v>639</v>
      </c>
      <c r="F632" s="268">
        <v>4694</v>
      </c>
      <c r="G632" s="266" t="s">
        <v>1481</v>
      </c>
      <c r="H632" s="268" t="s">
        <v>1483</v>
      </c>
      <c r="I632" s="268" t="s">
        <v>679</v>
      </c>
      <c r="J632" s="269">
        <v>343763</v>
      </c>
      <c r="K632" s="307" t="s">
        <v>680</v>
      </c>
      <c r="L632" s="269">
        <v>620.37</v>
      </c>
      <c r="M632" s="266" t="s">
        <v>643</v>
      </c>
      <c r="N632" s="268">
        <v>41219</v>
      </c>
      <c r="O632" s="268" t="s">
        <v>687</v>
      </c>
      <c r="P632" s="268" t="s">
        <v>682</v>
      </c>
      <c r="Q632" s="268" t="s">
        <v>683</v>
      </c>
      <c r="R632" s="268"/>
      <c r="S632" s="268"/>
      <c r="T632" s="268"/>
      <c r="U632" s="268"/>
      <c r="V632" s="268" t="s">
        <v>648</v>
      </c>
      <c r="W632" s="268" t="s">
        <v>1306</v>
      </c>
      <c r="X632" s="268" t="s">
        <v>1638</v>
      </c>
      <c r="Y632" s="268" t="s">
        <v>14</v>
      </c>
    </row>
    <row r="633" spans="1:25" hidden="1" x14ac:dyDescent="0.2">
      <c r="A633" s="232"/>
      <c r="B633" s="266" t="s">
        <v>653</v>
      </c>
      <c r="C633" s="267">
        <v>44324</v>
      </c>
      <c r="D633" s="268">
        <v>60064</v>
      </c>
      <c r="E633" s="268" t="s">
        <v>639</v>
      </c>
      <c r="F633" s="268">
        <v>4694</v>
      </c>
      <c r="G633" s="266" t="s">
        <v>1481</v>
      </c>
      <c r="H633" s="268" t="s">
        <v>1483</v>
      </c>
      <c r="I633" s="268" t="s">
        <v>679</v>
      </c>
      <c r="J633" s="269">
        <v>212098</v>
      </c>
      <c r="K633" s="307" t="s">
        <v>680</v>
      </c>
      <c r="L633" s="269">
        <v>382.76</v>
      </c>
      <c r="M633" s="266" t="s">
        <v>643</v>
      </c>
      <c r="N633" s="268">
        <v>41219</v>
      </c>
      <c r="O633" s="268" t="s">
        <v>687</v>
      </c>
      <c r="P633" s="268" t="s">
        <v>682</v>
      </c>
      <c r="Q633" s="268" t="s">
        <v>683</v>
      </c>
      <c r="R633" s="268"/>
      <c r="S633" s="268"/>
      <c r="T633" s="268"/>
      <c r="U633" s="268"/>
      <c r="V633" s="268" t="s">
        <v>648</v>
      </c>
      <c r="W633" s="268" t="s">
        <v>1306</v>
      </c>
      <c r="X633" s="268" t="s">
        <v>1638</v>
      </c>
      <c r="Y633" s="268" t="s">
        <v>14</v>
      </c>
    </row>
    <row r="634" spans="1:25" hidden="1" x14ac:dyDescent="0.2">
      <c r="A634" s="232"/>
      <c r="B634" s="266" t="s">
        <v>653</v>
      </c>
      <c r="C634" s="267">
        <v>44324</v>
      </c>
      <c r="D634" s="268">
        <v>60064</v>
      </c>
      <c r="E634" s="268" t="s">
        <v>639</v>
      </c>
      <c r="F634" s="268">
        <v>4694</v>
      </c>
      <c r="G634" s="266" t="s">
        <v>1481</v>
      </c>
      <c r="H634" s="268" t="s">
        <v>1483</v>
      </c>
      <c r="I634" s="268" t="s">
        <v>679</v>
      </c>
      <c r="J634" s="269">
        <v>214098</v>
      </c>
      <c r="K634" s="307" t="s">
        <v>680</v>
      </c>
      <c r="L634" s="269">
        <v>386.37</v>
      </c>
      <c r="M634" s="266" t="s">
        <v>643</v>
      </c>
      <c r="N634" s="268">
        <v>41219</v>
      </c>
      <c r="O634" s="268" t="s">
        <v>687</v>
      </c>
      <c r="P634" s="268" t="s">
        <v>682</v>
      </c>
      <c r="Q634" s="268" t="s">
        <v>683</v>
      </c>
      <c r="R634" s="268"/>
      <c r="S634" s="268"/>
      <c r="T634" s="268"/>
      <c r="U634" s="268"/>
      <c r="V634" s="268" t="s">
        <v>648</v>
      </c>
      <c r="W634" s="268" t="s">
        <v>1306</v>
      </c>
      <c r="X634" s="268" t="s">
        <v>1638</v>
      </c>
      <c r="Y634" s="268" t="s">
        <v>14</v>
      </c>
    </row>
    <row r="635" spans="1:25" hidden="1" x14ac:dyDescent="0.2">
      <c r="A635" s="232"/>
      <c r="B635" s="266" t="s">
        <v>653</v>
      </c>
      <c r="C635" s="267">
        <v>44324</v>
      </c>
      <c r="D635" s="268">
        <v>60064</v>
      </c>
      <c r="E635" s="268" t="s">
        <v>639</v>
      </c>
      <c r="F635" s="268">
        <v>4694</v>
      </c>
      <c r="G635" s="266" t="s">
        <v>1481</v>
      </c>
      <c r="H635" s="268" t="s">
        <v>1482</v>
      </c>
      <c r="I635" s="268" t="s">
        <v>679</v>
      </c>
      <c r="J635" s="269">
        <v>192259</v>
      </c>
      <c r="K635" s="307" t="s">
        <v>680</v>
      </c>
      <c r="L635" s="269">
        <v>346.96</v>
      </c>
      <c r="M635" s="266" t="s">
        <v>643</v>
      </c>
      <c r="N635" s="268">
        <v>41261</v>
      </c>
      <c r="O635" s="268" t="s">
        <v>689</v>
      </c>
      <c r="P635" s="268" t="s">
        <v>682</v>
      </c>
      <c r="Q635" s="268" t="s">
        <v>683</v>
      </c>
      <c r="R635" s="268"/>
      <c r="S635" s="268"/>
      <c r="T635" s="268"/>
      <c r="U635" s="268"/>
      <c r="V635" s="268" t="s">
        <v>648</v>
      </c>
      <c r="W635" s="268" t="s">
        <v>1306</v>
      </c>
      <c r="X635" s="268" t="s">
        <v>1638</v>
      </c>
      <c r="Y635" s="268" t="s">
        <v>14</v>
      </c>
    </row>
    <row r="636" spans="1:25" hidden="1" x14ac:dyDescent="0.2">
      <c r="A636" s="232"/>
      <c r="B636" s="266" t="s">
        <v>653</v>
      </c>
      <c r="C636" s="267">
        <v>44324</v>
      </c>
      <c r="D636" s="268">
        <v>60064</v>
      </c>
      <c r="E636" s="268" t="s">
        <v>639</v>
      </c>
      <c r="F636" s="268">
        <v>4694</v>
      </c>
      <c r="G636" s="266" t="s">
        <v>1481</v>
      </c>
      <c r="H636" s="268" t="s">
        <v>1483</v>
      </c>
      <c r="I636" s="268" t="s">
        <v>679</v>
      </c>
      <c r="J636" s="269">
        <v>67087</v>
      </c>
      <c r="K636" s="307" t="s">
        <v>680</v>
      </c>
      <c r="L636" s="269">
        <v>121.07</v>
      </c>
      <c r="M636" s="266" t="s">
        <v>643</v>
      </c>
      <c r="N636" s="268">
        <v>41270</v>
      </c>
      <c r="O636" s="268" t="s">
        <v>688</v>
      </c>
      <c r="P636" s="268" t="s">
        <v>682</v>
      </c>
      <c r="Q636" s="268" t="s">
        <v>683</v>
      </c>
      <c r="R636" s="268"/>
      <c r="S636" s="268"/>
      <c r="T636" s="268"/>
      <c r="U636" s="268"/>
      <c r="V636" s="268" t="s">
        <v>648</v>
      </c>
      <c r="W636" s="268" t="s">
        <v>1306</v>
      </c>
      <c r="X636" s="268" t="s">
        <v>1638</v>
      </c>
      <c r="Y636" s="268" t="s">
        <v>14</v>
      </c>
    </row>
    <row r="637" spans="1:25" hidden="1" x14ac:dyDescent="0.2">
      <c r="A637" s="232"/>
      <c r="B637" s="266" t="s">
        <v>653</v>
      </c>
      <c r="C637" s="267">
        <v>44324</v>
      </c>
      <c r="D637" s="268">
        <v>60064</v>
      </c>
      <c r="E637" s="268" t="s">
        <v>639</v>
      </c>
      <c r="F637" s="268">
        <v>4694</v>
      </c>
      <c r="G637" s="266" t="s">
        <v>1484</v>
      </c>
      <c r="H637" s="268" t="s">
        <v>1483</v>
      </c>
      <c r="I637" s="268" t="s">
        <v>679</v>
      </c>
      <c r="J637" s="269">
        <v>65000</v>
      </c>
      <c r="K637" s="307" t="s">
        <v>680</v>
      </c>
      <c r="L637" s="269">
        <v>117.3</v>
      </c>
      <c r="M637" s="266" t="s">
        <v>643</v>
      </c>
      <c r="N637" s="268">
        <v>44150</v>
      </c>
      <c r="O637" s="268" t="s">
        <v>701</v>
      </c>
      <c r="P637" s="268" t="s">
        <v>682</v>
      </c>
      <c r="Q637" s="268" t="s">
        <v>683</v>
      </c>
      <c r="R637" s="268"/>
      <c r="S637" s="268"/>
      <c r="T637" s="268"/>
      <c r="U637" s="268"/>
      <c r="V637" s="268" t="s">
        <v>648</v>
      </c>
      <c r="W637" s="268" t="s">
        <v>1306</v>
      </c>
      <c r="X637" s="268" t="s">
        <v>1638</v>
      </c>
      <c r="Y637" s="268" t="s">
        <v>14</v>
      </c>
    </row>
    <row r="638" spans="1:25" hidden="1" x14ac:dyDescent="0.2">
      <c r="A638" s="232"/>
      <c r="B638" s="266" t="s">
        <v>653</v>
      </c>
      <c r="C638" s="267">
        <v>44324</v>
      </c>
      <c r="D638" s="268">
        <v>60064</v>
      </c>
      <c r="E638" s="268" t="s">
        <v>639</v>
      </c>
      <c r="F638" s="268">
        <v>4694</v>
      </c>
      <c r="G638" s="266" t="s">
        <v>1485</v>
      </c>
      <c r="H638" s="268" t="s">
        <v>1483</v>
      </c>
      <c r="I638" s="268" t="s">
        <v>679</v>
      </c>
      <c r="J638" s="269">
        <v>50000</v>
      </c>
      <c r="K638" s="307" t="s">
        <v>680</v>
      </c>
      <c r="L638" s="269">
        <v>90.23</v>
      </c>
      <c r="M638" s="266" t="s">
        <v>643</v>
      </c>
      <c r="N638" s="268">
        <v>44130</v>
      </c>
      <c r="O638" s="268" t="s">
        <v>698</v>
      </c>
      <c r="P638" s="268" t="s">
        <v>682</v>
      </c>
      <c r="Q638" s="268" t="s">
        <v>683</v>
      </c>
      <c r="R638" s="268"/>
      <c r="S638" s="268"/>
      <c r="T638" s="268"/>
      <c r="U638" s="268"/>
      <c r="V638" s="268" t="s">
        <v>648</v>
      </c>
      <c r="W638" s="268" t="s">
        <v>1306</v>
      </c>
      <c r="X638" s="268" t="s">
        <v>1638</v>
      </c>
      <c r="Y638" s="268" t="s">
        <v>14</v>
      </c>
    </row>
    <row r="639" spans="1:25" hidden="1" x14ac:dyDescent="0.2">
      <c r="A639" s="232"/>
      <c r="B639" s="266" t="s">
        <v>653</v>
      </c>
      <c r="C639" s="267" t="s">
        <v>1486</v>
      </c>
      <c r="D639" s="268">
        <v>60064</v>
      </c>
      <c r="E639" s="268" t="s">
        <v>639</v>
      </c>
      <c r="F639" s="268">
        <v>4694</v>
      </c>
      <c r="G639" s="266" t="s">
        <v>1487</v>
      </c>
      <c r="H639" s="268" t="s">
        <v>1488</v>
      </c>
      <c r="I639" s="268" t="s">
        <v>679</v>
      </c>
      <c r="J639" s="269">
        <v>10000</v>
      </c>
      <c r="K639" s="307" t="s">
        <v>680</v>
      </c>
      <c r="L639" s="269">
        <v>17.809999999999999</v>
      </c>
      <c r="M639" s="266" t="s">
        <v>643</v>
      </c>
      <c r="N639" s="268">
        <v>44630</v>
      </c>
      <c r="O639" s="268" t="s">
        <v>709</v>
      </c>
      <c r="P639" s="268" t="s">
        <v>682</v>
      </c>
      <c r="Q639" s="268" t="s">
        <v>683</v>
      </c>
      <c r="R639" s="268"/>
      <c r="S639" s="268"/>
      <c r="T639" s="268"/>
      <c r="U639" s="268"/>
      <c r="V639" s="268" t="s">
        <v>648</v>
      </c>
      <c r="W639" s="268" t="s">
        <v>1306</v>
      </c>
      <c r="X639" s="268" t="s">
        <v>1638</v>
      </c>
      <c r="Y639" s="268" t="s">
        <v>14</v>
      </c>
    </row>
    <row r="640" spans="1:25" hidden="1" x14ac:dyDescent="0.2">
      <c r="A640" s="232"/>
      <c r="B640" s="266" t="s">
        <v>659</v>
      </c>
      <c r="C640" s="267">
        <v>44205</v>
      </c>
      <c r="D640" s="268">
        <v>60064</v>
      </c>
      <c r="E640" s="268" t="s">
        <v>639</v>
      </c>
      <c r="F640" s="268">
        <v>4695</v>
      </c>
      <c r="G640" s="266">
        <v>1583197</v>
      </c>
      <c r="H640" s="268" t="s">
        <v>1489</v>
      </c>
      <c r="I640" s="268" t="s">
        <v>679</v>
      </c>
      <c r="J640" s="269">
        <v>307614</v>
      </c>
      <c r="K640" s="307" t="s">
        <v>680</v>
      </c>
      <c r="L640" s="269">
        <v>554.52</v>
      </c>
      <c r="M640" s="266" t="s">
        <v>643</v>
      </c>
      <c r="N640" s="268">
        <v>41201</v>
      </c>
      <c r="O640" s="268" t="s">
        <v>681</v>
      </c>
      <c r="P640" s="268" t="s">
        <v>682</v>
      </c>
      <c r="Q640" s="268" t="s">
        <v>683</v>
      </c>
      <c r="R640" s="268"/>
      <c r="S640" s="268"/>
      <c r="T640" s="268"/>
      <c r="U640" s="268"/>
      <c r="V640" s="268" t="s">
        <v>648</v>
      </c>
      <c r="W640" s="268" t="s">
        <v>1306</v>
      </c>
      <c r="X640" s="268" t="s">
        <v>1638</v>
      </c>
      <c r="Y640" s="268" t="s">
        <v>14</v>
      </c>
    </row>
    <row r="641" spans="1:25" hidden="1" x14ac:dyDescent="0.2">
      <c r="A641" s="232"/>
      <c r="B641" s="266" t="s">
        <v>659</v>
      </c>
      <c r="C641" s="267">
        <v>44205</v>
      </c>
      <c r="D641" s="268">
        <v>60064</v>
      </c>
      <c r="E641" s="268" t="s">
        <v>639</v>
      </c>
      <c r="F641" s="268">
        <v>4695</v>
      </c>
      <c r="G641" s="266">
        <v>1583197</v>
      </c>
      <c r="H641" s="268" t="s">
        <v>1489</v>
      </c>
      <c r="I641" s="268" t="s">
        <v>679</v>
      </c>
      <c r="J641" s="269">
        <v>137328</v>
      </c>
      <c r="K641" s="307" t="s">
        <v>680</v>
      </c>
      <c r="L641" s="269">
        <v>247.56</v>
      </c>
      <c r="M641" s="266" t="s">
        <v>643</v>
      </c>
      <c r="N641" s="268">
        <v>41220</v>
      </c>
      <c r="O641" s="268" t="s">
        <v>685</v>
      </c>
      <c r="P641" s="268" t="s">
        <v>682</v>
      </c>
      <c r="Q641" s="268" t="s">
        <v>683</v>
      </c>
      <c r="R641" s="268"/>
      <c r="S641" s="268"/>
      <c r="T641" s="268"/>
      <c r="U641" s="268"/>
      <c r="V641" s="268" t="s">
        <v>648</v>
      </c>
      <c r="W641" s="268" t="s">
        <v>1306</v>
      </c>
      <c r="X641" s="268" t="s">
        <v>1638</v>
      </c>
      <c r="Y641" s="268" t="s">
        <v>14</v>
      </c>
    </row>
    <row r="642" spans="1:25" hidden="1" x14ac:dyDescent="0.2">
      <c r="A642" s="232"/>
      <c r="B642" s="266" t="s">
        <v>659</v>
      </c>
      <c r="C642" s="267">
        <v>44205</v>
      </c>
      <c r="D642" s="268">
        <v>60064</v>
      </c>
      <c r="E642" s="268" t="s">
        <v>639</v>
      </c>
      <c r="F642" s="268">
        <v>4695</v>
      </c>
      <c r="G642" s="266">
        <v>1583197</v>
      </c>
      <c r="H642" s="268" t="s">
        <v>1489</v>
      </c>
      <c r="I642" s="268" t="s">
        <v>679</v>
      </c>
      <c r="J642" s="269">
        <v>58965</v>
      </c>
      <c r="K642" s="307" t="s">
        <v>680</v>
      </c>
      <c r="L642" s="269">
        <v>106.29</v>
      </c>
      <c r="M642" s="266" t="s">
        <v>643</v>
      </c>
      <c r="N642" s="268">
        <v>41219</v>
      </c>
      <c r="O642" s="268" t="s">
        <v>687</v>
      </c>
      <c r="P642" s="268" t="s">
        <v>682</v>
      </c>
      <c r="Q642" s="268" t="s">
        <v>683</v>
      </c>
      <c r="R642" s="268"/>
      <c r="S642" s="268"/>
      <c r="T642" s="268"/>
      <c r="U642" s="268"/>
      <c r="V642" s="268" t="s">
        <v>648</v>
      </c>
      <c r="W642" s="268" t="s">
        <v>1306</v>
      </c>
      <c r="X642" s="268" t="s">
        <v>1638</v>
      </c>
      <c r="Y642" s="268" t="s">
        <v>14</v>
      </c>
    </row>
    <row r="643" spans="1:25" hidden="1" x14ac:dyDescent="0.2">
      <c r="A643" s="232"/>
      <c r="B643" s="266" t="s">
        <v>659</v>
      </c>
      <c r="C643" s="267">
        <v>44205</v>
      </c>
      <c r="D643" s="268">
        <v>60064</v>
      </c>
      <c r="E643" s="268" t="s">
        <v>639</v>
      </c>
      <c r="F643" s="268">
        <v>4695</v>
      </c>
      <c r="G643" s="266">
        <v>1583197</v>
      </c>
      <c r="H643" s="268" t="s">
        <v>1489</v>
      </c>
      <c r="I643" s="268" t="s">
        <v>679</v>
      </c>
      <c r="J643" s="269">
        <v>97655</v>
      </c>
      <c r="K643" s="307" t="s">
        <v>680</v>
      </c>
      <c r="L643" s="269">
        <v>176.04</v>
      </c>
      <c r="M643" s="266" t="s">
        <v>643</v>
      </c>
      <c r="N643" s="268">
        <v>41219</v>
      </c>
      <c r="O643" s="268" t="s">
        <v>687</v>
      </c>
      <c r="P643" s="268" t="s">
        <v>682</v>
      </c>
      <c r="Q643" s="268" t="s">
        <v>683</v>
      </c>
      <c r="R643" s="268"/>
      <c r="S643" s="268"/>
      <c r="T643" s="268"/>
      <c r="U643" s="268"/>
      <c r="V643" s="268" t="s">
        <v>648</v>
      </c>
      <c r="W643" s="268" t="s">
        <v>1306</v>
      </c>
      <c r="X643" s="268" t="s">
        <v>1638</v>
      </c>
      <c r="Y643" s="268" t="s">
        <v>14</v>
      </c>
    </row>
    <row r="644" spans="1:25" hidden="1" x14ac:dyDescent="0.2">
      <c r="A644" s="232"/>
      <c r="B644" s="266" t="s">
        <v>659</v>
      </c>
      <c r="C644" s="267">
        <v>44205</v>
      </c>
      <c r="D644" s="268">
        <v>60064</v>
      </c>
      <c r="E644" s="268" t="s">
        <v>639</v>
      </c>
      <c r="F644" s="268">
        <v>4695</v>
      </c>
      <c r="G644" s="266">
        <v>1583197</v>
      </c>
      <c r="H644" s="268" t="s">
        <v>1489</v>
      </c>
      <c r="I644" s="268" t="s">
        <v>679</v>
      </c>
      <c r="J644" s="269">
        <v>40588</v>
      </c>
      <c r="K644" s="307" t="s">
        <v>680</v>
      </c>
      <c r="L644" s="269">
        <v>73.17</v>
      </c>
      <c r="M644" s="266" t="s">
        <v>643</v>
      </c>
      <c r="N644" s="268">
        <v>41270</v>
      </c>
      <c r="O644" s="268" t="s">
        <v>688</v>
      </c>
      <c r="P644" s="268" t="s">
        <v>682</v>
      </c>
      <c r="Q644" s="268" t="s">
        <v>683</v>
      </c>
      <c r="R644" s="268"/>
      <c r="S644" s="268"/>
      <c r="T644" s="268"/>
      <c r="U644" s="268"/>
      <c r="V644" s="268" t="s">
        <v>648</v>
      </c>
      <c r="W644" s="268" t="s">
        <v>1306</v>
      </c>
      <c r="X644" s="268" t="s">
        <v>1638</v>
      </c>
      <c r="Y644" s="268" t="s">
        <v>14</v>
      </c>
    </row>
    <row r="645" spans="1:25" hidden="1" x14ac:dyDescent="0.2">
      <c r="A645" s="232"/>
      <c r="B645" s="266" t="s">
        <v>659</v>
      </c>
      <c r="C645" s="267">
        <v>44205</v>
      </c>
      <c r="D645" s="268">
        <v>60064</v>
      </c>
      <c r="E645" s="268" t="s">
        <v>639</v>
      </c>
      <c r="F645" s="268">
        <v>4695</v>
      </c>
      <c r="G645" s="266">
        <v>1583197</v>
      </c>
      <c r="H645" s="268" t="s">
        <v>1489</v>
      </c>
      <c r="I645" s="268" t="s">
        <v>679</v>
      </c>
      <c r="J645" s="269">
        <v>73241</v>
      </c>
      <c r="K645" s="307" t="s">
        <v>680</v>
      </c>
      <c r="L645" s="269">
        <v>132.03</v>
      </c>
      <c r="M645" s="266" t="s">
        <v>643</v>
      </c>
      <c r="N645" s="268">
        <v>41261</v>
      </c>
      <c r="O645" s="268" t="s">
        <v>689</v>
      </c>
      <c r="P645" s="268" t="s">
        <v>682</v>
      </c>
      <c r="Q645" s="268" t="s">
        <v>683</v>
      </c>
      <c r="R645" s="268"/>
      <c r="S645" s="268"/>
      <c r="T645" s="268"/>
      <c r="U645" s="268"/>
      <c r="V645" s="268" t="s">
        <v>648</v>
      </c>
      <c r="W645" s="268" t="s">
        <v>1306</v>
      </c>
      <c r="X645" s="268" t="s">
        <v>1638</v>
      </c>
      <c r="Y645" s="268" t="s">
        <v>14</v>
      </c>
    </row>
    <row r="646" spans="1:25" hidden="1" x14ac:dyDescent="0.2">
      <c r="A646" s="232"/>
      <c r="B646" s="266" t="s">
        <v>659</v>
      </c>
      <c r="C646" s="267">
        <v>44236</v>
      </c>
      <c r="D646" s="268">
        <v>60064</v>
      </c>
      <c r="E646" s="268" t="s">
        <v>639</v>
      </c>
      <c r="F646" s="268">
        <v>4695</v>
      </c>
      <c r="G646" s="266">
        <v>1583199</v>
      </c>
      <c r="H646" s="268" t="s">
        <v>1279</v>
      </c>
      <c r="I646" s="268" t="s">
        <v>679</v>
      </c>
      <c r="J646" s="269">
        <v>250000</v>
      </c>
      <c r="K646" s="307" t="s">
        <v>680</v>
      </c>
      <c r="L646" s="269">
        <v>451.82</v>
      </c>
      <c r="M646" s="266" t="s">
        <v>643</v>
      </c>
      <c r="N646" s="268">
        <v>44310</v>
      </c>
      <c r="O646" s="268" t="s">
        <v>706</v>
      </c>
      <c r="P646" s="268" t="s">
        <v>682</v>
      </c>
      <c r="Q646" s="268" t="s">
        <v>683</v>
      </c>
      <c r="R646" s="268"/>
      <c r="S646" s="268"/>
      <c r="T646" s="268"/>
      <c r="U646" s="268"/>
      <c r="V646" s="268" t="s">
        <v>648</v>
      </c>
      <c r="W646" s="268" t="s">
        <v>1306</v>
      </c>
      <c r="X646" s="268" t="s">
        <v>1638</v>
      </c>
      <c r="Y646" s="268" t="s">
        <v>14</v>
      </c>
    </row>
    <row r="647" spans="1:25" hidden="1" x14ac:dyDescent="0.2">
      <c r="A647" s="232"/>
      <c r="B647" s="266" t="s">
        <v>659</v>
      </c>
      <c r="C647" s="267">
        <v>44236</v>
      </c>
      <c r="D647" s="268">
        <v>60064</v>
      </c>
      <c r="E647" s="268" t="s">
        <v>639</v>
      </c>
      <c r="F647" s="268">
        <v>4695</v>
      </c>
      <c r="G647" s="266">
        <v>1583200</v>
      </c>
      <c r="H647" s="268" t="s">
        <v>1235</v>
      </c>
      <c r="I647" s="268" t="s">
        <v>679</v>
      </c>
      <c r="J647" s="269">
        <v>400000</v>
      </c>
      <c r="K647" s="307" t="s">
        <v>680</v>
      </c>
      <c r="L647" s="269">
        <v>722.91</v>
      </c>
      <c r="M647" s="266" t="s">
        <v>643</v>
      </c>
      <c r="N647" s="268">
        <v>44620</v>
      </c>
      <c r="O647" s="268" t="s">
        <v>1236</v>
      </c>
      <c r="P647" s="268" t="s">
        <v>682</v>
      </c>
      <c r="Q647" s="268" t="s">
        <v>683</v>
      </c>
      <c r="R647" s="268"/>
      <c r="S647" s="268"/>
      <c r="T647" s="268"/>
      <c r="U647" s="268"/>
      <c r="V647" s="268" t="s">
        <v>648</v>
      </c>
      <c r="W647" s="268" t="s">
        <v>1306</v>
      </c>
      <c r="X647" s="268" t="s">
        <v>1638</v>
      </c>
      <c r="Y647" s="268" t="s">
        <v>14</v>
      </c>
    </row>
    <row r="648" spans="1:25" hidden="1" x14ac:dyDescent="0.2">
      <c r="A648" s="232"/>
      <c r="B648" s="266" t="s">
        <v>659</v>
      </c>
      <c r="C648" s="267">
        <v>44356</v>
      </c>
      <c r="D648" s="268">
        <v>60064</v>
      </c>
      <c r="E648" s="268" t="s">
        <v>639</v>
      </c>
      <c r="F648" s="268">
        <v>4695</v>
      </c>
      <c r="G648" s="266" t="s">
        <v>1490</v>
      </c>
      <c r="H648" s="268" t="s">
        <v>1491</v>
      </c>
      <c r="I648" s="268" t="s">
        <v>679</v>
      </c>
      <c r="J648" s="269">
        <v>1500</v>
      </c>
      <c r="K648" s="307" t="s">
        <v>680</v>
      </c>
      <c r="L648" s="269">
        <v>2.71</v>
      </c>
      <c r="M648" s="266" t="s">
        <v>643</v>
      </c>
      <c r="N648" s="268">
        <v>44840</v>
      </c>
      <c r="O648" s="268" t="s">
        <v>741</v>
      </c>
      <c r="P648" s="268" t="s">
        <v>682</v>
      </c>
      <c r="Q648" s="268" t="s">
        <v>683</v>
      </c>
      <c r="R648" s="268"/>
      <c r="S648" s="268"/>
      <c r="T648" s="268"/>
      <c r="U648" s="268"/>
      <c r="V648" s="268" t="s">
        <v>648</v>
      </c>
      <c r="W648" s="268" t="s">
        <v>1306</v>
      </c>
      <c r="X648" s="268" t="s">
        <v>1638</v>
      </c>
      <c r="Y648" s="268" t="s">
        <v>14</v>
      </c>
    </row>
    <row r="649" spans="1:25" hidden="1" x14ac:dyDescent="0.2">
      <c r="A649" s="232"/>
      <c r="B649" s="266" t="s">
        <v>659</v>
      </c>
      <c r="C649" s="267">
        <v>44356</v>
      </c>
      <c r="D649" s="268">
        <v>60064</v>
      </c>
      <c r="E649" s="268" t="s">
        <v>639</v>
      </c>
      <c r="F649" s="268">
        <v>4695</v>
      </c>
      <c r="G649" s="266" t="s">
        <v>1492</v>
      </c>
      <c r="H649" s="268" t="s">
        <v>1092</v>
      </c>
      <c r="I649" s="268" t="s">
        <v>679</v>
      </c>
      <c r="J649" s="269">
        <v>10918</v>
      </c>
      <c r="K649" s="307" t="s">
        <v>680</v>
      </c>
      <c r="L649" s="269">
        <v>19.760000000000002</v>
      </c>
      <c r="M649" s="266" t="s">
        <v>643</v>
      </c>
      <c r="N649" s="268">
        <v>44120</v>
      </c>
      <c r="O649" s="268" t="s">
        <v>712</v>
      </c>
      <c r="P649" s="268" t="s">
        <v>682</v>
      </c>
      <c r="Q649" s="268" t="s">
        <v>683</v>
      </c>
      <c r="R649" s="268"/>
      <c r="S649" s="268"/>
      <c r="T649" s="268"/>
      <c r="U649" s="268"/>
      <c r="V649" s="268" t="s">
        <v>648</v>
      </c>
      <c r="W649" s="268" t="s">
        <v>1306</v>
      </c>
      <c r="X649" s="268" t="s">
        <v>1638</v>
      </c>
      <c r="Y649" s="268" t="s">
        <v>14</v>
      </c>
    </row>
    <row r="650" spans="1:25" hidden="1" x14ac:dyDescent="0.2">
      <c r="A650" s="232"/>
      <c r="B650" s="266" t="s">
        <v>659</v>
      </c>
      <c r="C650" s="267">
        <v>44356</v>
      </c>
      <c r="D650" s="268">
        <v>60064</v>
      </c>
      <c r="E650" s="268" t="s">
        <v>639</v>
      </c>
      <c r="F650" s="268">
        <v>4695</v>
      </c>
      <c r="G650" s="266">
        <v>1583198</v>
      </c>
      <c r="H650" s="268" t="s">
        <v>1493</v>
      </c>
      <c r="I650" s="268" t="s">
        <v>679</v>
      </c>
      <c r="J650" s="269">
        <v>13936</v>
      </c>
      <c r="K650" s="307" t="s">
        <v>680</v>
      </c>
      <c r="L650" s="269">
        <v>25.22</v>
      </c>
      <c r="M650" s="266" t="s">
        <v>643</v>
      </c>
      <c r="N650" s="268">
        <v>41219</v>
      </c>
      <c r="O650" s="268" t="s">
        <v>687</v>
      </c>
      <c r="P650" s="268" t="s">
        <v>682</v>
      </c>
      <c r="Q650" s="268" t="s">
        <v>683</v>
      </c>
      <c r="R650" s="268"/>
      <c r="S650" s="268"/>
      <c r="T650" s="268"/>
      <c r="U650" s="268"/>
      <c r="V650" s="268" t="s">
        <v>648</v>
      </c>
      <c r="W650" s="268" t="s">
        <v>1306</v>
      </c>
      <c r="X650" s="268" t="s">
        <v>1638</v>
      </c>
      <c r="Y650" s="268" t="s">
        <v>14</v>
      </c>
    </row>
    <row r="651" spans="1:25" hidden="1" x14ac:dyDescent="0.2">
      <c r="A651" s="232"/>
      <c r="B651" s="266" t="s">
        <v>659</v>
      </c>
      <c r="C651" s="267">
        <v>44356</v>
      </c>
      <c r="D651" s="268">
        <v>60064</v>
      </c>
      <c r="E651" s="268" t="s">
        <v>639</v>
      </c>
      <c r="F651" s="268">
        <v>4695</v>
      </c>
      <c r="G651" s="266">
        <v>1583198</v>
      </c>
      <c r="H651" s="268" t="s">
        <v>1493</v>
      </c>
      <c r="I651" s="268" t="s">
        <v>679</v>
      </c>
      <c r="J651" s="269">
        <v>30582</v>
      </c>
      <c r="K651" s="307" t="s">
        <v>680</v>
      </c>
      <c r="L651" s="269">
        <v>55.34</v>
      </c>
      <c r="M651" s="266" t="s">
        <v>643</v>
      </c>
      <c r="N651" s="268">
        <v>41219</v>
      </c>
      <c r="O651" s="268" t="s">
        <v>687</v>
      </c>
      <c r="P651" s="268" t="s">
        <v>682</v>
      </c>
      <c r="Q651" s="268" t="s">
        <v>683</v>
      </c>
      <c r="R651" s="268"/>
      <c r="S651" s="268"/>
      <c r="T651" s="268"/>
      <c r="U651" s="268"/>
      <c r="V651" s="268" t="s">
        <v>648</v>
      </c>
      <c r="W651" s="268" t="s">
        <v>1306</v>
      </c>
      <c r="X651" s="268" t="s">
        <v>1638</v>
      </c>
      <c r="Y651" s="268" t="s">
        <v>14</v>
      </c>
    </row>
    <row r="652" spans="1:25" hidden="1" x14ac:dyDescent="0.2">
      <c r="A652" s="232"/>
      <c r="B652" s="266" t="s">
        <v>659</v>
      </c>
      <c r="C652" s="267">
        <v>44356</v>
      </c>
      <c r="D652" s="268">
        <v>60064</v>
      </c>
      <c r="E652" s="268" t="s">
        <v>639</v>
      </c>
      <c r="F652" s="268">
        <v>4695</v>
      </c>
      <c r="G652" s="266">
        <v>1583198</v>
      </c>
      <c r="H652" s="268" t="s">
        <v>1493</v>
      </c>
      <c r="I652" s="268" t="s">
        <v>679</v>
      </c>
      <c r="J652" s="269">
        <v>34995</v>
      </c>
      <c r="K652" s="307" t="s">
        <v>680</v>
      </c>
      <c r="L652" s="269">
        <v>63.32</v>
      </c>
      <c r="M652" s="266" t="s">
        <v>643</v>
      </c>
      <c r="N652" s="268">
        <v>41220</v>
      </c>
      <c r="O652" s="268" t="s">
        <v>685</v>
      </c>
      <c r="P652" s="268" t="s">
        <v>682</v>
      </c>
      <c r="Q652" s="268" t="s">
        <v>683</v>
      </c>
      <c r="R652" s="268"/>
      <c r="S652" s="268"/>
      <c r="T652" s="268"/>
      <c r="U652" s="268"/>
      <c r="V652" s="268" t="s">
        <v>648</v>
      </c>
      <c r="W652" s="268" t="s">
        <v>1306</v>
      </c>
      <c r="X652" s="268" t="s">
        <v>1638</v>
      </c>
      <c r="Y652" s="268" t="s">
        <v>14</v>
      </c>
    </row>
    <row r="653" spans="1:25" hidden="1" x14ac:dyDescent="0.2">
      <c r="A653" s="232"/>
      <c r="B653" s="266" t="s">
        <v>659</v>
      </c>
      <c r="C653" s="267">
        <v>44539</v>
      </c>
      <c r="D653" s="268">
        <v>60064</v>
      </c>
      <c r="E653" s="268" t="s">
        <v>639</v>
      </c>
      <c r="F653" s="268">
        <v>4695</v>
      </c>
      <c r="G653" s="266" t="s">
        <v>1494</v>
      </c>
      <c r="H653" s="268" t="s">
        <v>1495</v>
      </c>
      <c r="I653" s="268" t="s">
        <v>679</v>
      </c>
      <c r="J653" s="269">
        <v>66900</v>
      </c>
      <c r="K653" s="307" t="s">
        <v>680</v>
      </c>
      <c r="L653" s="269">
        <v>120.46</v>
      </c>
      <c r="M653" s="266" t="s">
        <v>643</v>
      </c>
      <c r="N653" s="268">
        <v>44630</v>
      </c>
      <c r="O653" s="268" t="s">
        <v>709</v>
      </c>
      <c r="P653" s="268" t="s">
        <v>682</v>
      </c>
      <c r="Q653" s="268" t="s">
        <v>683</v>
      </c>
      <c r="R653" s="268"/>
      <c r="S653" s="268"/>
      <c r="T653" s="268"/>
      <c r="U653" s="268"/>
      <c r="V653" s="268" t="s">
        <v>648</v>
      </c>
      <c r="W653" s="268" t="s">
        <v>1306</v>
      </c>
      <c r="X653" s="268" t="s">
        <v>1638</v>
      </c>
      <c r="Y653" s="268" t="s">
        <v>14</v>
      </c>
    </row>
    <row r="654" spans="1:25" hidden="1" x14ac:dyDescent="0.2">
      <c r="A654" s="232"/>
      <c r="B654" s="266" t="s">
        <v>659</v>
      </c>
      <c r="C654" s="267" t="s">
        <v>1496</v>
      </c>
      <c r="D654" s="268">
        <v>60064</v>
      </c>
      <c r="E654" s="268" t="s">
        <v>639</v>
      </c>
      <c r="F654" s="268">
        <v>4695</v>
      </c>
      <c r="G654" s="266" t="s">
        <v>1497</v>
      </c>
      <c r="H654" s="268" t="s">
        <v>881</v>
      </c>
      <c r="I654" s="268" t="s">
        <v>679</v>
      </c>
      <c r="J654" s="269">
        <v>2500</v>
      </c>
      <c r="K654" s="307" t="s">
        <v>680</v>
      </c>
      <c r="L654" s="269">
        <v>4.5</v>
      </c>
      <c r="M654" s="266" t="s">
        <v>643</v>
      </c>
      <c r="N654" s="268">
        <v>44510</v>
      </c>
      <c r="O654" s="268" t="s">
        <v>721</v>
      </c>
      <c r="P654" s="268" t="s">
        <v>682</v>
      </c>
      <c r="Q654" s="268" t="s">
        <v>683</v>
      </c>
      <c r="R654" s="268"/>
      <c r="S654" s="268"/>
      <c r="T654" s="268"/>
      <c r="U654" s="268"/>
      <c r="V654" s="268" t="s">
        <v>648</v>
      </c>
      <c r="W654" s="268" t="s">
        <v>1306</v>
      </c>
      <c r="X654" s="268" t="s">
        <v>1638</v>
      </c>
      <c r="Y654" s="268" t="s">
        <v>14</v>
      </c>
    </row>
    <row r="655" spans="1:25" hidden="1" x14ac:dyDescent="0.2">
      <c r="A655" s="232"/>
      <c r="B655" s="266" t="s">
        <v>659</v>
      </c>
      <c r="C655" s="267" t="s">
        <v>1496</v>
      </c>
      <c r="D655" s="268">
        <v>60064</v>
      </c>
      <c r="E655" s="268" t="s">
        <v>639</v>
      </c>
      <c r="F655" s="268">
        <v>4695</v>
      </c>
      <c r="G655" s="266" t="s">
        <v>1498</v>
      </c>
      <c r="H655" s="268" t="s">
        <v>1016</v>
      </c>
      <c r="I655" s="268" t="s">
        <v>679</v>
      </c>
      <c r="J655" s="269">
        <v>50000</v>
      </c>
      <c r="K655" s="307" t="s">
        <v>680</v>
      </c>
      <c r="L655" s="269">
        <v>90.05</v>
      </c>
      <c r="M655" s="266" t="s">
        <v>643</v>
      </c>
      <c r="N655" s="268">
        <v>44120</v>
      </c>
      <c r="O655" s="268" t="s">
        <v>712</v>
      </c>
      <c r="P655" s="268" t="s">
        <v>682</v>
      </c>
      <c r="Q655" s="268" t="s">
        <v>683</v>
      </c>
      <c r="R655" s="268"/>
      <c r="S655" s="268"/>
      <c r="T655" s="268"/>
      <c r="U655" s="268"/>
      <c r="V655" s="268" t="s">
        <v>648</v>
      </c>
      <c r="W655" s="268" t="s">
        <v>1306</v>
      </c>
      <c r="X655" s="268" t="s">
        <v>1638</v>
      </c>
      <c r="Y655" s="268" t="s">
        <v>14</v>
      </c>
    </row>
    <row r="656" spans="1:25" hidden="1" x14ac:dyDescent="0.2">
      <c r="A656" s="232"/>
      <c r="B656" s="266" t="s">
        <v>659</v>
      </c>
      <c r="C656" s="267" t="s">
        <v>1499</v>
      </c>
      <c r="D656" s="268">
        <v>60064</v>
      </c>
      <c r="E656" s="268" t="s">
        <v>639</v>
      </c>
      <c r="F656" s="268">
        <v>4695</v>
      </c>
      <c r="G656" s="266" t="s">
        <v>1500</v>
      </c>
      <c r="H656" s="268" t="s">
        <v>1014</v>
      </c>
      <c r="I656" s="268" t="s">
        <v>679</v>
      </c>
      <c r="J656" s="269">
        <v>25300</v>
      </c>
      <c r="K656" s="307" t="s">
        <v>680</v>
      </c>
      <c r="L656" s="269">
        <v>45.43</v>
      </c>
      <c r="M656" s="266" t="s">
        <v>643</v>
      </c>
      <c r="N656" s="268">
        <v>44510</v>
      </c>
      <c r="O656" s="268" t="s">
        <v>721</v>
      </c>
      <c r="P656" s="268" t="s">
        <v>682</v>
      </c>
      <c r="Q656" s="268" t="s">
        <v>683</v>
      </c>
      <c r="R656" s="268"/>
      <c r="S656" s="268"/>
      <c r="T656" s="268"/>
      <c r="U656" s="268"/>
      <c r="V656" s="268" t="s">
        <v>648</v>
      </c>
      <c r="W656" s="268" t="s">
        <v>1306</v>
      </c>
      <c r="X656" s="268" t="s">
        <v>1638</v>
      </c>
      <c r="Y656" s="268" t="s">
        <v>14</v>
      </c>
    </row>
    <row r="657" spans="1:25" hidden="1" x14ac:dyDescent="0.2">
      <c r="A657" s="232"/>
      <c r="B657" s="266" t="s">
        <v>659</v>
      </c>
      <c r="C657" s="267" t="s">
        <v>1501</v>
      </c>
      <c r="D657" s="268">
        <v>60064</v>
      </c>
      <c r="E657" s="268" t="s">
        <v>639</v>
      </c>
      <c r="F657" s="268">
        <v>4695</v>
      </c>
      <c r="G657" s="266" t="s">
        <v>1502</v>
      </c>
      <c r="H657" s="268" t="s">
        <v>1241</v>
      </c>
      <c r="I657" s="268" t="s">
        <v>679</v>
      </c>
      <c r="J657" s="269">
        <v>15000</v>
      </c>
      <c r="K657" s="307" t="s">
        <v>680</v>
      </c>
      <c r="L657" s="269">
        <v>26.8</v>
      </c>
      <c r="M657" s="266" t="s">
        <v>643</v>
      </c>
      <c r="N657" s="268">
        <v>44510</v>
      </c>
      <c r="O657" s="268" t="s">
        <v>721</v>
      </c>
      <c r="P657" s="268" t="s">
        <v>682</v>
      </c>
      <c r="Q657" s="268" t="s">
        <v>683</v>
      </c>
      <c r="R657" s="268"/>
      <c r="S657" s="268"/>
      <c r="T657" s="268"/>
      <c r="U657" s="268"/>
      <c r="V657" s="268" t="s">
        <v>648</v>
      </c>
      <c r="W657" s="268" t="s">
        <v>1306</v>
      </c>
      <c r="X657" s="268" t="s">
        <v>1638</v>
      </c>
      <c r="Y657" s="268" t="s">
        <v>14</v>
      </c>
    </row>
    <row r="658" spans="1:25" hidden="1" x14ac:dyDescent="0.2">
      <c r="A658" s="232"/>
      <c r="B658" s="266" t="s">
        <v>659</v>
      </c>
      <c r="C658" s="267" t="s">
        <v>1501</v>
      </c>
      <c r="D658" s="268">
        <v>60064</v>
      </c>
      <c r="E658" s="268" t="s">
        <v>639</v>
      </c>
      <c r="F658" s="268">
        <v>4695</v>
      </c>
      <c r="G658" s="266" t="s">
        <v>1503</v>
      </c>
      <c r="H658" s="268" t="s">
        <v>1504</v>
      </c>
      <c r="I658" s="268" t="s">
        <v>679</v>
      </c>
      <c r="J658" s="269">
        <v>25000</v>
      </c>
      <c r="K658" s="307" t="s">
        <v>680</v>
      </c>
      <c r="L658" s="269">
        <v>44.66</v>
      </c>
      <c r="M658" s="266" t="s">
        <v>643</v>
      </c>
      <c r="N658" s="268">
        <v>44510</v>
      </c>
      <c r="O658" s="268" t="s">
        <v>721</v>
      </c>
      <c r="P658" s="268" t="s">
        <v>682</v>
      </c>
      <c r="Q658" s="268" t="s">
        <v>683</v>
      </c>
      <c r="R658" s="268"/>
      <c r="S658" s="268"/>
      <c r="T658" s="268"/>
      <c r="U658" s="268"/>
      <c r="V658" s="268" t="s">
        <v>648</v>
      </c>
      <c r="W658" s="268" t="s">
        <v>1306</v>
      </c>
      <c r="X658" s="268" t="s">
        <v>1638</v>
      </c>
      <c r="Y658" s="268" t="s">
        <v>14</v>
      </c>
    </row>
    <row r="659" spans="1:25" hidden="1" x14ac:dyDescent="0.2">
      <c r="A659" s="232"/>
      <c r="B659" s="266" t="s">
        <v>659</v>
      </c>
      <c r="C659" s="267" t="s">
        <v>1505</v>
      </c>
      <c r="D659" s="268">
        <v>60064</v>
      </c>
      <c r="E659" s="268" t="s">
        <v>639</v>
      </c>
      <c r="F659" s="268">
        <v>4695</v>
      </c>
      <c r="G659" s="266" t="s">
        <v>1506</v>
      </c>
      <c r="H659" s="268" t="s">
        <v>1235</v>
      </c>
      <c r="I659" s="268" t="s">
        <v>679</v>
      </c>
      <c r="J659" s="269">
        <v>10000</v>
      </c>
      <c r="K659" s="307" t="s">
        <v>680</v>
      </c>
      <c r="L659" s="269">
        <v>17.88</v>
      </c>
      <c r="M659" s="266" t="s">
        <v>643</v>
      </c>
      <c r="N659" s="268">
        <v>44620</v>
      </c>
      <c r="O659" s="268" t="s">
        <v>1236</v>
      </c>
      <c r="P659" s="268" t="s">
        <v>682</v>
      </c>
      <c r="Q659" s="268" t="s">
        <v>683</v>
      </c>
      <c r="R659" s="268"/>
      <c r="S659" s="268"/>
      <c r="T659" s="268"/>
      <c r="U659" s="268"/>
      <c r="V659" s="268" t="s">
        <v>648</v>
      </c>
      <c r="W659" s="268" t="s">
        <v>1306</v>
      </c>
      <c r="X659" s="268" t="s">
        <v>1638</v>
      </c>
      <c r="Y659" s="268" t="s">
        <v>14</v>
      </c>
    </row>
    <row r="660" spans="1:25" hidden="1" x14ac:dyDescent="0.2">
      <c r="A660" s="232"/>
      <c r="B660" s="266" t="s">
        <v>653</v>
      </c>
      <c r="C660" s="267">
        <v>44355</v>
      </c>
      <c r="D660" s="268">
        <v>60064</v>
      </c>
      <c r="E660" s="268" t="s">
        <v>639</v>
      </c>
      <c r="F660" s="268">
        <v>4694</v>
      </c>
      <c r="G660" s="266" t="s">
        <v>1507</v>
      </c>
      <c r="H660" s="268" t="s">
        <v>1016</v>
      </c>
      <c r="I660" s="268" t="s">
        <v>679</v>
      </c>
      <c r="J660" s="269">
        <v>50000</v>
      </c>
      <c r="K660" s="307" t="s">
        <v>680</v>
      </c>
      <c r="L660" s="269">
        <v>89.89</v>
      </c>
      <c r="M660" s="266" t="s">
        <v>643</v>
      </c>
      <c r="N660" s="268">
        <v>44120</v>
      </c>
      <c r="O660" s="268" t="s">
        <v>712</v>
      </c>
      <c r="P660" s="268" t="s">
        <v>682</v>
      </c>
      <c r="Q660" s="268" t="s">
        <v>683</v>
      </c>
      <c r="R660" s="268"/>
      <c r="S660" s="268"/>
      <c r="T660" s="268"/>
      <c r="U660" s="268"/>
      <c r="V660" s="268" t="s">
        <v>648</v>
      </c>
      <c r="W660" s="268" t="s">
        <v>1508</v>
      </c>
      <c r="X660" s="268" t="s">
        <v>1636</v>
      </c>
      <c r="Y660" s="268" t="s">
        <v>14</v>
      </c>
    </row>
    <row r="661" spans="1:25" hidden="1" x14ac:dyDescent="0.2">
      <c r="A661" s="232"/>
      <c r="B661" s="266" t="s">
        <v>653</v>
      </c>
      <c r="C661" s="267">
        <v>44385</v>
      </c>
      <c r="D661" s="268">
        <v>60064</v>
      </c>
      <c r="E661" s="268" t="s">
        <v>639</v>
      </c>
      <c r="F661" s="268">
        <v>4694</v>
      </c>
      <c r="G661" s="266" t="s">
        <v>1509</v>
      </c>
      <c r="H661" s="268" t="s">
        <v>1510</v>
      </c>
      <c r="I661" s="268" t="s">
        <v>679</v>
      </c>
      <c r="J661" s="269">
        <v>1000</v>
      </c>
      <c r="K661" s="307" t="s">
        <v>680</v>
      </c>
      <c r="L661" s="269">
        <v>1.79</v>
      </c>
      <c r="M661" s="266" t="s">
        <v>643</v>
      </c>
      <c r="N661" s="268">
        <v>42430</v>
      </c>
      <c r="O661" s="268" t="s">
        <v>819</v>
      </c>
      <c r="P661" s="268" t="s">
        <v>682</v>
      </c>
      <c r="Q661" s="268" t="s">
        <v>683</v>
      </c>
      <c r="R661" s="268"/>
      <c r="S661" s="268"/>
      <c r="T661" s="268"/>
      <c r="U661" s="268"/>
      <c r="V661" s="268" t="s">
        <v>648</v>
      </c>
      <c r="W661" s="268" t="s">
        <v>1508</v>
      </c>
      <c r="X661" s="268" t="s">
        <v>1636</v>
      </c>
      <c r="Y661" s="268" t="s">
        <v>14</v>
      </c>
    </row>
    <row r="662" spans="1:25" hidden="1" x14ac:dyDescent="0.2">
      <c r="A662" s="232"/>
      <c r="B662" s="266" t="s">
        <v>653</v>
      </c>
      <c r="C662" s="267" t="s">
        <v>1511</v>
      </c>
      <c r="D662" s="268">
        <v>60064</v>
      </c>
      <c r="E662" s="268" t="s">
        <v>639</v>
      </c>
      <c r="F662" s="268">
        <v>4694</v>
      </c>
      <c r="G662" s="266">
        <v>1583195</v>
      </c>
      <c r="H662" s="268" t="s">
        <v>1512</v>
      </c>
      <c r="I662" s="268" t="s">
        <v>679</v>
      </c>
      <c r="J662" s="269">
        <v>280000</v>
      </c>
      <c r="K662" s="307" t="s">
        <v>680</v>
      </c>
      <c r="L662" s="269">
        <v>502.23</v>
      </c>
      <c r="M662" s="266" t="s">
        <v>643</v>
      </c>
      <c r="N662" s="268">
        <v>44110</v>
      </c>
      <c r="O662" s="268" t="s">
        <v>728</v>
      </c>
      <c r="P662" s="268" t="s">
        <v>682</v>
      </c>
      <c r="Q662" s="268" t="s">
        <v>683</v>
      </c>
      <c r="R662" s="268"/>
      <c r="S662" s="268"/>
      <c r="T662" s="268"/>
      <c r="U662" s="268"/>
      <c r="V662" s="268" t="s">
        <v>648</v>
      </c>
      <c r="W662" s="268" t="s">
        <v>1508</v>
      </c>
      <c r="X662" s="268" t="s">
        <v>1636</v>
      </c>
      <c r="Y662" s="268" t="s">
        <v>14</v>
      </c>
    </row>
    <row r="663" spans="1:25" hidden="1" x14ac:dyDescent="0.2">
      <c r="A663" s="232"/>
      <c r="B663" s="266" t="s">
        <v>653</v>
      </c>
      <c r="C663" s="267" t="s">
        <v>1513</v>
      </c>
      <c r="D663" s="268">
        <v>60064</v>
      </c>
      <c r="E663" s="268" t="s">
        <v>639</v>
      </c>
      <c r="F663" s="268">
        <v>4694</v>
      </c>
      <c r="G663" s="266" t="s">
        <v>1514</v>
      </c>
      <c r="H663" s="268" t="s">
        <v>1515</v>
      </c>
      <c r="I663" s="268" t="s">
        <v>679</v>
      </c>
      <c r="J663" s="269">
        <v>1000</v>
      </c>
      <c r="K663" s="307" t="s">
        <v>680</v>
      </c>
      <c r="L663" s="269">
        <v>1.78</v>
      </c>
      <c r="M663" s="266" t="s">
        <v>643</v>
      </c>
      <c r="N663" s="268">
        <v>42430</v>
      </c>
      <c r="O663" s="268" t="s">
        <v>819</v>
      </c>
      <c r="P663" s="268" t="s">
        <v>682</v>
      </c>
      <c r="Q663" s="268" t="s">
        <v>683</v>
      </c>
      <c r="R663" s="268"/>
      <c r="S663" s="268"/>
      <c r="T663" s="268"/>
      <c r="U663" s="268"/>
      <c r="V663" s="268" t="s">
        <v>648</v>
      </c>
      <c r="W663" s="268" t="s">
        <v>1508</v>
      </c>
      <c r="X663" s="268" t="s">
        <v>1636</v>
      </c>
      <c r="Y663" s="268" t="s">
        <v>14</v>
      </c>
    </row>
    <row r="664" spans="1:25" hidden="1" x14ac:dyDescent="0.2">
      <c r="A664" s="232"/>
      <c r="B664" s="266" t="s">
        <v>659</v>
      </c>
      <c r="C664" s="267" t="s">
        <v>1501</v>
      </c>
      <c r="D664" s="268">
        <v>60064</v>
      </c>
      <c r="E664" s="268" t="s">
        <v>639</v>
      </c>
      <c r="F664" s="268">
        <v>4695</v>
      </c>
      <c r="G664" s="266">
        <v>1583206</v>
      </c>
      <c r="H664" s="268" t="s">
        <v>1516</v>
      </c>
      <c r="I664" s="268" t="s">
        <v>679</v>
      </c>
      <c r="J664" s="269">
        <v>280000</v>
      </c>
      <c r="K664" s="307" t="s">
        <v>680</v>
      </c>
      <c r="L664" s="269">
        <v>500.24</v>
      </c>
      <c r="M664" s="266" t="s">
        <v>643</v>
      </c>
      <c r="N664" s="268">
        <v>44110</v>
      </c>
      <c r="O664" s="268" t="s">
        <v>728</v>
      </c>
      <c r="P664" s="268" t="s">
        <v>682</v>
      </c>
      <c r="Q664" s="268" t="s">
        <v>683</v>
      </c>
      <c r="R664" s="268"/>
      <c r="S664" s="268"/>
      <c r="T664" s="268"/>
      <c r="U664" s="268"/>
      <c r="V664" s="268" t="s">
        <v>648</v>
      </c>
      <c r="W664" s="268" t="s">
        <v>1508</v>
      </c>
      <c r="X664" s="268" t="s">
        <v>1636</v>
      </c>
      <c r="Y664" s="268" t="s">
        <v>14</v>
      </c>
    </row>
    <row r="665" spans="1:25" hidden="1" x14ac:dyDescent="0.2">
      <c r="A665" s="232"/>
      <c r="B665" s="266" t="s">
        <v>659</v>
      </c>
      <c r="C665" s="267" t="s">
        <v>1505</v>
      </c>
      <c r="D665" s="268">
        <v>60064</v>
      </c>
      <c r="E665" s="268" t="s">
        <v>639</v>
      </c>
      <c r="F665" s="268">
        <v>4695</v>
      </c>
      <c r="G665" s="266" t="s">
        <v>1517</v>
      </c>
      <c r="H665" s="268" t="s">
        <v>1518</v>
      </c>
      <c r="I665" s="268" t="s">
        <v>679</v>
      </c>
      <c r="J665" s="269">
        <v>491427</v>
      </c>
      <c r="K665" s="307" t="s">
        <v>680</v>
      </c>
      <c r="L665" s="269">
        <v>878.77</v>
      </c>
      <c r="M665" s="266" t="s">
        <v>643</v>
      </c>
      <c r="N665" s="268">
        <v>41220</v>
      </c>
      <c r="O665" s="268" t="s">
        <v>685</v>
      </c>
      <c r="P665" s="268" t="s">
        <v>682</v>
      </c>
      <c r="Q665" s="268" t="s">
        <v>683</v>
      </c>
      <c r="R665" s="268"/>
      <c r="S665" s="268"/>
      <c r="T665" s="268"/>
      <c r="U665" s="268"/>
      <c r="V665" s="268" t="s">
        <v>648</v>
      </c>
      <c r="W665" s="268" t="s">
        <v>1508</v>
      </c>
      <c r="X665" s="268" t="s">
        <v>1636</v>
      </c>
      <c r="Y665" s="268" t="s">
        <v>14</v>
      </c>
    </row>
    <row r="666" spans="1:25" hidden="1" x14ac:dyDescent="0.2">
      <c r="A666" s="232"/>
      <c r="B666" s="266" t="s">
        <v>659</v>
      </c>
      <c r="C666" s="267" t="s">
        <v>1505</v>
      </c>
      <c r="D666" s="268">
        <v>60064</v>
      </c>
      <c r="E666" s="268" t="s">
        <v>639</v>
      </c>
      <c r="F666" s="268">
        <v>4695</v>
      </c>
      <c r="G666" s="266" t="s">
        <v>1519</v>
      </c>
      <c r="H666" s="268" t="s">
        <v>1518</v>
      </c>
      <c r="I666" s="268" t="s">
        <v>679</v>
      </c>
      <c r="J666" s="269">
        <v>354000</v>
      </c>
      <c r="K666" s="307" t="s">
        <v>680</v>
      </c>
      <c r="L666" s="269">
        <v>633.02</v>
      </c>
      <c r="M666" s="266" t="s">
        <v>643</v>
      </c>
      <c r="N666" s="268">
        <v>41221</v>
      </c>
      <c r="O666" s="268" t="s">
        <v>695</v>
      </c>
      <c r="P666" s="268" t="s">
        <v>682</v>
      </c>
      <c r="Q666" s="268" t="s">
        <v>683</v>
      </c>
      <c r="R666" s="268"/>
      <c r="S666" s="268"/>
      <c r="T666" s="268"/>
      <c r="U666" s="268"/>
      <c r="V666" s="268" t="s">
        <v>648</v>
      </c>
      <c r="W666" s="268" t="s">
        <v>1508</v>
      </c>
      <c r="X666" s="268" t="s">
        <v>1636</v>
      </c>
      <c r="Y666" s="268" t="s">
        <v>14</v>
      </c>
    </row>
    <row r="667" spans="1:25" hidden="1" x14ac:dyDescent="0.2">
      <c r="A667" s="232"/>
      <c r="B667" s="266" t="s">
        <v>659</v>
      </c>
      <c r="C667" s="267" t="s">
        <v>1505</v>
      </c>
      <c r="D667" s="268">
        <v>60064</v>
      </c>
      <c r="E667" s="268" t="s">
        <v>639</v>
      </c>
      <c r="F667" s="268">
        <v>4695</v>
      </c>
      <c r="G667" s="266" t="s">
        <v>1517</v>
      </c>
      <c r="H667" s="268" t="s">
        <v>1518</v>
      </c>
      <c r="I667" s="268" t="s">
        <v>679</v>
      </c>
      <c r="J667" s="269">
        <v>701626</v>
      </c>
      <c r="K667" s="307" t="s">
        <v>680</v>
      </c>
      <c r="L667" s="269">
        <v>1254.6500000000001</v>
      </c>
      <c r="M667" s="266" t="s">
        <v>643</v>
      </c>
      <c r="N667" s="268">
        <v>41201</v>
      </c>
      <c r="O667" s="268" t="s">
        <v>681</v>
      </c>
      <c r="P667" s="268" t="s">
        <v>682</v>
      </c>
      <c r="Q667" s="268" t="s">
        <v>683</v>
      </c>
      <c r="R667" s="268"/>
      <c r="S667" s="268"/>
      <c r="T667" s="268"/>
      <c r="U667" s="268"/>
      <c r="V667" s="268" t="s">
        <v>648</v>
      </c>
      <c r="W667" s="268" t="s">
        <v>1508</v>
      </c>
      <c r="X667" s="268" t="s">
        <v>1636</v>
      </c>
      <c r="Y667" s="268" t="s">
        <v>14</v>
      </c>
    </row>
    <row r="668" spans="1:25" hidden="1" x14ac:dyDescent="0.2">
      <c r="A668" s="232"/>
      <c r="B668" s="266" t="s">
        <v>659</v>
      </c>
      <c r="C668" s="267" t="s">
        <v>1505</v>
      </c>
      <c r="D668" s="268">
        <v>60064</v>
      </c>
      <c r="E668" s="268" t="s">
        <v>639</v>
      </c>
      <c r="F668" s="268">
        <v>4695</v>
      </c>
      <c r="G668" s="266" t="s">
        <v>1517</v>
      </c>
      <c r="H668" s="268" t="s">
        <v>1518</v>
      </c>
      <c r="I668" s="268" t="s">
        <v>679</v>
      </c>
      <c r="J668" s="269">
        <v>212099</v>
      </c>
      <c r="K668" s="307" t="s">
        <v>680</v>
      </c>
      <c r="L668" s="269">
        <v>379.28</v>
      </c>
      <c r="M668" s="266" t="s">
        <v>643</v>
      </c>
      <c r="N668" s="268">
        <v>41219</v>
      </c>
      <c r="O668" s="268" t="s">
        <v>687</v>
      </c>
      <c r="P668" s="268" t="s">
        <v>682</v>
      </c>
      <c r="Q668" s="268" t="s">
        <v>683</v>
      </c>
      <c r="R668" s="268"/>
      <c r="S668" s="268"/>
      <c r="T668" s="268"/>
      <c r="U668" s="268"/>
      <c r="V668" s="268" t="s">
        <v>648</v>
      </c>
      <c r="W668" s="268" t="s">
        <v>1508</v>
      </c>
      <c r="X668" s="268" t="s">
        <v>1636</v>
      </c>
      <c r="Y668" s="268" t="s">
        <v>14</v>
      </c>
    </row>
    <row r="669" spans="1:25" hidden="1" x14ac:dyDescent="0.2">
      <c r="A669" s="232"/>
      <c r="B669" s="266" t="s">
        <v>659</v>
      </c>
      <c r="C669" s="267" t="s">
        <v>1505</v>
      </c>
      <c r="D669" s="268">
        <v>60064</v>
      </c>
      <c r="E669" s="268" t="s">
        <v>639</v>
      </c>
      <c r="F669" s="268">
        <v>4695</v>
      </c>
      <c r="G669" s="266" t="s">
        <v>1517</v>
      </c>
      <c r="H669" s="268" t="s">
        <v>1518</v>
      </c>
      <c r="I669" s="268" t="s">
        <v>679</v>
      </c>
      <c r="J669" s="269">
        <v>343763</v>
      </c>
      <c r="K669" s="307" t="s">
        <v>680</v>
      </c>
      <c r="L669" s="269">
        <v>614.72</v>
      </c>
      <c r="M669" s="266" t="s">
        <v>643</v>
      </c>
      <c r="N669" s="268">
        <v>41219</v>
      </c>
      <c r="O669" s="268" t="s">
        <v>687</v>
      </c>
      <c r="P669" s="268" t="s">
        <v>682</v>
      </c>
      <c r="Q669" s="268" t="s">
        <v>683</v>
      </c>
      <c r="R669" s="268"/>
      <c r="S669" s="268"/>
      <c r="T669" s="268"/>
      <c r="U669" s="268"/>
      <c r="V669" s="268" t="s">
        <v>648</v>
      </c>
      <c r="W669" s="268" t="s">
        <v>1508</v>
      </c>
      <c r="X669" s="268" t="s">
        <v>1636</v>
      </c>
      <c r="Y669" s="268" t="s">
        <v>14</v>
      </c>
    </row>
    <row r="670" spans="1:25" hidden="1" x14ac:dyDescent="0.2">
      <c r="A670" s="232"/>
      <c r="B670" s="266" t="s">
        <v>659</v>
      </c>
      <c r="C670" s="267" t="s">
        <v>1505</v>
      </c>
      <c r="D670" s="268">
        <v>60064</v>
      </c>
      <c r="E670" s="268" t="s">
        <v>639</v>
      </c>
      <c r="F670" s="268">
        <v>4695</v>
      </c>
      <c r="G670" s="266" t="s">
        <v>1517</v>
      </c>
      <c r="H670" s="268" t="s">
        <v>1518</v>
      </c>
      <c r="I670" s="268" t="s">
        <v>679</v>
      </c>
      <c r="J670" s="269">
        <v>67087</v>
      </c>
      <c r="K670" s="307" t="s">
        <v>680</v>
      </c>
      <c r="L670" s="269">
        <v>119.97</v>
      </c>
      <c r="M670" s="266" t="s">
        <v>643</v>
      </c>
      <c r="N670" s="268">
        <v>41270</v>
      </c>
      <c r="O670" s="268" t="s">
        <v>688</v>
      </c>
      <c r="P670" s="268" t="s">
        <v>682</v>
      </c>
      <c r="Q670" s="268" t="s">
        <v>683</v>
      </c>
      <c r="R670" s="268"/>
      <c r="S670" s="268"/>
      <c r="T670" s="268"/>
      <c r="U670" s="268"/>
      <c r="V670" s="268" t="s">
        <v>648</v>
      </c>
      <c r="W670" s="268" t="s">
        <v>1508</v>
      </c>
      <c r="X670" s="268" t="s">
        <v>1636</v>
      </c>
      <c r="Y670" s="268" t="s">
        <v>14</v>
      </c>
    </row>
    <row r="671" spans="1:25" hidden="1" x14ac:dyDescent="0.2">
      <c r="A671" s="232"/>
      <c r="B671" s="266" t="s">
        <v>659</v>
      </c>
      <c r="C671" s="267" t="s">
        <v>1505</v>
      </c>
      <c r="D671" s="268">
        <v>60064</v>
      </c>
      <c r="E671" s="268" t="s">
        <v>639</v>
      </c>
      <c r="F671" s="268">
        <v>4695</v>
      </c>
      <c r="G671" s="266" t="s">
        <v>1517</v>
      </c>
      <c r="H671" s="268" t="s">
        <v>1518</v>
      </c>
      <c r="I671" s="268" t="s">
        <v>679</v>
      </c>
      <c r="J671" s="269">
        <v>182453</v>
      </c>
      <c r="K671" s="307" t="s">
        <v>680</v>
      </c>
      <c r="L671" s="269">
        <v>326.26</v>
      </c>
      <c r="M671" s="266" t="s">
        <v>643</v>
      </c>
      <c r="N671" s="268">
        <v>41261</v>
      </c>
      <c r="O671" s="268" t="s">
        <v>689</v>
      </c>
      <c r="P671" s="268" t="s">
        <v>682</v>
      </c>
      <c r="Q671" s="268" t="s">
        <v>683</v>
      </c>
      <c r="R671" s="268"/>
      <c r="S671" s="268"/>
      <c r="T671" s="268"/>
      <c r="U671" s="268"/>
      <c r="V671" s="268" t="s">
        <v>648</v>
      </c>
      <c r="W671" s="268" t="s">
        <v>1508</v>
      </c>
      <c r="X671" s="268" t="s">
        <v>1636</v>
      </c>
      <c r="Y671" s="268" t="s">
        <v>14</v>
      </c>
    </row>
    <row r="672" spans="1:25" hidden="1" x14ac:dyDescent="0.2">
      <c r="A672" s="232"/>
      <c r="B672" s="266" t="s">
        <v>659</v>
      </c>
      <c r="C672" s="267" t="s">
        <v>662</v>
      </c>
      <c r="D672" s="268">
        <v>60064</v>
      </c>
      <c r="E672" s="268" t="s">
        <v>639</v>
      </c>
      <c r="F672" s="268">
        <v>4695</v>
      </c>
      <c r="G672" s="266">
        <v>1583203</v>
      </c>
      <c r="H672" s="268" t="s">
        <v>1520</v>
      </c>
      <c r="I672" s="268" t="s">
        <v>679</v>
      </c>
      <c r="J672" s="269">
        <v>73241</v>
      </c>
      <c r="K672" s="307" t="s">
        <v>680</v>
      </c>
      <c r="L672" s="269">
        <v>130.88</v>
      </c>
      <c r="M672" s="266" t="s">
        <v>643</v>
      </c>
      <c r="N672" s="268">
        <v>41261</v>
      </c>
      <c r="O672" s="268" t="s">
        <v>689</v>
      </c>
      <c r="P672" s="268" t="s">
        <v>682</v>
      </c>
      <c r="Q672" s="268" t="s">
        <v>683</v>
      </c>
      <c r="R672" s="268"/>
      <c r="S672" s="268"/>
      <c r="T672" s="268"/>
      <c r="U672" s="268"/>
      <c r="V672" s="268" t="s">
        <v>648</v>
      </c>
      <c r="W672" s="268" t="s">
        <v>1508</v>
      </c>
      <c r="X672" s="268" t="s">
        <v>1636</v>
      </c>
      <c r="Y672" s="268" t="s">
        <v>14</v>
      </c>
    </row>
    <row r="673" spans="1:25" hidden="1" x14ac:dyDescent="0.2">
      <c r="A673" s="232"/>
      <c r="B673" s="266" t="s">
        <v>659</v>
      </c>
      <c r="C673" s="267" t="s">
        <v>662</v>
      </c>
      <c r="D673" s="268">
        <v>60064</v>
      </c>
      <c r="E673" s="268" t="s">
        <v>639</v>
      </c>
      <c r="F673" s="268">
        <v>4695</v>
      </c>
      <c r="G673" s="266">
        <v>1583203</v>
      </c>
      <c r="H673" s="268" t="s">
        <v>1520</v>
      </c>
      <c r="I673" s="268" t="s">
        <v>679</v>
      </c>
      <c r="J673" s="269">
        <v>40588</v>
      </c>
      <c r="K673" s="307" t="s">
        <v>680</v>
      </c>
      <c r="L673" s="269">
        <v>72.53</v>
      </c>
      <c r="M673" s="266" t="s">
        <v>643</v>
      </c>
      <c r="N673" s="268">
        <v>41270</v>
      </c>
      <c r="O673" s="268" t="s">
        <v>688</v>
      </c>
      <c r="P673" s="268" t="s">
        <v>682</v>
      </c>
      <c r="Q673" s="268" t="s">
        <v>683</v>
      </c>
      <c r="R673" s="268"/>
      <c r="S673" s="268"/>
      <c r="T673" s="268"/>
      <c r="U673" s="268"/>
      <c r="V673" s="268" t="s">
        <v>648</v>
      </c>
      <c r="W673" s="268" t="s">
        <v>1508</v>
      </c>
      <c r="X673" s="268" t="s">
        <v>1636</v>
      </c>
      <c r="Y673" s="268" t="s">
        <v>14</v>
      </c>
    </row>
    <row r="674" spans="1:25" hidden="1" x14ac:dyDescent="0.2">
      <c r="A674" s="232"/>
      <c r="B674" s="266" t="s">
        <v>659</v>
      </c>
      <c r="C674" s="267" t="s">
        <v>662</v>
      </c>
      <c r="D674" s="268">
        <v>60064</v>
      </c>
      <c r="E674" s="268" t="s">
        <v>639</v>
      </c>
      <c r="F674" s="268">
        <v>4695</v>
      </c>
      <c r="G674" s="266">
        <v>1583203</v>
      </c>
      <c r="H674" s="268" t="s">
        <v>1520</v>
      </c>
      <c r="I674" s="268" t="s">
        <v>679</v>
      </c>
      <c r="J674" s="269">
        <v>58965</v>
      </c>
      <c r="K674" s="307" t="s">
        <v>680</v>
      </c>
      <c r="L674" s="269">
        <v>105.37</v>
      </c>
      <c r="M674" s="266" t="s">
        <v>643</v>
      </c>
      <c r="N674" s="268">
        <v>41219</v>
      </c>
      <c r="O674" s="268" t="s">
        <v>687</v>
      </c>
      <c r="P674" s="268" t="s">
        <v>682</v>
      </c>
      <c r="Q674" s="268" t="s">
        <v>683</v>
      </c>
      <c r="R674" s="268"/>
      <c r="S674" s="268"/>
      <c r="T674" s="268"/>
      <c r="U674" s="268"/>
      <c r="V674" s="268" t="s">
        <v>648</v>
      </c>
      <c r="W674" s="268" t="s">
        <v>1508</v>
      </c>
      <c r="X674" s="268" t="s">
        <v>1636</v>
      </c>
      <c r="Y674" s="268" t="s">
        <v>14</v>
      </c>
    </row>
    <row r="675" spans="1:25" hidden="1" x14ac:dyDescent="0.2">
      <c r="A675" s="232"/>
      <c r="B675" s="266" t="s">
        <v>659</v>
      </c>
      <c r="C675" s="267" t="s">
        <v>662</v>
      </c>
      <c r="D675" s="268">
        <v>60064</v>
      </c>
      <c r="E675" s="268" t="s">
        <v>639</v>
      </c>
      <c r="F675" s="268">
        <v>4695</v>
      </c>
      <c r="G675" s="266">
        <v>1583203</v>
      </c>
      <c r="H675" s="268" t="s">
        <v>1520</v>
      </c>
      <c r="I675" s="268" t="s">
        <v>679</v>
      </c>
      <c r="J675" s="269">
        <v>97655</v>
      </c>
      <c r="K675" s="307" t="s">
        <v>680</v>
      </c>
      <c r="L675" s="269">
        <v>174.5</v>
      </c>
      <c r="M675" s="266" t="s">
        <v>643</v>
      </c>
      <c r="N675" s="268">
        <v>41219</v>
      </c>
      <c r="O675" s="268" t="s">
        <v>687</v>
      </c>
      <c r="P675" s="268" t="s">
        <v>682</v>
      </c>
      <c r="Q675" s="268" t="s">
        <v>683</v>
      </c>
      <c r="R675" s="268"/>
      <c r="S675" s="268"/>
      <c r="T675" s="268"/>
      <c r="U675" s="268"/>
      <c r="V675" s="268" t="s">
        <v>648</v>
      </c>
      <c r="W675" s="268" t="s">
        <v>1508</v>
      </c>
      <c r="X675" s="268" t="s">
        <v>1636</v>
      </c>
      <c r="Y675" s="268" t="s">
        <v>14</v>
      </c>
    </row>
    <row r="676" spans="1:25" hidden="1" x14ac:dyDescent="0.2">
      <c r="A676" s="232"/>
      <c r="B676" s="266" t="s">
        <v>659</v>
      </c>
      <c r="C676" s="267" t="s">
        <v>662</v>
      </c>
      <c r="D676" s="268">
        <v>60064</v>
      </c>
      <c r="E676" s="268" t="s">
        <v>639</v>
      </c>
      <c r="F676" s="268">
        <v>4695</v>
      </c>
      <c r="G676" s="266">
        <v>1583203</v>
      </c>
      <c r="H676" s="268" t="s">
        <v>1520</v>
      </c>
      <c r="I676" s="268" t="s">
        <v>679</v>
      </c>
      <c r="J676" s="269">
        <v>307614</v>
      </c>
      <c r="K676" s="307" t="s">
        <v>680</v>
      </c>
      <c r="L676" s="269">
        <v>549.67999999999995</v>
      </c>
      <c r="M676" s="266" t="s">
        <v>643</v>
      </c>
      <c r="N676" s="268">
        <v>41201</v>
      </c>
      <c r="O676" s="268" t="s">
        <v>681</v>
      </c>
      <c r="P676" s="268" t="s">
        <v>682</v>
      </c>
      <c r="Q676" s="268" t="s">
        <v>683</v>
      </c>
      <c r="R676" s="268"/>
      <c r="S676" s="268"/>
      <c r="T676" s="268"/>
      <c r="U676" s="268"/>
      <c r="V676" s="268" t="s">
        <v>648</v>
      </c>
      <c r="W676" s="268" t="s">
        <v>1508</v>
      </c>
      <c r="X676" s="268" t="s">
        <v>1636</v>
      </c>
      <c r="Y676" s="268" t="s">
        <v>14</v>
      </c>
    </row>
    <row r="677" spans="1:25" hidden="1" x14ac:dyDescent="0.2">
      <c r="A677" s="232"/>
      <c r="B677" s="266" t="s">
        <v>659</v>
      </c>
      <c r="C677" s="267" t="s">
        <v>662</v>
      </c>
      <c r="D677" s="268">
        <v>60064</v>
      </c>
      <c r="E677" s="268" t="s">
        <v>639</v>
      </c>
      <c r="F677" s="268">
        <v>4695</v>
      </c>
      <c r="G677" s="266">
        <v>1583203</v>
      </c>
      <c r="H677" s="268" t="s">
        <v>1520</v>
      </c>
      <c r="I677" s="268" t="s">
        <v>679</v>
      </c>
      <c r="J677" s="269">
        <v>137328</v>
      </c>
      <c r="K677" s="307" t="s">
        <v>680</v>
      </c>
      <c r="L677" s="269">
        <v>245.39</v>
      </c>
      <c r="M677" s="266" t="s">
        <v>643</v>
      </c>
      <c r="N677" s="268">
        <v>41220</v>
      </c>
      <c r="O677" s="268" t="s">
        <v>685</v>
      </c>
      <c r="P677" s="268" t="s">
        <v>682</v>
      </c>
      <c r="Q677" s="268" t="s">
        <v>683</v>
      </c>
      <c r="R677" s="268"/>
      <c r="S677" s="268"/>
      <c r="T677" s="268"/>
      <c r="U677" s="268"/>
      <c r="V677" s="268" t="s">
        <v>648</v>
      </c>
      <c r="W677" s="268" t="s">
        <v>1508</v>
      </c>
      <c r="X677" s="268" t="s">
        <v>1636</v>
      </c>
      <c r="Y677" s="268" t="s">
        <v>14</v>
      </c>
    </row>
    <row r="678" spans="1:25" hidden="1" x14ac:dyDescent="0.2">
      <c r="A678" s="232"/>
      <c r="B678" s="266" t="s">
        <v>659</v>
      </c>
      <c r="C678" s="267" t="s">
        <v>1521</v>
      </c>
      <c r="D678" s="268">
        <v>60064</v>
      </c>
      <c r="E678" s="268" t="s">
        <v>639</v>
      </c>
      <c r="F678" s="268">
        <v>4695</v>
      </c>
      <c r="G678" s="266" t="s">
        <v>1522</v>
      </c>
      <c r="H678" s="268" t="s">
        <v>1518</v>
      </c>
      <c r="I678" s="268" t="s">
        <v>679</v>
      </c>
      <c r="J678" s="269">
        <v>50000</v>
      </c>
      <c r="K678" s="307" t="s">
        <v>680</v>
      </c>
      <c r="L678" s="269">
        <v>89.37</v>
      </c>
      <c r="M678" s="266" t="s">
        <v>643</v>
      </c>
      <c r="N678" s="268">
        <v>44130</v>
      </c>
      <c r="O678" s="268" t="s">
        <v>698</v>
      </c>
      <c r="P678" s="268" t="s">
        <v>682</v>
      </c>
      <c r="Q678" s="268" t="s">
        <v>683</v>
      </c>
      <c r="R678" s="268"/>
      <c r="S678" s="268"/>
      <c r="T678" s="268"/>
      <c r="U678" s="268"/>
      <c r="V678" s="268" t="s">
        <v>648</v>
      </c>
      <c r="W678" s="268" t="s">
        <v>1508</v>
      </c>
      <c r="X678" s="268" t="s">
        <v>1636</v>
      </c>
      <c r="Y678" s="268" t="s">
        <v>14</v>
      </c>
    </row>
    <row r="679" spans="1:25" hidden="1" x14ac:dyDescent="0.2">
      <c r="A679" s="232"/>
      <c r="B679" s="266" t="s">
        <v>659</v>
      </c>
      <c r="C679" s="267" t="s">
        <v>1521</v>
      </c>
      <c r="D679" s="268">
        <v>60064</v>
      </c>
      <c r="E679" s="268" t="s">
        <v>639</v>
      </c>
      <c r="F679" s="268">
        <v>4695</v>
      </c>
      <c r="G679" s="266" t="s">
        <v>1523</v>
      </c>
      <c r="H679" s="268" t="s">
        <v>1518</v>
      </c>
      <c r="I679" s="268" t="s">
        <v>679</v>
      </c>
      <c r="J679" s="269">
        <v>65000</v>
      </c>
      <c r="K679" s="307" t="s">
        <v>680</v>
      </c>
      <c r="L679" s="269">
        <v>116.18</v>
      </c>
      <c r="M679" s="266" t="s">
        <v>643</v>
      </c>
      <c r="N679" s="268">
        <v>44150</v>
      </c>
      <c r="O679" s="268" t="s">
        <v>701</v>
      </c>
      <c r="P679" s="268" t="s">
        <v>682</v>
      </c>
      <c r="Q679" s="268" t="s">
        <v>683</v>
      </c>
      <c r="R679" s="268"/>
      <c r="S679" s="268"/>
      <c r="T679" s="268"/>
      <c r="U679" s="268"/>
      <c r="V679" s="268" t="s">
        <v>648</v>
      </c>
      <c r="W679" s="268" t="s">
        <v>1508</v>
      </c>
      <c r="X679" s="268" t="s">
        <v>1636</v>
      </c>
      <c r="Y679" s="268" t="s">
        <v>14</v>
      </c>
    </row>
    <row r="680" spans="1:25" hidden="1" x14ac:dyDescent="0.2">
      <c r="A680" s="232"/>
      <c r="B680" s="266" t="s">
        <v>659</v>
      </c>
      <c r="C680" s="267" t="s">
        <v>666</v>
      </c>
      <c r="D680" s="268">
        <v>60064</v>
      </c>
      <c r="E680" s="268" t="s">
        <v>639</v>
      </c>
      <c r="F680" s="268">
        <v>4695</v>
      </c>
      <c r="G680" s="266">
        <v>1583202</v>
      </c>
      <c r="H680" s="268" t="s">
        <v>1524</v>
      </c>
      <c r="I680" s="268" t="s">
        <v>679</v>
      </c>
      <c r="J680" s="269">
        <v>34995</v>
      </c>
      <c r="K680" s="307" t="s">
        <v>680</v>
      </c>
      <c r="L680" s="269">
        <v>62.45</v>
      </c>
      <c r="M680" s="266" t="s">
        <v>643</v>
      </c>
      <c r="N680" s="268">
        <v>41220</v>
      </c>
      <c r="O680" s="268" t="s">
        <v>685</v>
      </c>
      <c r="P680" s="268" t="s">
        <v>682</v>
      </c>
      <c r="Q680" s="268" t="s">
        <v>683</v>
      </c>
      <c r="R680" s="268"/>
      <c r="S680" s="268"/>
      <c r="T680" s="268"/>
      <c r="U680" s="268"/>
      <c r="V680" s="268" t="s">
        <v>648</v>
      </c>
      <c r="W680" s="268" t="s">
        <v>1508</v>
      </c>
      <c r="X680" s="268" t="s">
        <v>1636</v>
      </c>
      <c r="Y680" s="268" t="s">
        <v>14</v>
      </c>
    </row>
    <row r="681" spans="1:25" hidden="1" x14ac:dyDescent="0.2">
      <c r="A681" s="232"/>
      <c r="B681" s="266" t="s">
        <v>659</v>
      </c>
      <c r="C681" s="267" t="s">
        <v>666</v>
      </c>
      <c r="D681" s="268">
        <v>60064</v>
      </c>
      <c r="E681" s="268" t="s">
        <v>639</v>
      </c>
      <c r="F681" s="268">
        <v>4695</v>
      </c>
      <c r="G681" s="266">
        <v>1583202</v>
      </c>
      <c r="H681" s="268" t="s">
        <v>1524</v>
      </c>
      <c r="I681" s="268" t="s">
        <v>679</v>
      </c>
      <c r="J681" s="269">
        <v>13936</v>
      </c>
      <c r="K681" s="307" t="s">
        <v>680</v>
      </c>
      <c r="L681" s="269">
        <v>24.87</v>
      </c>
      <c r="M681" s="266" t="s">
        <v>643</v>
      </c>
      <c r="N681" s="268">
        <v>41219</v>
      </c>
      <c r="O681" s="268" t="s">
        <v>687</v>
      </c>
      <c r="P681" s="268" t="s">
        <v>682</v>
      </c>
      <c r="Q681" s="268" t="s">
        <v>683</v>
      </c>
      <c r="R681" s="268"/>
      <c r="S681" s="268"/>
      <c r="T681" s="268"/>
      <c r="U681" s="268"/>
      <c r="V681" s="268" t="s">
        <v>648</v>
      </c>
      <c r="W681" s="268" t="s">
        <v>1508</v>
      </c>
      <c r="X681" s="268" t="s">
        <v>1636</v>
      </c>
      <c r="Y681" s="268" t="s">
        <v>14</v>
      </c>
    </row>
    <row r="682" spans="1:25" hidden="1" x14ac:dyDescent="0.2">
      <c r="A682" s="232"/>
      <c r="B682" s="266" t="s">
        <v>659</v>
      </c>
      <c r="C682" s="267" t="s">
        <v>666</v>
      </c>
      <c r="D682" s="268">
        <v>60064</v>
      </c>
      <c r="E682" s="268" t="s">
        <v>639</v>
      </c>
      <c r="F682" s="268">
        <v>4695</v>
      </c>
      <c r="G682" s="266">
        <v>1583202</v>
      </c>
      <c r="H682" s="268" t="s">
        <v>1524</v>
      </c>
      <c r="I682" s="268" t="s">
        <v>679</v>
      </c>
      <c r="J682" s="269">
        <v>30582</v>
      </c>
      <c r="K682" s="307" t="s">
        <v>680</v>
      </c>
      <c r="L682" s="269">
        <v>54.58</v>
      </c>
      <c r="M682" s="266" t="s">
        <v>643</v>
      </c>
      <c r="N682" s="268">
        <v>41219</v>
      </c>
      <c r="O682" s="268" t="s">
        <v>687</v>
      </c>
      <c r="P682" s="268" t="s">
        <v>682</v>
      </c>
      <c r="Q682" s="268" t="s">
        <v>683</v>
      </c>
      <c r="R682" s="268"/>
      <c r="S682" s="268"/>
      <c r="T682" s="268"/>
      <c r="U682" s="268"/>
      <c r="V682" s="268" t="s">
        <v>648</v>
      </c>
      <c r="W682" s="268" t="s">
        <v>1508</v>
      </c>
      <c r="X682" s="268" t="s">
        <v>1636</v>
      </c>
      <c r="Y682" s="268" t="s">
        <v>14</v>
      </c>
    </row>
    <row r="683" spans="1:25" hidden="1" x14ac:dyDescent="0.2">
      <c r="A683" s="232"/>
      <c r="B683" s="266" t="s">
        <v>659</v>
      </c>
      <c r="C683" s="267" t="s">
        <v>666</v>
      </c>
      <c r="D683" s="268">
        <v>60064</v>
      </c>
      <c r="E683" s="268" t="s">
        <v>639</v>
      </c>
      <c r="F683" s="268">
        <v>4695</v>
      </c>
      <c r="G683" s="266" t="s">
        <v>1525</v>
      </c>
      <c r="H683" s="268" t="s">
        <v>1526</v>
      </c>
      <c r="I683" s="268" t="s">
        <v>679</v>
      </c>
      <c r="J683" s="269">
        <v>150000</v>
      </c>
      <c r="K683" s="308" t="s">
        <v>680</v>
      </c>
      <c r="L683" s="269">
        <v>267.69</v>
      </c>
      <c r="M683" s="266" t="s">
        <v>643</v>
      </c>
      <c r="N683" s="268">
        <v>46010</v>
      </c>
      <c r="O683" s="268" t="s">
        <v>764</v>
      </c>
      <c r="P683" s="268" t="s">
        <v>682</v>
      </c>
      <c r="Q683" s="268" t="s">
        <v>683</v>
      </c>
      <c r="R683" s="268"/>
      <c r="S683" s="268"/>
      <c r="T683" s="268"/>
      <c r="U683" s="268"/>
      <c r="V683" s="268" t="s">
        <v>648</v>
      </c>
      <c r="W683" s="268" t="s">
        <v>1508</v>
      </c>
      <c r="X683" s="268" t="s">
        <v>1636</v>
      </c>
      <c r="Y683" s="268" t="s">
        <v>14</v>
      </c>
    </row>
    <row r="684" spans="1:25" hidden="1" x14ac:dyDescent="0.2">
      <c r="A684" s="232"/>
      <c r="B684" s="266" t="s">
        <v>659</v>
      </c>
      <c r="C684" s="267" t="s">
        <v>666</v>
      </c>
      <c r="D684" s="268">
        <v>60064</v>
      </c>
      <c r="E684" s="268" t="s">
        <v>639</v>
      </c>
      <c r="F684" s="268">
        <v>4695</v>
      </c>
      <c r="G684" s="266" t="s">
        <v>1527</v>
      </c>
      <c r="H684" s="268" t="s">
        <v>1528</v>
      </c>
      <c r="I684" s="268" t="s">
        <v>679</v>
      </c>
      <c r="J684" s="269">
        <v>90000</v>
      </c>
      <c r="K684" s="307" t="s">
        <v>680</v>
      </c>
      <c r="L684" s="269">
        <v>160.61000000000001</v>
      </c>
      <c r="M684" s="266" t="s">
        <v>643</v>
      </c>
      <c r="N684" s="268">
        <v>46010</v>
      </c>
      <c r="O684" s="268" t="s">
        <v>764</v>
      </c>
      <c r="P684" s="268" t="s">
        <v>682</v>
      </c>
      <c r="Q684" s="268" t="s">
        <v>683</v>
      </c>
      <c r="R684" s="268"/>
      <c r="S684" s="268"/>
      <c r="T684" s="268"/>
      <c r="U684" s="268"/>
      <c r="V684" s="268" t="s">
        <v>648</v>
      </c>
      <c r="W684" s="268" t="s">
        <v>1508</v>
      </c>
      <c r="X684" s="268" t="s">
        <v>1636</v>
      </c>
      <c r="Y684" s="268" t="s">
        <v>14</v>
      </c>
    </row>
    <row r="685" spans="1:25" hidden="1" x14ac:dyDescent="0.2">
      <c r="A685" s="232"/>
      <c r="B685" s="266" t="s">
        <v>659</v>
      </c>
      <c r="C685" s="267" t="s">
        <v>666</v>
      </c>
      <c r="D685" s="268">
        <v>60064</v>
      </c>
      <c r="E685" s="268" t="s">
        <v>639</v>
      </c>
      <c r="F685" s="268">
        <v>4695</v>
      </c>
      <c r="G685" s="266" t="s">
        <v>1529</v>
      </c>
      <c r="H685" s="268" t="s">
        <v>1530</v>
      </c>
      <c r="I685" s="268" t="s">
        <v>679</v>
      </c>
      <c r="J685" s="269">
        <v>270000</v>
      </c>
      <c r="K685" s="307" t="s">
        <v>680</v>
      </c>
      <c r="L685" s="269">
        <v>481.84</v>
      </c>
      <c r="M685" s="266" t="s">
        <v>643</v>
      </c>
      <c r="N685" s="268">
        <v>46010</v>
      </c>
      <c r="O685" s="268" t="s">
        <v>764</v>
      </c>
      <c r="P685" s="268" t="s">
        <v>682</v>
      </c>
      <c r="Q685" s="268" t="s">
        <v>683</v>
      </c>
      <c r="R685" s="268"/>
      <c r="S685" s="268"/>
      <c r="T685" s="268"/>
      <c r="U685" s="268"/>
      <c r="V685" s="268" t="s">
        <v>648</v>
      </c>
      <c r="W685" s="268" t="s">
        <v>1508</v>
      </c>
      <c r="X685" s="268" t="s">
        <v>1636</v>
      </c>
      <c r="Y685" s="268" t="s">
        <v>14</v>
      </c>
    </row>
    <row r="686" spans="1:25" hidden="1" x14ac:dyDescent="0.2">
      <c r="A686" s="232"/>
      <c r="B686" s="266" t="s">
        <v>659</v>
      </c>
      <c r="C686" s="267" t="s">
        <v>666</v>
      </c>
      <c r="D686" s="268">
        <v>60064</v>
      </c>
      <c r="E686" s="268" t="s">
        <v>639</v>
      </c>
      <c r="F686" s="268">
        <v>4695</v>
      </c>
      <c r="G686" s="266" t="s">
        <v>1531</v>
      </c>
      <c r="H686" s="268" t="s">
        <v>1532</v>
      </c>
      <c r="I686" s="268" t="s">
        <v>679</v>
      </c>
      <c r="J686" s="269">
        <v>60000</v>
      </c>
      <c r="K686" s="307" t="s">
        <v>680</v>
      </c>
      <c r="L686" s="269">
        <v>107.07</v>
      </c>
      <c r="M686" s="266" t="s">
        <v>643</v>
      </c>
      <c r="N686" s="268">
        <v>46010</v>
      </c>
      <c r="O686" s="268" t="s">
        <v>764</v>
      </c>
      <c r="P686" s="268" t="s">
        <v>682</v>
      </c>
      <c r="Q686" s="268" t="s">
        <v>683</v>
      </c>
      <c r="R686" s="268"/>
      <c r="S686" s="268"/>
      <c r="T686" s="268"/>
      <c r="U686" s="268"/>
      <c r="V686" s="268" t="s">
        <v>648</v>
      </c>
      <c r="W686" s="268" t="s">
        <v>1508</v>
      </c>
      <c r="X686" s="268" t="s">
        <v>1636</v>
      </c>
      <c r="Y686" s="268" t="s">
        <v>14</v>
      </c>
    </row>
    <row r="687" spans="1:25" hidden="1" x14ac:dyDescent="0.2">
      <c r="A687" s="232"/>
      <c r="B687" s="266" t="s">
        <v>659</v>
      </c>
      <c r="C687" s="267" t="s">
        <v>666</v>
      </c>
      <c r="D687" s="268">
        <v>60064</v>
      </c>
      <c r="E687" s="268" t="s">
        <v>639</v>
      </c>
      <c r="F687" s="268">
        <v>4695</v>
      </c>
      <c r="G687" s="266" t="s">
        <v>1533</v>
      </c>
      <c r="H687" s="268" t="s">
        <v>1534</v>
      </c>
      <c r="I687" s="268" t="s">
        <v>679</v>
      </c>
      <c r="J687" s="269">
        <v>150000</v>
      </c>
      <c r="K687" s="307" t="s">
        <v>680</v>
      </c>
      <c r="L687" s="269">
        <v>267.69</v>
      </c>
      <c r="M687" s="266" t="s">
        <v>643</v>
      </c>
      <c r="N687" s="268">
        <v>46010</v>
      </c>
      <c r="O687" s="268" t="s">
        <v>764</v>
      </c>
      <c r="P687" s="268" t="s">
        <v>682</v>
      </c>
      <c r="Q687" s="268" t="s">
        <v>683</v>
      </c>
      <c r="R687" s="268"/>
      <c r="S687" s="268"/>
      <c r="T687" s="268"/>
      <c r="U687" s="268"/>
      <c r="V687" s="268" t="s">
        <v>648</v>
      </c>
      <c r="W687" s="268" t="s">
        <v>1508</v>
      </c>
      <c r="X687" s="268" t="s">
        <v>1636</v>
      </c>
      <c r="Y687" s="268" t="s">
        <v>14</v>
      </c>
    </row>
    <row r="688" spans="1:25" hidden="1" x14ac:dyDescent="0.2">
      <c r="A688" s="232"/>
      <c r="B688" s="266" t="s">
        <v>659</v>
      </c>
      <c r="C688" s="267" t="s">
        <v>666</v>
      </c>
      <c r="D688" s="268">
        <v>60064</v>
      </c>
      <c r="E688" s="268" t="s">
        <v>639</v>
      </c>
      <c r="F688" s="268">
        <v>4695</v>
      </c>
      <c r="G688" s="266" t="s">
        <v>1535</v>
      </c>
      <c r="H688" s="268" t="s">
        <v>1536</v>
      </c>
      <c r="I688" s="268" t="s">
        <v>679</v>
      </c>
      <c r="J688" s="269">
        <v>270000</v>
      </c>
      <c r="K688" s="307" t="s">
        <v>680</v>
      </c>
      <c r="L688" s="269">
        <v>481.84</v>
      </c>
      <c r="M688" s="266" t="s">
        <v>643</v>
      </c>
      <c r="N688" s="268">
        <v>46010</v>
      </c>
      <c r="O688" s="268" t="s">
        <v>764</v>
      </c>
      <c r="P688" s="268" t="s">
        <v>682</v>
      </c>
      <c r="Q688" s="268" t="s">
        <v>683</v>
      </c>
      <c r="R688" s="268"/>
      <c r="S688" s="268"/>
      <c r="T688" s="268"/>
      <c r="U688" s="268"/>
      <c r="V688" s="268" t="s">
        <v>648</v>
      </c>
      <c r="W688" s="268" t="s">
        <v>1508</v>
      </c>
      <c r="X688" s="268" t="s">
        <v>1636</v>
      </c>
      <c r="Y688" s="268" t="s">
        <v>14</v>
      </c>
    </row>
    <row r="689" spans="1:25" hidden="1" x14ac:dyDescent="0.2">
      <c r="A689" s="232"/>
      <c r="B689" s="266" t="s">
        <v>659</v>
      </c>
      <c r="C689" s="267" t="s">
        <v>666</v>
      </c>
      <c r="D689" s="268">
        <v>60064</v>
      </c>
      <c r="E689" s="268" t="s">
        <v>639</v>
      </c>
      <c r="F689" s="268">
        <v>4695</v>
      </c>
      <c r="G689" s="266" t="s">
        <v>1537</v>
      </c>
      <c r="H689" s="268" t="s">
        <v>1538</v>
      </c>
      <c r="I689" s="268" t="s">
        <v>679</v>
      </c>
      <c r="J689" s="269">
        <v>180000</v>
      </c>
      <c r="K689" s="307" t="s">
        <v>680</v>
      </c>
      <c r="L689" s="269">
        <v>321.22000000000003</v>
      </c>
      <c r="M689" s="266" t="s">
        <v>643</v>
      </c>
      <c r="N689" s="268">
        <v>46010</v>
      </c>
      <c r="O689" s="268" t="s">
        <v>764</v>
      </c>
      <c r="P689" s="268" t="s">
        <v>682</v>
      </c>
      <c r="Q689" s="268" t="s">
        <v>683</v>
      </c>
      <c r="R689" s="268"/>
      <c r="S689" s="268"/>
      <c r="T689" s="268"/>
      <c r="U689" s="268"/>
      <c r="V689" s="268" t="s">
        <v>648</v>
      </c>
      <c r="W689" s="268" t="s">
        <v>1508</v>
      </c>
      <c r="X689" s="268" t="s">
        <v>1636</v>
      </c>
      <c r="Y689" s="268" t="s">
        <v>14</v>
      </c>
    </row>
    <row r="690" spans="1:25" hidden="1" x14ac:dyDescent="0.2">
      <c r="A690" s="232"/>
      <c r="B690" s="266" t="s">
        <v>659</v>
      </c>
      <c r="C690" s="267" t="s">
        <v>666</v>
      </c>
      <c r="D690" s="268">
        <v>60064</v>
      </c>
      <c r="E690" s="268" t="s">
        <v>639</v>
      </c>
      <c r="F690" s="268">
        <v>4695</v>
      </c>
      <c r="G690" s="266" t="s">
        <v>1539</v>
      </c>
      <c r="H690" s="268" t="s">
        <v>1540</v>
      </c>
      <c r="I690" s="268" t="s">
        <v>679</v>
      </c>
      <c r="J690" s="269">
        <v>390000</v>
      </c>
      <c r="K690" s="307" t="s">
        <v>680</v>
      </c>
      <c r="L690" s="269">
        <v>695.99</v>
      </c>
      <c r="M690" s="266" t="s">
        <v>643</v>
      </c>
      <c r="N690" s="268">
        <v>46010</v>
      </c>
      <c r="O690" s="268" t="s">
        <v>764</v>
      </c>
      <c r="P690" s="268" t="s">
        <v>682</v>
      </c>
      <c r="Q690" s="268" t="s">
        <v>683</v>
      </c>
      <c r="R690" s="268"/>
      <c r="S690" s="268"/>
      <c r="T690" s="268"/>
      <c r="U690" s="268"/>
      <c r="V690" s="268" t="s">
        <v>648</v>
      </c>
      <c r="W690" s="268" t="s">
        <v>1508</v>
      </c>
      <c r="X690" s="268" t="s">
        <v>1636</v>
      </c>
      <c r="Y690" s="268" t="s">
        <v>14</v>
      </c>
    </row>
    <row r="691" spans="1:25" hidden="1" x14ac:dyDescent="0.2">
      <c r="A691" s="232"/>
      <c r="B691" s="266" t="s">
        <v>659</v>
      </c>
      <c r="C691" s="267" t="s">
        <v>666</v>
      </c>
      <c r="D691" s="268">
        <v>60064</v>
      </c>
      <c r="E691" s="268" t="s">
        <v>639</v>
      </c>
      <c r="F691" s="268">
        <v>4695</v>
      </c>
      <c r="G691" s="266" t="s">
        <v>1541</v>
      </c>
      <c r="H691" s="268" t="s">
        <v>1542</v>
      </c>
      <c r="I691" s="268" t="s">
        <v>679</v>
      </c>
      <c r="J691" s="269">
        <v>330000</v>
      </c>
      <c r="K691" s="307" t="s">
        <v>680</v>
      </c>
      <c r="L691" s="269">
        <v>588.91</v>
      </c>
      <c r="M691" s="266" t="s">
        <v>643</v>
      </c>
      <c r="N691" s="268">
        <v>46010</v>
      </c>
      <c r="O691" s="268" t="s">
        <v>764</v>
      </c>
      <c r="P691" s="268" t="s">
        <v>682</v>
      </c>
      <c r="Q691" s="268" t="s">
        <v>683</v>
      </c>
      <c r="R691" s="268"/>
      <c r="S691" s="268"/>
      <c r="T691" s="268"/>
      <c r="U691" s="268"/>
      <c r="V691" s="268" t="s">
        <v>648</v>
      </c>
      <c r="W691" s="268" t="s">
        <v>1508</v>
      </c>
      <c r="X691" s="268" t="s">
        <v>1636</v>
      </c>
      <c r="Y691" s="268" t="s">
        <v>14</v>
      </c>
    </row>
    <row r="692" spans="1:25" hidden="1" x14ac:dyDescent="0.2">
      <c r="A692" s="232"/>
      <c r="B692" s="266" t="s">
        <v>659</v>
      </c>
      <c r="C692" s="267" t="s">
        <v>666</v>
      </c>
      <c r="D692" s="268">
        <v>60064</v>
      </c>
      <c r="E692" s="268" t="s">
        <v>639</v>
      </c>
      <c r="F692" s="268">
        <v>4695</v>
      </c>
      <c r="G692" s="266" t="s">
        <v>1543</v>
      </c>
      <c r="H692" s="268" t="s">
        <v>1544</v>
      </c>
      <c r="I692" s="268" t="s">
        <v>679</v>
      </c>
      <c r="J692" s="269">
        <v>300000</v>
      </c>
      <c r="K692" s="307" t="s">
        <v>680</v>
      </c>
      <c r="L692" s="269">
        <v>535.37</v>
      </c>
      <c r="M692" s="266" t="s">
        <v>643</v>
      </c>
      <c r="N692" s="268">
        <v>46010</v>
      </c>
      <c r="O692" s="268" t="s">
        <v>764</v>
      </c>
      <c r="P692" s="268" t="s">
        <v>682</v>
      </c>
      <c r="Q692" s="268" t="s">
        <v>683</v>
      </c>
      <c r="R692" s="268"/>
      <c r="S692" s="268"/>
      <c r="T692" s="268"/>
      <c r="U692" s="268"/>
      <c r="V692" s="268" t="s">
        <v>648</v>
      </c>
      <c r="W692" s="268" t="s">
        <v>1508</v>
      </c>
      <c r="X692" s="268" t="s">
        <v>1636</v>
      </c>
      <c r="Y692" s="268" t="s">
        <v>14</v>
      </c>
    </row>
    <row r="693" spans="1:25" hidden="1" x14ac:dyDescent="0.2">
      <c r="A693" s="232"/>
      <c r="B693" s="266" t="s">
        <v>659</v>
      </c>
      <c r="C693" s="267" t="s">
        <v>666</v>
      </c>
      <c r="D693" s="268">
        <v>60064</v>
      </c>
      <c r="E693" s="268" t="s">
        <v>639</v>
      </c>
      <c r="F693" s="268">
        <v>4695</v>
      </c>
      <c r="G693" s="266" t="s">
        <v>1545</v>
      </c>
      <c r="H693" s="268" t="s">
        <v>1546</v>
      </c>
      <c r="I693" s="268" t="s">
        <v>679</v>
      </c>
      <c r="J693" s="269">
        <v>60000</v>
      </c>
      <c r="K693" s="307" t="s">
        <v>680</v>
      </c>
      <c r="L693" s="269">
        <v>107.07</v>
      </c>
      <c r="M693" s="266" t="s">
        <v>643</v>
      </c>
      <c r="N693" s="268">
        <v>46010</v>
      </c>
      <c r="O693" s="268" t="s">
        <v>764</v>
      </c>
      <c r="P693" s="268" t="s">
        <v>682</v>
      </c>
      <c r="Q693" s="268" t="s">
        <v>683</v>
      </c>
      <c r="R693" s="268"/>
      <c r="S693" s="268"/>
      <c r="T693" s="268"/>
      <c r="U693" s="268"/>
      <c r="V693" s="268" t="s">
        <v>648</v>
      </c>
      <c r="W693" s="268" t="s">
        <v>1508</v>
      </c>
      <c r="X693" s="268" t="s">
        <v>1636</v>
      </c>
      <c r="Y693" s="268" t="s">
        <v>14</v>
      </c>
    </row>
    <row r="694" spans="1:25" hidden="1" x14ac:dyDescent="0.2">
      <c r="A694" s="232"/>
      <c r="B694" s="266" t="s">
        <v>659</v>
      </c>
      <c r="C694" s="267" t="s">
        <v>666</v>
      </c>
      <c r="D694" s="268">
        <v>60064</v>
      </c>
      <c r="E694" s="268" t="s">
        <v>639</v>
      </c>
      <c r="F694" s="268">
        <v>4695</v>
      </c>
      <c r="G694" s="266" t="s">
        <v>1547</v>
      </c>
      <c r="H694" s="268" t="s">
        <v>1548</v>
      </c>
      <c r="I694" s="268" t="s">
        <v>679</v>
      </c>
      <c r="J694" s="269">
        <v>210000</v>
      </c>
      <c r="K694" s="307" t="s">
        <v>680</v>
      </c>
      <c r="L694" s="269">
        <v>374.76</v>
      </c>
      <c r="M694" s="266" t="s">
        <v>643</v>
      </c>
      <c r="N694" s="268">
        <v>46010</v>
      </c>
      <c r="O694" s="268" t="s">
        <v>764</v>
      </c>
      <c r="P694" s="268" t="s">
        <v>682</v>
      </c>
      <c r="Q694" s="268" t="s">
        <v>683</v>
      </c>
      <c r="R694" s="268"/>
      <c r="S694" s="268"/>
      <c r="T694" s="268"/>
      <c r="U694" s="268"/>
      <c r="V694" s="268" t="s">
        <v>648</v>
      </c>
      <c r="W694" s="268" t="s">
        <v>1508</v>
      </c>
      <c r="X694" s="268" t="s">
        <v>1636</v>
      </c>
      <c r="Y694" s="268" t="s">
        <v>14</v>
      </c>
    </row>
    <row r="695" spans="1:25" hidden="1" x14ac:dyDescent="0.2">
      <c r="A695" s="232"/>
      <c r="B695" s="266" t="s">
        <v>659</v>
      </c>
      <c r="C695" s="267" t="s">
        <v>666</v>
      </c>
      <c r="D695" s="268">
        <v>60064</v>
      </c>
      <c r="E695" s="268" t="s">
        <v>639</v>
      </c>
      <c r="F695" s="268">
        <v>4695</v>
      </c>
      <c r="G695" s="266" t="s">
        <v>1549</v>
      </c>
      <c r="H695" s="268" t="s">
        <v>1550</v>
      </c>
      <c r="I695" s="268" t="s">
        <v>679</v>
      </c>
      <c r="J695" s="269">
        <v>90000</v>
      </c>
      <c r="K695" s="307" t="s">
        <v>680</v>
      </c>
      <c r="L695" s="269">
        <v>160.61000000000001</v>
      </c>
      <c r="M695" s="266" t="s">
        <v>643</v>
      </c>
      <c r="N695" s="268">
        <v>46010</v>
      </c>
      <c r="O695" s="268" t="s">
        <v>764</v>
      </c>
      <c r="P695" s="268" t="s">
        <v>682</v>
      </c>
      <c r="Q695" s="268" t="s">
        <v>683</v>
      </c>
      <c r="R695" s="268"/>
      <c r="S695" s="268"/>
      <c r="T695" s="268"/>
      <c r="U695" s="268"/>
      <c r="V695" s="268" t="s">
        <v>648</v>
      </c>
      <c r="W695" s="268" t="s">
        <v>1508</v>
      </c>
      <c r="X695" s="268" t="s">
        <v>1636</v>
      </c>
      <c r="Y695" s="268" t="s">
        <v>14</v>
      </c>
    </row>
    <row r="696" spans="1:25" hidden="1" x14ac:dyDescent="0.2">
      <c r="A696" s="232"/>
      <c r="B696" s="266" t="s">
        <v>659</v>
      </c>
      <c r="C696" s="267" t="s">
        <v>1551</v>
      </c>
      <c r="D696" s="268">
        <v>60064</v>
      </c>
      <c r="E696" s="268" t="s">
        <v>639</v>
      </c>
      <c r="F696" s="268">
        <v>4695</v>
      </c>
      <c r="G696" s="266" t="s">
        <v>1552</v>
      </c>
      <c r="H696" s="268" t="s">
        <v>1553</v>
      </c>
      <c r="I696" s="268" t="s">
        <v>679</v>
      </c>
      <c r="J696" s="269">
        <v>9000</v>
      </c>
      <c r="K696" s="307" t="s">
        <v>680</v>
      </c>
      <c r="L696" s="269">
        <v>15.97</v>
      </c>
      <c r="M696" s="266" t="s">
        <v>643</v>
      </c>
      <c r="N696" s="268">
        <v>44140</v>
      </c>
      <c r="O696" s="268" t="s">
        <v>1554</v>
      </c>
      <c r="P696" s="268" t="s">
        <v>682</v>
      </c>
      <c r="Q696" s="268" t="s">
        <v>683</v>
      </c>
      <c r="R696" s="268"/>
      <c r="S696" s="268"/>
      <c r="T696" s="268"/>
      <c r="U696" s="268"/>
      <c r="V696" s="268" t="s">
        <v>648</v>
      </c>
      <c r="W696" s="268" t="s">
        <v>1508</v>
      </c>
      <c r="X696" s="268" t="s">
        <v>1636</v>
      </c>
      <c r="Y696" s="268" t="s">
        <v>14</v>
      </c>
    </row>
    <row r="697" spans="1:25" hidden="1" x14ac:dyDescent="0.2">
      <c r="A697" s="232"/>
      <c r="B697" s="266" t="s">
        <v>659</v>
      </c>
      <c r="C697" s="267" t="s">
        <v>1551</v>
      </c>
      <c r="D697" s="268">
        <v>60064</v>
      </c>
      <c r="E697" s="268" t="s">
        <v>639</v>
      </c>
      <c r="F697" s="268">
        <v>4695</v>
      </c>
      <c r="G697" s="266" t="s">
        <v>1555</v>
      </c>
      <c r="H697" s="268" t="s">
        <v>1556</v>
      </c>
      <c r="I697" s="268" t="s">
        <v>679</v>
      </c>
      <c r="J697" s="269">
        <v>1500</v>
      </c>
      <c r="K697" s="307" t="s">
        <v>680</v>
      </c>
      <c r="L697" s="269">
        <v>2.66</v>
      </c>
      <c r="M697" s="266" t="s">
        <v>643</v>
      </c>
      <c r="N697" s="268">
        <v>44840</v>
      </c>
      <c r="O697" s="268" t="s">
        <v>741</v>
      </c>
      <c r="P697" s="268" t="s">
        <v>682</v>
      </c>
      <c r="Q697" s="268" t="s">
        <v>683</v>
      </c>
      <c r="R697" s="268"/>
      <c r="S697" s="268"/>
      <c r="T697" s="268"/>
      <c r="U697" s="268"/>
      <c r="V697" s="268" t="s">
        <v>648</v>
      </c>
      <c r="W697" s="268" t="s">
        <v>1508</v>
      </c>
      <c r="X697" s="268" t="s">
        <v>1636</v>
      </c>
      <c r="Y697" s="268" t="s">
        <v>14</v>
      </c>
    </row>
    <row r="698" spans="1:25" hidden="1" x14ac:dyDescent="0.2">
      <c r="A698" s="232"/>
      <c r="B698" s="266" t="s">
        <v>613</v>
      </c>
      <c r="C698" s="267">
        <v>44206</v>
      </c>
      <c r="D698" s="268">
        <v>60064</v>
      </c>
      <c r="E698" s="268" t="s">
        <v>639</v>
      </c>
      <c r="F698" s="268">
        <v>4847</v>
      </c>
      <c r="G698" s="266" t="s">
        <v>1557</v>
      </c>
      <c r="H698" s="268" t="s">
        <v>1016</v>
      </c>
      <c r="I698" s="268" t="s">
        <v>679</v>
      </c>
      <c r="J698" s="269">
        <v>50000</v>
      </c>
      <c r="K698" s="307" t="s">
        <v>680</v>
      </c>
      <c r="L698" s="269">
        <v>88.33</v>
      </c>
      <c r="M698" s="266" t="s">
        <v>643</v>
      </c>
      <c r="N698" s="268">
        <v>44120</v>
      </c>
      <c r="O698" s="268" t="s">
        <v>712</v>
      </c>
      <c r="P698" s="268" t="s">
        <v>682</v>
      </c>
      <c r="Q698" s="268" t="s">
        <v>683</v>
      </c>
      <c r="R698" s="268"/>
      <c r="S698" s="268"/>
      <c r="T698" s="268"/>
      <c r="U698" s="268"/>
      <c r="V698" s="268" t="s">
        <v>648</v>
      </c>
      <c r="W698" s="268" t="s">
        <v>1508</v>
      </c>
      <c r="X698" s="268" t="s">
        <v>1636</v>
      </c>
      <c r="Y698" s="268" t="s">
        <v>14</v>
      </c>
    </row>
    <row r="699" spans="1:25" hidden="1" x14ac:dyDescent="0.2">
      <c r="A699" s="232"/>
      <c r="B699" s="266" t="s">
        <v>613</v>
      </c>
      <c r="C699" s="267">
        <v>44206</v>
      </c>
      <c r="D699" s="268">
        <v>60064</v>
      </c>
      <c r="E699" s="268" t="s">
        <v>639</v>
      </c>
      <c r="F699" s="268">
        <v>4847</v>
      </c>
      <c r="G699" s="266" t="s">
        <v>1558</v>
      </c>
      <c r="H699" s="268" t="s">
        <v>1559</v>
      </c>
      <c r="I699" s="268" t="s">
        <v>679</v>
      </c>
      <c r="J699" s="269">
        <v>39000</v>
      </c>
      <c r="K699" s="307" t="s">
        <v>680</v>
      </c>
      <c r="L699" s="269">
        <v>68.900000000000006</v>
      </c>
      <c r="M699" s="266" t="s">
        <v>643</v>
      </c>
      <c r="N699" s="268">
        <v>45150</v>
      </c>
      <c r="O699" s="268" t="s">
        <v>744</v>
      </c>
      <c r="P699" s="268" t="s">
        <v>682</v>
      </c>
      <c r="Q699" s="268" t="s">
        <v>683</v>
      </c>
      <c r="R699" s="268"/>
      <c r="S699" s="268"/>
      <c r="T699" s="268"/>
      <c r="U699" s="268"/>
      <c r="V699" s="268" t="s">
        <v>648</v>
      </c>
      <c r="W699" s="268" t="s">
        <v>1508</v>
      </c>
      <c r="X699" s="268" t="s">
        <v>1636</v>
      </c>
      <c r="Y699" s="268" t="s">
        <v>14</v>
      </c>
    </row>
    <row r="700" spans="1:25" hidden="1" x14ac:dyDescent="0.2">
      <c r="A700" s="232"/>
      <c r="B700" s="266" t="s">
        <v>613</v>
      </c>
      <c r="C700" s="267">
        <v>44326</v>
      </c>
      <c r="D700" s="268">
        <v>60064</v>
      </c>
      <c r="E700" s="268" t="s">
        <v>639</v>
      </c>
      <c r="F700" s="268">
        <v>4847</v>
      </c>
      <c r="G700" s="266" t="s">
        <v>1560</v>
      </c>
      <c r="H700" s="268" t="s">
        <v>1561</v>
      </c>
      <c r="I700" s="268" t="s">
        <v>679</v>
      </c>
      <c r="J700" s="269">
        <v>4900</v>
      </c>
      <c r="K700" s="307" t="s">
        <v>680</v>
      </c>
      <c r="L700" s="269">
        <v>8.67</v>
      </c>
      <c r="M700" s="266" t="s">
        <v>643</v>
      </c>
      <c r="N700" s="268">
        <v>45140</v>
      </c>
      <c r="O700" s="268" t="s">
        <v>797</v>
      </c>
      <c r="P700" s="268" t="s">
        <v>682</v>
      </c>
      <c r="Q700" s="268" t="s">
        <v>683</v>
      </c>
      <c r="R700" s="268"/>
      <c r="S700" s="268"/>
      <c r="T700" s="268"/>
      <c r="U700" s="268"/>
      <c r="V700" s="268" t="s">
        <v>648</v>
      </c>
      <c r="W700" s="268" t="s">
        <v>1508</v>
      </c>
      <c r="X700" s="268" t="s">
        <v>1636</v>
      </c>
      <c r="Y700" s="268" t="s">
        <v>14</v>
      </c>
    </row>
    <row r="701" spans="1:25" hidden="1" x14ac:dyDescent="0.2">
      <c r="A701" s="232"/>
      <c r="B701" s="266" t="s">
        <v>613</v>
      </c>
      <c r="C701" s="267">
        <v>44387</v>
      </c>
      <c r="D701" s="268">
        <v>60064</v>
      </c>
      <c r="E701" s="268" t="s">
        <v>639</v>
      </c>
      <c r="F701" s="268">
        <v>4847</v>
      </c>
      <c r="G701" s="266" t="s">
        <v>1562</v>
      </c>
      <c r="H701" s="268" t="s">
        <v>1563</v>
      </c>
      <c r="I701" s="268" t="s">
        <v>679</v>
      </c>
      <c r="J701" s="269">
        <v>175000</v>
      </c>
      <c r="K701" s="307" t="s">
        <v>680</v>
      </c>
      <c r="L701" s="269">
        <v>308.35000000000002</v>
      </c>
      <c r="M701" s="266" t="s">
        <v>643</v>
      </c>
      <c r="N701" s="268">
        <v>42310</v>
      </c>
      <c r="O701" s="268" t="s">
        <v>1564</v>
      </c>
      <c r="P701" s="268" t="s">
        <v>682</v>
      </c>
      <c r="Q701" s="268" t="s">
        <v>683</v>
      </c>
      <c r="R701" s="268"/>
      <c r="S701" s="268"/>
      <c r="T701" s="268"/>
      <c r="U701" s="268"/>
      <c r="V701" s="268" t="s">
        <v>648</v>
      </c>
      <c r="W701" s="268" t="s">
        <v>1508</v>
      </c>
      <c r="X701" s="268" t="s">
        <v>1636</v>
      </c>
      <c r="Y701" s="268" t="s">
        <v>17</v>
      </c>
    </row>
    <row r="702" spans="1:25" hidden="1" x14ac:dyDescent="0.2">
      <c r="A702" s="232"/>
      <c r="B702" s="266" t="s">
        <v>613</v>
      </c>
      <c r="C702" s="267">
        <v>44418</v>
      </c>
      <c r="D702" s="268">
        <v>60064</v>
      </c>
      <c r="E702" s="268" t="s">
        <v>639</v>
      </c>
      <c r="F702" s="268">
        <v>4847</v>
      </c>
      <c r="G702" s="266" t="s">
        <v>1565</v>
      </c>
      <c r="H702" s="268" t="s">
        <v>1566</v>
      </c>
      <c r="I702" s="268" t="s">
        <v>679</v>
      </c>
      <c r="J702" s="269">
        <v>500</v>
      </c>
      <c r="K702" s="307" t="s">
        <v>680</v>
      </c>
      <c r="L702" s="269">
        <v>0.88</v>
      </c>
      <c r="M702" s="266" t="s">
        <v>643</v>
      </c>
      <c r="N702" s="268">
        <v>42410</v>
      </c>
      <c r="O702" s="268" t="s">
        <v>753</v>
      </c>
      <c r="P702" s="268" t="s">
        <v>682</v>
      </c>
      <c r="Q702" s="268" t="s">
        <v>683</v>
      </c>
      <c r="R702" s="268"/>
      <c r="S702" s="268"/>
      <c r="T702" s="268"/>
      <c r="U702" s="268"/>
      <c r="V702" s="268" t="s">
        <v>648</v>
      </c>
      <c r="W702" s="268" t="s">
        <v>1508</v>
      </c>
      <c r="X702" s="268" t="s">
        <v>1636</v>
      </c>
      <c r="Y702" s="268" t="s">
        <v>14</v>
      </c>
    </row>
    <row r="703" spans="1:25" hidden="1" x14ac:dyDescent="0.2">
      <c r="A703" s="232"/>
      <c r="B703" s="266" t="s">
        <v>613</v>
      </c>
      <c r="C703" s="267">
        <v>44418</v>
      </c>
      <c r="D703" s="268">
        <v>60064</v>
      </c>
      <c r="E703" s="268" t="s">
        <v>639</v>
      </c>
      <c r="F703" s="268">
        <v>4847</v>
      </c>
      <c r="G703" s="266" t="s">
        <v>1567</v>
      </c>
      <c r="H703" s="268" t="s">
        <v>1568</v>
      </c>
      <c r="I703" s="268" t="s">
        <v>679</v>
      </c>
      <c r="J703" s="269">
        <v>140000</v>
      </c>
      <c r="K703" s="307" t="s">
        <v>680</v>
      </c>
      <c r="L703" s="269">
        <v>246.78</v>
      </c>
      <c r="M703" s="266" t="s">
        <v>643</v>
      </c>
      <c r="N703" s="268">
        <v>45140</v>
      </c>
      <c r="O703" s="268" t="s">
        <v>797</v>
      </c>
      <c r="P703" s="268" t="s">
        <v>682</v>
      </c>
      <c r="Q703" s="268" t="s">
        <v>683</v>
      </c>
      <c r="R703" s="268"/>
      <c r="S703" s="268"/>
      <c r="T703" s="268"/>
      <c r="U703" s="268"/>
      <c r="V703" s="268" t="s">
        <v>648</v>
      </c>
      <c r="W703" s="268" t="s">
        <v>1508</v>
      </c>
      <c r="X703" s="268" t="s">
        <v>1636</v>
      </c>
      <c r="Y703" s="268" t="s">
        <v>14</v>
      </c>
    </row>
    <row r="704" spans="1:25" hidden="1" x14ac:dyDescent="0.2">
      <c r="A704" s="232"/>
      <c r="B704" s="266" t="s">
        <v>613</v>
      </c>
      <c r="C704" s="267">
        <v>44540</v>
      </c>
      <c r="D704" s="268">
        <v>60064</v>
      </c>
      <c r="E704" s="268" t="s">
        <v>639</v>
      </c>
      <c r="F704" s="268">
        <v>4847</v>
      </c>
      <c r="G704" s="266" t="s">
        <v>1569</v>
      </c>
      <c r="H704" s="268" t="s">
        <v>1566</v>
      </c>
      <c r="I704" s="268" t="s">
        <v>679</v>
      </c>
      <c r="J704" s="269">
        <v>500</v>
      </c>
      <c r="K704" s="307" t="s">
        <v>680</v>
      </c>
      <c r="L704" s="269">
        <v>0.88</v>
      </c>
      <c r="M704" s="266" t="s">
        <v>643</v>
      </c>
      <c r="N704" s="268">
        <v>42410</v>
      </c>
      <c r="O704" s="268" t="s">
        <v>753</v>
      </c>
      <c r="P704" s="268" t="s">
        <v>682</v>
      </c>
      <c r="Q704" s="268" t="s">
        <v>683</v>
      </c>
      <c r="R704" s="268"/>
      <c r="S704" s="268"/>
      <c r="T704" s="268"/>
      <c r="U704" s="268"/>
      <c r="V704" s="268" t="s">
        <v>648</v>
      </c>
      <c r="W704" s="268" t="s">
        <v>1508</v>
      </c>
      <c r="X704" s="268" t="s">
        <v>1636</v>
      </c>
      <c r="Y704" s="268" t="s">
        <v>14</v>
      </c>
    </row>
    <row r="705" spans="1:25" hidden="1" x14ac:dyDescent="0.2">
      <c r="A705" s="232"/>
      <c r="B705" s="266" t="s">
        <v>613</v>
      </c>
      <c r="C705" s="267" t="s">
        <v>1570</v>
      </c>
      <c r="D705" s="268">
        <v>60064</v>
      </c>
      <c r="E705" s="268" t="s">
        <v>639</v>
      </c>
      <c r="F705" s="268">
        <v>4847</v>
      </c>
      <c r="G705" s="266" t="s">
        <v>1571</v>
      </c>
      <c r="H705" s="268" t="s">
        <v>1566</v>
      </c>
      <c r="I705" s="268" t="s">
        <v>679</v>
      </c>
      <c r="J705" s="269">
        <v>500</v>
      </c>
      <c r="K705" s="307" t="s">
        <v>680</v>
      </c>
      <c r="L705" s="269">
        <v>0.89</v>
      </c>
      <c r="M705" s="266" t="s">
        <v>643</v>
      </c>
      <c r="N705" s="268">
        <v>42410</v>
      </c>
      <c r="O705" s="268" t="s">
        <v>753</v>
      </c>
      <c r="P705" s="268" t="s">
        <v>682</v>
      </c>
      <c r="Q705" s="268" t="s">
        <v>683</v>
      </c>
      <c r="R705" s="268"/>
      <c r="S705" s="268"/>
      <c r="T705" s="268"/>
      <c r="U705" s="268"/>
      <c r="V705" s="268" t="s">
        <v>648</v>
      </c>
      <c r="W705" s="268" t="s">
        <v>1508</v>
      </c>
      <c r="X705" s="268" t="s">
        <v>1636</v>
      </c>
      <c r="Y705" s="268" t="s">
        <v>14</v>
      </c>
    </row>
    <row r="706" spans="1:25" hidden="1" x14ac:dyDescent="0.2">
      <c r="A706" s="232"/>
      <c r="B706" s="266" t="s">
        <v>613</v>
      </c>
      <c r="C706" s="267" t="s">
        <v>1572</v>
      </c>
      <c r="D706" s="268">
        <v>60064</v>
      </c>
      <c r="E706" s="268" t="s">
        <v>639</v>
      </c>
      <c r="F706" s="268">
        <v>4847</v>
      </c>
      <c r="G706" s="266" t="s">
        <v>1573</v>
      </c>
      <c r="H706" s="268" t="s">
        <v>1566</v>
      </c>
      <c r="I706" s="268" t="s">
        <v>679</v>
      </c>
      <c r="J706" s="269">
        <v>500</v>
      </c>
      <c r="K706" s="307" t="s">
        <v>680</v>
      </c>
      <c r="L706" s="269">
        <v>0.89</v>
      </c>
      <c r="M706" s="266" t="s">
        <v>643</v>
      </c>
      <c r="N706" s="268">
        <v>42410</v>
      </c>
      <c r="O706" s="268" t="s">
        <v>753</v>
      </c>
      <c r="P706" s="268" t="s">
        <v>682</v>
      </c>
      <c r="Q706" s="268" t="s">
        <v>683</v>
      </c>
      <c r="R706" s="268"/>
      <c r="S706" s="268"/>
      <c r="T706" s="268"/>
      <c r="U706" s="268"/>
      <c r="V706" s="268" t="s">
        <v>648</v>
      </c>
      <c r="W706" s="268" t="s">
        <v>1508</v>
      </c>
      <c r="X706" s="268" t="s">
        <v>1636</v>
      </c>
      <c r="Y706" s="268" t="s">
        <v>14</v>
      </c>
    </row>
    <row r="707" spans="1:25" hidden="1" x14ac:dyDescent="0.2">
      <c r="A707" s="232"/>
      <c r="B707" s="266" t="s">
        <v>613</v>
      </c>
      <c r="C707" s="267" t="s">
        <v>1574</v>
      </c>
      <c r="D707" s="268">
        <v>60064</v>
      </c>
      <c r="E707" s="268" t="s">
        <v>639</v>
      </c>
      <c r="F707" s="268">
        <v>4847</v>
      </c>
      <c r="G707" s="266" t="s">
        <v>1575</v>
      </c>
      <c r="H707" s="268" t="s">
        <v>1576</v>
      </c>
      <c r="I707" s="268" t="s">
        <v>679</v>
      </c>
      <c r="J707" s="269">
        <v>82000</v>
      </c>
      <c r="K707" s="307" t="s">
        <v>680</v>
      </c>
      <c r="L707" s="269">
        <v>145.05000000000001</v>
      </c>
      <c r="M707" s="266" t="s">
        <v>643</v>
      </c>
      <c r="N707" s="268">
        <v>42330</v>
      </c>
      <c r="O707" s="268" t="s">
        <v>1205</v>
      </c>
      <c r="P707" s="268" t="s">
        <v>682</v>
      </c>
      <c r="Q707" s="268" t="s">
        <v>683</v>
      </c>
      <c r="R707" s="268"/>
      <c r="S707" s="268"/>
      <c r="T707" s="268"/>
      <c r="U707" s="268"/>
      <c r="V707" s="268" t="s">
        <v>648</v>
      </c>
      <c r="W707" s="268" t="s">
        <v>1508</v>
      </c>
      <c r="X707" s="268" t="s">
        <v>1636</v>
      </c>
      <c r="Y707" s="268" t="s">
        <v>14</v>
      </c>
    </row>
    <row r="708" spans="1:25" hidden="1" x14ac:dyDescent="0.2">
      <c r="A708" s="232"/>
      <c r="B708" s="266" t="s">
        <v>613</v>
      </c>
      <c r="C708" s="267">
        <v>44206</v>
      </c>
      <c r="D708" s="268">
        <v>60064</v>
      </c>
      <c r="E708" s="268" t="s">
        <v>639</v>
      </c>
      <c r="F708" s="268">
        <v>4847</v>
      </c>
      <c r="G708" s="266" t="s">
        <v>1590</v>
      </c>
      <c r="H708" s="268" t="s">
        <v>1591</v>
      </c>
      <c r="I708" s="268" t="s">
        <v>679</v>
      </c>
      <c r="J708" s="269">
        <v>10000</v>
      </c>
      <c r="K708" s="307" t="s">
        <v>680</v>
      </c>
      <c r="L708" s="269">
        <v>17.670000000000002</v>
      </c>
      <c r="M708" s="266" t="s">
        <v>643</v>
      </c>
      <c r="N708" s="268">
        <v>44510</v>
      </c>
      <c r="O708" s="268" t="s">
        <v>721</v>
      </c>
      <c r="P708" s="268" t="s">
        <v>682</v>
      </c>
      <c r="Q708" s="268" t="s">
        <v>683</v>
      </c>
      <c r="R708" s="268"/>
      <c r="S708" s="268"/>
      <c r="T708" s="268"/>
      <c r="U708" s="268"/>
      <c r="V708" s="268" t="s">
        <v>648</v>
      </c>
      <c r="W708" s="268" t="s">
        <v>1582</v>
      </c>
      <c r="X708" s="268" t="s">
        <v>1639</v>
      </c>
      <c r="Y708" s="268" t="s">
        <v>14</v>
      </c>
    </row>
    <row r="709" spans="1:25" hidden="1" x14ac:dyDescent="0.2">
      <c r="A709" s="232"/>
      <c r="B709" s="266" t="s">
        <v>613</v>
      </c>
      <c r="C709" s="267">
        <v>44418</v>
      </c>
      <c r="D709" s="268">
        <v>60064</v>
      </c>
      <c r="E709" s="268" t="s">
        <v>639</v>
      </c>
      <c r="F709" s="268">
        <v>4847</v>
      </c>
      <c r="G709" s="266">
        <v>1583210</v>
      </c>
      <c r="H709" s="268" t="s">
        <v>1592</v>
      </c>
      <c r="I709" s="268" t="s">
        <v>679</v>
      </c>
      <c r="J709" s="269">
        <v>180000</v>
      </c>
      <c r="K709" s="307" t="s">
        <v>680</v>
      </c>
      <c r="L709" s="269">
        <v>317.29000000000002</v>
      </c>
      <c r="M709" s="266" t="s">
        <v>643</v>
      </c>
      <c r="N709" s="268">
        <v>44310</v>
      </c>
      <c r="O709" s="268" t="s">
        <v>706</v>
      </c>
      <c r="P709" s="268" t="s">
        <v>682</v>
      </c>
      <c r="Q709" s="268" t="s">
        <v>683</v>
      </c>
      <c r="R709" s="268"/>
      <c r="S709" s="268"/>
      <c r="T709" s="268"/>
      <c r="U709" s="268"/>
      <c r="V709" s="268" t="s">
        <v>648</v>
      </c>
      <c r="W709" s="268" t="s">
        <v>1582</v>
      </c>
      <c r="X709" s="268" t="s">
        <v>1639</v>
      </c>
      <c r="Y709" s="268" t="s">
        <v>14</v>
      </c>
    </row>
    <row r="710" spans="1:25" hidden="1" x14ac:dyDescent="0.2">
      <c r="A710" s="232"/>
      <c r="B710" s="266" t="s">
        <v>613</v>
      </c>
      <c r="C710" s="267" t="s">
        <v>1593</v>
      </c>
      <c r="D710" s="268">
        <v>60064</v>
      </c>
      <c r="E710" s="268" t="s">
        <v>639</v>
      </c>
      <c r="F710" s="268">
        <v>4847</v>
      </c>
      <c r="G710" s="266" t="s">
        <v>1594</v>
      </c>
      <c r="H710" s="268" t="s">
        <v>1016</v>
      </c>
      <c r="I710" s="268" t="s">
        <v>679</v>
      </c>
      <c r="J710" s="269">
        <v>50000</v>
      </c>
      <c r="K710" s="307" t="s">
        <v>680</v>
      </c>
      <c r="L710" s="269">
        <v>88.44</v>
      </c>
      <c r="M710" s="266" t="s">
        <v>643</v>
      </c>
      <c r="N710" s="268">
        <v>44120</v>
      </c>
      <c r="O710" s="268" t="s">
        <v>712</v>
      </c>
      <c r="P710" s="268" t="s">
        <v>682</v>
      </c>
      <c r="Q710" s="268" t="s">
        <v>683</v>
      </c>
      <c r="R710" s="268"/>
      <c r="S710" s="268"/>
      <c r="T710" s="268"/>
      <c r="U710" s="268"/>
      <c r="V710" s="268" t="s">
        <v>648</v>
      </c>
      <c r="W710" s="268" t="s">
        <v>1582</v>
      </c>
      <c r="X710" s="268" t="s">
        <v>1639</v>
      </c>
      <c r="Y710" s="268" t="s">
        <v>14</v>
      </c>
    </row>
    <row r="711" spans="1:25" hidden="1" x14ac:dyDescent="0.2">
      <c r="A711" s="232"/>
      <c r="B711" s="266" t="s">
        <v>613</v>
      </c>
      <c r="C711" s="267" t="s">
        <v>670</v>
      </c>
      <c r="D711" s="268">
        <v>60064</v>
      </c>
      <c r="E711" s="268" t="s">
        <v>639</v>
      </c>
      <c r="F711" s="268">
        <v>4847</v>
      </c>
      <c r="G711" s="266" t="s">
        <v>1595</v>
      </c>
      <c r="H711" s="268" t="s">
        <v>1596</v>
      </c>
      <c r="I711" s="268" t="s">
        <v>679</v>
      </c>
      <c r="J711" s="269">
        <v>182453</v>
      </c>
      <c r="K711" s="307" t="s">
        <v>680</v>
      </c>
      <c r="L711" s="269">
        <v>323.42</v>
      </c>
      <c r="M711" s="266" t="s">
        <v>643</v>
      </c>
      <c r="N711" s="268">
        <v>41261</v>
      </c>
      <c r="O711" s="268" t="s">
        <v>689</v>
      </c>
      <c r="P711" s="268" t="s">
        <v>682</v>
      </c>
      <c r="Q711" s="268" t="s">
        <v>683</v>
      </c>
      <c r="R711" s="268"/>
      <c r="S711" s="268"/>
      <c r="T711" s="268"/>
      <c r="U711" s="268"/>
      <c r="V711" s="268" t="s">
        <v>648</v>
      </c>
      <c r="W711" s="268" t="s">
        <v>1582</v>
      </c>
      <c r="X711" s="268" t="s">
        <v>1639</v>
      </c>
      <c r="Y711" s="268" t="s">
        <v>14</v>
      </c>
    </row>
    <row r="712" spans="1:25" hidden="1" x14ac:dyDescent="0.2">
      <c r="A712" s="232"/>
      <c r="B712" s="266" t="s">
        <v>613</v>
      </c>
      <c r="C712" s="267" t="s">
        <v>670</v>
      </c>
      <c r="D712" s="268">
        <v>60064</v>
      </c>
      <c r="E712" s="268" t="s">
        <v>639</v>
      </c>
      <c r="F712" s="268">
        <v>4847</v>
      </c>
      <c r="G712" s="266" t="s">
        <v>1595</v>
      </c>
      <c r="H712" s="268" t="s">
        <v>1596</v>
      </c>
      <c r="I712" s="268" t="s">
        <v>679</v>
      </c>
      <c r="J712" s="269">
        <v>67087</v>
      </c>
      <c r="K712" s="307" t="s">
        <v>680</v>
      </c>
      <c r="L712" s="269">
        <v>118.92</v>
      </c>
      <c r="M712" s="266" t="s">
        <v>643</v>
      </c>
      <c r="N712" s="268">
        <v>41270</v>
      </c>
      <c r="O712" s="268" t="s">
        <v>688</v>
      </c>
      <c r="P712" s="268" t="s">
        <v>682</v>
      </c>
      <c r="Q712" s="268" t="s">
        <v>683</v>
      </c>
      <c r="R712" s="268"/>
      <c r="S712" s="268"/>
      <c r="T712" s="268"/>
      <c r="U712" s="268"/>
      <c r="V712" s="268" t="s">
        <v>648</v>
      </c>
      <c r="W712" s="268" t="s">
        <v>1582</v>
      </c>
      <c r="X712" s="268" t="s">
        <v>1639</v>
      </c>
      <c r="Y712" s="268" t="s">
        <v>14</v>
      </c>
    </row>
    <row r="713" spans="1:25" hidden="1" x14ac:dyDescent="0.2">
      <c r="A713" s="232"/>
      <c r="B713" s="266" t="s">
        <v>613</v>
      </c>
      <c r="C713" s="267" t="s">
        <v>670</v>
      </c>
      <c r="D713" s="268">
        <v>60064</v>
      </c>
      <c r="E713" s="268" t="s">
        <v>639</v>
      </c>
      <c r="F713" s="268">
        <v>4847</v>
      </c>
      <c r="G713" s="266" t="s">
        <v>1595</v>
      </c>
      <c r="H713" s="268" t="s">
        <v>1596</v>
      </c>
      <c r="I713" s="268" t="s">
        <v>679</v>
      </c>
      <c r="J713" s="269">
        <v>701626</v>
      </c>
      <c r="K713" s="307" t="s">
        <v>680</v>
      </c>
      <c r="L713" s="269">
        <v>1243.7</v>
      </c>
      <c r="M713" s="266" t="s">
        <v>643</v>
      </c>
      <c r="N713" s="268">
        <v>41201</v>
      </c>
      <c r="O713" s="268" t="s">
        <v>681</v>
      </c>
      <c r="P713" s="268" t="s">
        <v>682</v>
      </c>
      <c r="Q713" s="268" t="s">
        <v>683</v>
      </c>
      <c r="R713" s="268"/>
      <c r="S713" s="268"/>
      <c r="T713" s="268"/>
      <c r="U713" s="268"/>
      <c r="V713" s="268" t="s">
        <v>648</v>
      </c>
      <c r="W713" s="268" t="s">
        <v>1582</v>
      </c>
      <c r="X713" s="268" t="s">
        <v>1639</v>
      </c>
      <c r="Y713" s="268" t="s">
        <v>14</v>
      </c>
    </row>
    <row r="714" spans="1:25" hidden="1" x14ac:dyDescent="0.2">
      <c r="A714" s="232"/>
      <c r="B714" s="266" t="s">
        <v>613</v>
      </c>
      <c r="C714" s="267" t="s">
        <v>670</v>
      </c>
      <c r="D714" s="268">
        <v>60064</v>
      </c>
      <c r="E714" s="268" t="s">
        <v>639</v>
      </c>
      <c r="F714" s="268">
        <v>4847</v>
      </c>
      <c r="G714" s="266" t="s">
        <v>1595</v>
      </c>
      <c r="H714" s="268" t="s">
        <v>1596</v>
      </c>
      <c r="I714" s="268" t="s">
        <v>679</v>
      </c>
      <c r="J714" s="269">
        <v>491427</v>
      </c>
      <c r="K714" s="307" t="s">
        <v>680</v>
      </c>
      <c r="L714" s="269">
        <v>871.1</v>
      </c>
      <c r="M714" s="266" t="s">
        <v>643</v>
      </c>
      <c r="N714" s="268">
        <v>41220</v>
      </c>
      <c r="O714" s="268" t="s">
        <v>685</v>
      </c>
      <c r="P714" s="268" t="s">
        <v>682</v>
      </c>
      <c r="Q714" s="268" t="s">
        <v>683</v>
      </c>
      <c r="R714" s="268"/>
      <c r="S714" s="268"/>
      <c r="T714" s="268"/>
      <c r="U714" s="268"/>
      <c r="V714" s="268" t="s">
        <v>648</v>
      </c>
      <c r="W714" s="268" t="s">
        <v>1582</v>
      </c>
      <c r="X714" s="268" t="s">
        <v>1639</v>
      </c>
      <c r="Y714" s="268" t="s">
        <v>14</v>
      </c>
    </row>
    <row r="715" spans="1:25" hidden="1" x14ac:dyDescent="0.2">
      <c r="A715" s="232"/>
      <c r="B715" s="266" t="s">
        <v>613</v>
      </c>
      <c r="C715" s="267" t="s">
        <v>670</v>
      </c>
      <c r="D715" s="268">
        <v>60064</v>
      </c>
      <c r="E715" s="268" t="s">
        <v>639</v>
      </c>
      <c r="F715" s="268">
        <v>4847</v>
      </c>
      <c r="G715" s="266" t="s">
        <v>1595</v>
      </c>
      <c r="H715" s="268" t="s">
        <v>1596</v>
      </c>
      <c r="I715" s="268" t="s">
        <v>679</v>
      </c>
      <c r="J715" s="269">
        <v>354000</v>
      </c>
      <c r="K715" s="307" t="s">
        <v>680</v>
      </c>
      <c r="L715" s="269">
        <v>627.5</v>
      </c>
      <c r="M715" s="266" t="s">
        <v>643</v>
      </c>
      <c r="N715" s="268">
        <v>41221</v>
      </c>
      <c r="O715" s="268" t="s">
        <v>695</v>
      </c>
      <c r="P715" s="268" t="s">
        <v>682</v>
      </c>
      <c r="Q715" s="268" t="s">
        <v>683</v>
      </c>
      <c r="R715" s="268"/>
      <c r="S715" s="268"/>
      <c r="T715" s="268"/>
      <c r="U715" s="268"/>
      <c r="V715" s="268" t="s">
        <v>648</v>
      </c>
      <c r="W715" s="268" t="s">
        <v>1582</v>
      </c>
      <c r="X715" s="268" t="s">
        <v>1639</v>
      </c>
      <c r="Y715" s="268" t="s">
        <v>14</v>
      </c>
    </row>
    <row r="716" spans="1:25" hidden="1" x14ac:dyDescent="0.2">
      <c r="A716" s="232"/>
      <c r="B716" s="266" t="s">
        <v>613</v>
      </c>
      <c r="C716" s="267" t="s">
        <v>670</v>
      </c>
      <c r="D716" s="268">
        <v>60064</v>
      </c>
      <c r="E716" s="268" t="s">
        <v>639</v>
      </c>
      <c r="F716" s="268">
        <v>4847</v>
      </c>
      <c r="G716" s="266" t="s">
        <v>1595</v>
      </c>
      <c r="H716" s="268" t="s">
        <v>1596</v>
      </c>
      <c r="I716" s="268" t="s">
        <v>679</v>
      </c>
      <c r="J716" s="269">
        <v>212099</v>
      </c>
      <c r="K716" s="307" t="s">
        <v>680</v>
      </c>
      <c r="L716" s="269">
        <v>375.97</v>
      </c>
      <c r="M716" s="266" t="s">
        <v>643</v>
      </c>
      <c r="N716" s="268">
        <v>41219</v>
      </c>
      <c r="O716" s="268" t="s">
        <v>687</v>
      </c>
      <c r="P716" s="268" t="s">
        <v>682</v>
      </c>
      <c r="Q716" s="268" t="s">
        <v>683</v>
      </c>
      <c r="R716" s="268"/>
      <c r="S716" s="268"/>
      <c r="T716" s="268"/>
      <c r="U716" s="268"/>
      <c r="V716" s="268" t="s">
        <v>648</v>
      </c>
      <c r="W716" s="268" t="s">
        <v>1582</v>
      </c>
      <c r="X716" s="268" t="s">
        <v>1639</v>
      </c>
      <c r="Y716" s="268" t="s">
        <v>14</v>
      </c>
    </row>
    <row r="717" spans="1:25" hidden="1" x14ac:dyDescent="0.2">
      <c r="A717" s="232"/>
      <c r="B717" s="266" t="s">
        <v>613</v>
      </c>
      <c r="C717" s="267" t="s">
        <v>670</v>
      </c>
      <c r="D717" s="268">
        <v>60064</v>
      </c>
      <c r="E717" s="268" t="s">
        <v>639</v>
      </c>
      <c r="F717" s="268">
        <v>4847</v>
      </c>
      <c r="G717" s="266" t="s">
        <v>1595</v>
      </c>
      <c r="H717" s="268" t="s">
        <v>1596</v>
      </c>
      <c r="I717" s="268" t="s">
        <v>679</v>
      </c>
      <c r="J717" s="269">
        <v>343763</v>
      </c>
      <c r="K717" s="307" t="s">
        <v>680</v>
      </c>
      <c r="L717" s="269">
        <v>609.35</v>
      </c>
      <c r="M717" s="266" t="s">
        <v>643</v>
      </c>
      <c r="N717" s="268">
        <v>41219</v>
      </c>
      <c r="O717" s="268" t="s">
        <v>687</v>
      </c>
      <c r="P717" s="268" t="s">
        <v>682</v>
      </c>
      <c r="Q717" s="268" t="s">
        <v>683</v>
      </c>
      <c r="R717" s="268"/>
      <c r="S717" s="268"/>
      <c r="T717" s="268"/>
      <c r="U717" s="268"/>
      <c r="V717" s="268" t="s">
        <v>648</v>
      </c>
      <c r="W717" s="268" t="s">
        <v>1582</v>
      </c>
      <c r="X717" s="268" t="s">
        <v>1639</v>
      </c>
      <c r="Y717" s="268" t="s">
        <v>14</v>
      </c>
    </row>
    <row r="718" spans="1:25" hidden="1" x14ac:dyDescent="0.2">
      <c r="A718" s="232"/>
      <c r="B718" s="266" t="s">
        <v>613</v>
      </c>
      <c r="C718" s="267" t="s">
        <v>1598</v>
      </c>
      <c r="D718" s="268">
        <v>60064</v>
      </c>
      <c r="E718" s="268" t="s">
        <v>639</v>
      </c>
      <c r="F718" s="268">
        <v>4847</v>
      </c>
      <c r="G718" s="266" t="s">
        <v>1599</v>
      </c>
      <c r="H718" s="268" t="s">
        <v>1014</v>
      </c>
      <c r="I718" s="268" t="s">
        <v>679</v>
      </c>
      <c r="J718" s="269">
        <v>19050</v>
      </c>
      <c r="K718" s="307" t="s">
        <v>680</v>
      </c>
      <c r="L718" s="269">
        <v>33.700000000000003</v>
      </c>
      <c r="M718" s="266" t="s">
        <v>643</v>
      </c>
      <c r="N718" s="268">
        <v>44510</v>
      </c>
      <c r="O718" s="268" t="s">
        <v>721</v>
      </c>
      <c r="P718" s="268" t="s">
        <v>682</v>
      </c>
      <c r="Q718" s="268" t="s">
        <v>683</v>
      </c>
      <c r="R718" s="268"/>
      <c r="S718" s="268"/>
      <c r="T718" s="268"/>
      <c r="U718" s="268"/>
      <c r="V718" s="268" t="s">
        <v>648</v>
      </c>
      <c r="W718" s="268" t="s">
        <v>1582</v>
      </c>
      <c r="X718" s="268" t="s">
        <v>1639</v>
      </c>
      <c r="Y718" s="268" t="s">
        <v>14</v>
      </c>
    </row>
    <row r="719" spans="1:25" hidden="1" x14ac:dyDescent="0.2">
      <c r="A719" s="232"/>
      <c r="B719" s="266" t="s">
        <v>613</v>
      </c>
      <c r="C719" s="267" t="s">
        <v>1574</v>
      </c>
      <c r="D719" s="268">
        <v>60064</v>
      </c>
      <c r="E719" s="268" t="s">
        <v>639</v>
      </c>
      <c r="F719" s="268">
        <v>4847</v>
      </c>
      <c r="G719" s="266">
        <v>1583218</v>
      </c>
      <c r="H719" s="268" t="s">
        <v>1235</v>
      </c>
      <c r="I719" s="268" t="s">
        <v>679</v>
      </c>
      <c r="J719" s="269">
        <v>200000</v>
      </c>
      <c r="K719" s="307" t="s">
        <v>680</v>
      </c>
      <c r="L719" s="269">
        <v>353.79</v>
      </c>
      <c r="M719" s="266" t="s">
        <v>643</v>
      </c>
      <c r="N719" s="268">
        <v>44620</v>
      </c>
      <c r="O719" s="268" t="s">
        <v>1236</v>
      </c>
      <c r="P719" s="268" t="s">
        <v>682</v>
      </c>
      <c r="Q719" s="268" t="s">
        <v>683</v>
      </c>
      <c r="R719" s="268"/>
      <c r="S719" s="268"/>
      <c r="T719" s="268"/>
      <c r="U719" s="268"/>
      <c r="V719" s="268" t="s">
        <v>648</v>
      </c>
      <c r="W719" s="268" t="s">
        <v>1582</v>
      </c>
      <c r="X719" s="268" t="s">
        <v>1639</v>
      </c>
      <c r="Y719" s="268" t="s">
        <v>14</v>
      </c>
    </row>
    <row r="720" spans="1:25" hidden="1" x14ac:dyDescent="0.2">
      <c r="A720" s="232"/>
      <c r="B720" s="266" t="s">
        <v>613</v>
      </c>
      <c r="C720" s="267" t="s">
        <v>1574</v>
      </c>
      <c r="D720" s="268">
        <v>60064</v>
      </c>
      <c r="E720" s="268" t="s">
        <v>639</v>
      </c>
      <c r="F720" s="268">
        <v>4847</v>
      </c>
      <c r="G720" s="266">
        <v>1583214</v>
      </c>
      <c r="H720" s="268" t="s">
        <v>1600</v>
      </c>
      <c r="I720" s="268" t="s">
        <v>679</v>
      </c>
      <c r="J720" s="269">
        <v>58965</v>
      </c>
      <c r="K720" s="307" t="s">
        <v>680</v>
      </c>
      <c r="L720" s="269">
        <v>104.31</v>
      </c>
      <c r="M720" s="266" t="s">
        <v>643</v>
      </c>
      <c r="N720" s="268">
        <v>41219</v>
      </c>
      <c r="O720" s="268" t="s">
        <v>687</v>
      </c>
      <c r="P720" s="268" t="s">
        <v>682</v>
      </c>
      <c r="Q720" s="268" t="s">
        <v>683</v>
      </c>
      <c r="R720" s="268"/>
      <c r="S720" s="268"/>
      <c r="T720" s="268"/>
      <c r="U720" s="268"/>
      <c r="V720" s="268" t="s">
        <v>648</v>
      </c>
      <c r="W720" s="268" t="s">
        <v>1582</v>
      </c>
      <c r="X720" s="268" t="s">
        <v>1639</v>
      </c>
      <c r="Y720" s="268" t="s">
        <v>14</v>
      </c>
    </row>
    <row r="721" spans="1:25" hidden="1" x14ac:dyDescent="0.2">
      <c r="A721" s="232"/>
      <c r="B721" s="266" t="s">
        <v>613</v>
      </c>
      <c r="C721" s="267" t="s">
        <v>1574</v>
      </c>
      <c r="D721" s="268">
        <v>60064</v>
      </c>
      <c r="E721" s="268" t="s">
        <v>639</v>
      </c>
      <c r="F721" s="268">
        <v>4847</v>
      </c>
      <c r="G721" s="266">
        <v>1583214</v>
      </c>
      <c r="H721" s="268" t="s">
        <v>1600</v>
      </c>
      <c r="I721" s="268" t="s">
        <v>679</v>
      </c>
      <c r="J721" s="269">
        <v>97655</v>
      </c>
      <c r="K721" s="307" t="s">
        <v>680</v>
      </c>
      <c r="L721" s="269">
        <v>172.75</v>
      </c>
      <c r="M721" s="266" t="s">
        <v>643</v>
      </c>
      <c r="N721" s="268">
        <v>41219</v>
      </c>
      <c r="O721" s="268" t="s">
        <v>687</v>
      </c>
      <c r="P721" s="268" t="s">
        <v>682</v>
      </c>
      <c r="Q721" s="268" t="s">
        <v>683</v>
      </c>
      <c r="R721" s="268"/>
      <c r="S721" s="268"/>
      <c r="T721" s="268"/>
      <c r="U721" s="268"/>
      <c r="V721" s="268" t="s">
        <v>648</v>
      </c>
      <c r="W721" s="268" t="s">
        <v>1582</v>
      </c>
      <c r="X721" s="268" t="s">
        <v>1639</v>
      </c>
      <c r="Y721" s="268" t="s">
        <v>14</v>
      </c>
    </row>
    <row r="722" spans="1:25" hidden="1" x14ac:dyDescent="0.2">
      <c r="A722" s="232"/>
      <c r="B722" s="266" t="s">
        <v>613</v>
      </c>
      <c r="C722" s="267" t="s">
        <v>1574</v>
      </c>
      <c r="D722" s="268">
        <v>60064</v>
      </c>
      <c r="E722" s="268" t="s">
        <v>639</v>
      </c>
      <c r="F722" s="268">
        <v>4847</v>
      </c>
      <c r="G722" s="266">
        <v>1583214</v>
      </c>
      <c r="H722" s="268" t="s">
        <v>1600</v>
      </c>
      <c r="I722" s="268" t="s">
        <v>679</v>
      </c>
      <c r="J722" s="269">
        <v>137328</v>
      </c>
      <c r="K722" s="307" t="s">
        <v>680</v>
      </c>
      <c r="L722" s="269">
        <v>242.93</v>
      </c>
      <c r="M722" s="266" t="s">
        <v>643</v>
      </c>
      <c r="N722" s="268">
        <v>41220</v>
      </c>
      <c r="O722" s="268" t="s">
        <v>685</v>
      </c>
      <c r="P722" s="268" t="s">
        <v>682</v>
      </c>
      <c r="Q722" s="268" t="s">
        <v>683</v>
      </c>
      <c r="R722" s="268"/>
      <c r="S722" s="268"/>
      <c r="T722" s="268"/>
      <c r="U722" s="268"/>
      <c r="V722" s="268" t="s">
        <v>648</v>
      </c>
      <c r="W722" s="268" t="s">
        <v>1582</v>
      </c>
      <c r="X722" s="268" t="s">
        <v>1639</v>
      </c>
      <c r="Y722" s="268" t="s">
        <v>14</v>
      </c>
    </row>
    <row r="723" spans="1:25" hidden="1" x14ac:dyDescent="0.2">
      <c r="A723" s="232"/>
      <c r="B723" s="266" t="s">
        <v>613</v>
      </c>
      <c r="C723" s="267" t="s">
        <v>1574</v>
      </c>
      <c r="D723" s="268">
        <v>60064</v>
      </c>
      <c r="E723" s="268" t="s">
        <v>639</v>
      </c>
      <c r="F723" s="268">
        <v>4847</v>
      </c>
      <c r="G723" s="266">
        <v>1583214</v>
      </c>
      <c r="H723" s="268" t="s">
        <v>1600</v>
      </c>
      <c r="I723" s="268" t="s">
        <v>679</v>
      </c>
      <c r="J723" s="269">
        <v>307614</v>
      </c>
      <c r="K723" s="307" t="s">
        <v>680</v>
      </c>
      <c r="L723" s="269">
        <v>544.15</v>
      </c>
      <c r="M723" s="266" t="s">
        <v>643</v>
      </c>
      <c r="N723" s="268">
        <v>41201</v>
      </c>
      <c r="O723" s="268" t="s">
        <v>681</v>
      </c>
      <c r="P723" s="268" t="s">
        <v>682</v>
      </c>
      <c r="Q723" s="268" t="s">
        <v>683</v>
      </c>
      <c r="R723" s="268"/>
      <c r="S723" s="268"/>
      <c r="T723" s="268"/>
      <c r="U723" s="268"/>
      <c r="V723" s="268" t="s">
        <v>648</v>
      </c>
      <c r="W723" s="268" t="s">
        <v>1582</v>
      </c>
      <c r="X723" s="268" t="s">
        <v>1639</v>
      </c>
      <c r="Y723" s="268" t="s">
        <v>14</v>
      </c>
    </row>
    <row r="724" spans="1:25" hidden="1" x14ac:dyDescent="0.2">
      <c r="A724" s="232"/>
      <c r="B724" s="266" t="s">
        <v>613</v>
      </c>
      <c r="C724" s="267" t="s">
        <v>1601</v>
      </c>
      <c r="D724" s="268">
        <v>60064</v>
      </c>
      <c r="E724" s="268" t="s">
        <v>639</v>
      </c>
      <c r="F724" s="268">
        <v>4847</v>
      </c>
      <c r="G724" s="266" t="s">
        <v>1602</v>
      </c>
      <c r="H724" s="268" t="s">
        <v>1576</v>
      </c>
      <c r="I724" s="268" t="s">
        <v>679</v>
      </c>
      <c r="J724" s="269">
        <v>67000</v>
      </c>
      <c r="K724" s="307" t="s">
        <v>680</v>
      </c>
      <c r="L724" s="269">
        <v>118.86</v>
      </c>
      <c r="M724" s="266" t="s">
        <v>643</v>
      </c>
      <c r="N724" s="268">
        <v>42330</v>
      </c>
      <c r="O724" s="268" t="s">
        <v>1205</v>
      </c>
      <c r="P724" s="268" t="s">
        <v>682</v>
      </c>
      <c r="Q724" s="268" t="s">
        <v>683</v>
      </c>
      <c r="R724" s="268"/>
      <c r="S724" s="268"/>
      <c r="T724" s="268"/>
      <c r="U724" s="268"/>
      <c r="V724" s="268" t="s">
        <v>648</v>
      </c>
      <c r="W724" s="268" t="s">
        <v>1582</v>
      </c>
      <c r="X724" s="268" t="s">
        <v>1639</v>
      </c>
      <c r="Y724" s="268" t="s">
        <v>14</v>
      </c>
    </row>
    <row r="725" spans="1:25" hidden="1" x14ac:dyDescent="0.2">
      <c r="A725" s="232"/>
      <c r="B725" s="266" t="s">
        <v>613</v>
      </c>
      <c r="C725" s="267" t="s">
        <v>1601</v>
      </c>
      <c r="D725" s="268">
        <v>60064</v>
      </c>
      <c r="E725" s="268" t="s">
        <v>639</v>
      </c>
      <c r="F725" s="268">
        <v>4847</v>
      </c>
      <c r="G725" s="266">
        <v>1583214</v>
      </c>
      <c r="H725" s="268" t="s">
        <v>1600</v>
      </c>
      <c r="I725" s="268" t="s">
        <v>679</v>
      </c>
      <c r="J725" s="269">
        <v>73241</v>
      </c>
      <c r="K725" s="307" t="s">
        <v>680</v>
      </c>
      <c r="L725" s="269">
        <v>129.93</v>
      </c>
      <c r="M725" s="266" t="s">
        <v>643</v>
      </c>
      <c r="N725" s="268">
        <v>41261</v>
      </c>
      <c r="O725" s="268" t="s">
        <v>689</v>
      </c>
      <c r="P725" s="268" t="s">
        <v>682</v>
      </c>
      <c r="Q725" s="268" t="s">
        <v>683</v>
      </c>
      <c r="R725" s="268"/>
      <c r="S725" s="268"/>
      <c r="T725" s="268"/>
      <c r="U725" s="268"/>
      <c r="V725" s="268" t="s">
        <v>648</v>
      </c>
      <c r="W725" s="268" t="s">
        <v>1582</v>
      </c>
      <c r="X725" s="268" t="s">
        <v>1639</v>
      </c>
      <c r="Y725" s="268" t="s">
        <v>14</v>
      </c>
    </row>
    <row r="726" spans="1:25" hidden="1" x14ac:dyDescent="0.2">
      <c r="A726" s="232"/>
      <c r="B726" s="266" t="s">
        <v>613</v>
      </c>
      <c r="C726" s="267" t="s">
        <v>1601</v>
      </c>
      <c r="D726" s="268">
        <v>60064</v>
      </c>
      <c r="E726" s="268" t="s">
        <v>639</v>
      </c>
      <c r="F726" s="268">
        <v>4847</v>
      </c>
      <c r="G726" s="266">
        <v>1583214</v>
      </c>
      <c r="H726" s="268" t="s">
        <v>1600</v>
      </c>
      <c r="I726" s="268" t="s">
        <v>679</v>
      </c>
      <c r="J726" s="269">
        <v>40588</v>
      </c>
      <c r="K726" s="307" t="s">
        <v>680</v>
      </c>
      <c r="L726" s="269">
        <v>72</v>
      </c>
      <c r="M726" s="266" t="s">
        <v>643</v>
      </c>
      <c r="N726" s="268">
        <v>41270</v>
      </c>
      <c r="O726" s="268" t="s">
        <v>688</v>
      </c>
      <c r="P726" s="268" t="s">
        <v>682</v>
      </c>
      <c r="Q726" s="268" t="s">
        <v>683</v>
      </c>
      <c r="R726" s="268"/>
      <c r="S726" s="268"/>
      <c r="T726" s="268"/>
      <c r="U726" s="268"/>
      <c r="V726" s="268" t="s">
        <v>648</v>
      </c>
      <c r="W726" s="268" t="s">
        <v>1582</v>
      </c>
      <c r="X726" s="268" t="s">
        <v>1639</v>
      </c>
      <c r="Y726" s="268" t="s">
        <v>14</v>
      </c>
    </row>
    <row r="727" spans="1:25" hidden="1" x14ac:dyDescent="0.2">
      <c r="A727" s="232"/>
      <c r="B727" s="266" t="s">
        <v>613</v>
      </c>
      <c r="C727" s="267" t="s">
        <v>1601</v>
      </c>
      <c r="D727" s="268">
        <v>60064</v>
      </c>
      <c r="E727" s="268" t="s">
        <v>639</v>
      </c>
      <c r="F727" s="268">
        <v>4847</v>
      </c>
      <c r="G727" s="266">
        <v>1583215</v>
      </c>
      <c r="H727" s="268" t="s">
        <v>1603</v>
      </c>
      <c r="I727" s="268" t="s">
        <v>679</v>
      </c>
      <c r="J727" s="269">
        <v>34995</v>
      </c>
      <c r="K727" s="307" t="s">
        <v>680</v>
      </c>
      <c r="L727" s="269">
        <v>62.08</v>
      </c>
      <c r="M727" s="266" t="s">
        <v>643</v>
      </c>
      <c r="N727" s="268">
        <v>41220</v>
      </c>
      <c r="O727" s="268" t="s">
        <v>685</v>
      </c>
      <c r="P727" s="268" t="s">
        <v>682</v>
      </c>
      <c r="Q727" s="268" t="s">
        <v>683</v>
      </c>
      <c r="R727" s="268"/>
      <c r="S727" s="268"/>
      <c r="T727" s="268"/>
      <c r="U727" s="268"/>
      <c r="V727" s="268" t="s">
        <v>648</v>
      </c>
      <c r="W727" s="268" t="s">
        <v>1582</v>
      </c>
      <c r="X727" s="268" t="s">
        <v>1639</v>
      </c>
      <c r="Y727" s="268" t="s">
        <v>14</v>
      </c>
    </row>
    <row r="728" spans="1:25" hidden="1" x14ac:dyDescent="0.2">
      <c r="A728" s="232"/>
      <c r="B728" s="266" t="s">
        <v>613</v>
      </c>
      <c r="C728" s="267" t="s">
        <v>1601</v>
      </c>
      <c r="D728" s="268">
        <v>60064</v>
      </c>
      <c r="E728" s="268" t="s">
        <v>639</v>
      </c>
      <c r="F728" s="268">
        <v>4847</v>
      </c>
      <c r="G728" s="266">
        <v>1583215</v>
      </c>
      <c r="H728" s="268" t="s">
        <v>1603</v>
      </c>
      <c r="I728" s="268" t="s">
        <v>679</v>
      </c>
      <c r="J728" s="269">
        <v>13936</v>
      </c>
      <c r="K728" s="307" t="s">
        <v>680</v>
      </c>
      <c r="L728" s="269">
        <v>24.72</v>
      </c>
      <c r="M728" s="266" t="s">
        <v>643</v>
      </c>
      <c r="N728" s="268">
        <v>41219</v>
      </c>
      <c r="O728" s="268" t="s">
        <v>687</v>
      </c>
      <c r="P728" s="268" t="s">
        <v>682</v>
      </c>
      <c r="Q728" s="268" t="s">
        <v>683</v>
      </c>
      <c r="R728" s="268"/>
      <c r="S728" s="268"/>
      <c r="T728" s="268"/>
      <c r="U728" s="268"/>
      <c r="V728" s="268" t="s">
        <v>648</v>
      </c>
      <c r="W728" s="268" t="s">
        <v>1582</v>
      </c>
      <c r="X728" s="268" t="s">
        <v>1639</v>
      </c>
      <c r="Y728" s="268" t="s">
        <v>14</v>
      </c>
    </row>
    <row r="729" spans="1:25" hidden="1" x14ac:dyDescent="0.2">
      <c r="A729" s="232"/>
      <c r="B729" s="266" t="s">
        <v>613</v>
      </c>
      <c r="C729" s="267" t="s">
        <v>1601</v>
      </c>
      <c r="D729" s="268">
        <v>60064</v>
      </c>
      <c r="E729" s="268" t="s">
        <v>639</v>
      </c>
      <c r="F729" s="268">
        <v>4847</v>
      </c>
      <c r="G729" s="266">
        <v>1583215</v>
      </c>
      <c r="H729" s="268" t="s">
        <v>1603</v>
      </c>
      <c r="I729" s="268" t="s">
        <v>679</v>
      </c>
      <c r="J729" s="269">
        <v>30582</v>
      </c>
      <c r="K729" s="307" t="s">
        <v>680</v>
      </c>
      <c r="L729" s="269">
        <v>54.25</v>
      </c>
      <c r="M729" s="266" t="s">
        <v>643</v>
      </c>
      <c r="N729" s="268">
        <v>41219</v>
      </c>
      <c r="O729" s="268" t="s">
        <v>687</v>
      </c>
      <c r="P729" s="268" t="s">
        <v>682</v>
      </c>
      <c r="Q729" s="268" t="s">
        <v>683</v>
      </c>
      <c r="R729" s="268"/>
      <c r="S729" s="268"/>
      <c r="T729" s="268"/>
      <c r="U729" s="268"/>
      <c r="V729" s="268" t="s">
        <v>648</v>
      </c>
      <c r="W729" s="268" t="s">
        <v>1582</v>
      </c>
      <c r="X729" s="268" t="s">
        <v>1639</v>
      </c>
      <c r="Y729" s="268" t="s">
        <v>14</v>
      </c>
    </row>
    <row r="730" spans="1:25" hidden="1" x14ac:dyDescent="0.2">
      <c r="A730" s="232"/>
      <c r="B730" s="266" t="s">
        <v>613</v>
      </c>
      <c r="C730" s="267" t="s">
        <v>670</v>
      </c>
      <c r="D730" s="268">
        <v>60064</v>
      </c>
      <c r="E730" s="268" t="s">
        <v>639</v>
      </c>
      <c r="F730" s="268">
        <v>4999</v>
      </c>
      <c r="G730" s="266" t="s">
        <v>1649</v>
      </c>
      <c r="H730" s="268" t="s">
        <v>1597</v>
      </c>
      <c r="I730" s="268" t="s">
        <v>679</v>
      </c>
      <c r="J730" s="269">
        <v>280000</v>
      </c>
      <c r="K730" s="307">
        <v>564.143371</v>
      </c>
      <c r="L730" s="269">
        <v>496.33</v>
      </c>
      <c r="M730" s="266" t="s">
        <v>643</v>
      </c>
      <c r="N730" s="268">
        <v>44110</v>
      </c>
      <c r="O730" s="268" t="s">
        <v>728</v>
      </c>
      <c r="P730" s="268" t="s">
        <v>682</v>
      </c>
      <c r="Q730" s="268" t="s">
        <v>683</v>
      </c>
      <c r="R730" s="268"/>
      <c r="S730" s="268"/>
      <c r="T730" s="268"/>
      <c r="U730" s="268"/>
      <c r="V730" s="268" t="s">
        <v>648</v>
      </c>
      <c r="W730" s="268" t="s">
        <v>1582</v>
      </c>
      <c r="X730" s="268" t="s">
        <v>1639</v>
      </c>
      <c r="Y730" s="268" t="s">
        <v>14</v>
      </c>
    </row>
    <row r="731" spans="1:25" hidden="1" x14ac:dyDescent="0.2">
      <c r="A731" s="232"/>
      <c r="B731" s="266" t="s">
        <v>613</v>
      </c>
      <c r="C731" s="267" t="s">
        <v>670</v>
      </c>
      <c r="D731" s="268">
        <v>60064</v>
      </c>
      <c r="E731" s="268" t="s">
        <v>639</v>
      </c>
      <c r="F731" s="268">
        <v>4999</v>
      </c>
      <c r="G731" s="266" t="s">
        <v>1650</v>
      </c>
      <c r="H731" s="268" t="s">
        <v>1596</v>
      </c>
      <c r="I731" s="268" t="s">
        <v>679</v>
      </c>
      <c r="J731" s="269">
        <v>65000</v>
      </c>
      <c r="K731" s="307">
        <v>564.143371</v>
      </c>
      <c r="L731" s="269">
        <v>115.22</v>
      </c>
      <c r="M731" s="266" t="s">
        <v>643</v>
      </c>
      <c r="N731" s="268">
        <v>44150</v>
      </c>
      <c r="O731" s="268" t="s">
        <v>701</v>
      </c>
      <c r="P731" s="268" t="s">
        <v>682</v>
      </c>
      <c r="Q731" s="268" t="s">
        <v>683</v>
      </c>
      <c r="R731" s="268"/>
      <c r="S731" s="268"/>
      <c r="T731" s="268"/>
      <c r="U731" s="268"/>
      <c r="V731" s="268" t="s">
        <v>648</v>
      </c>
      <c r="W731" s="268" t="s">
        <v>1508</v>
      </c>
      <c r="X731" s="268" t="s">
        <v>1636</v>
      </c>
      <c r="Y731" s="268" t="s">
        <v>14</v>
      </c>
    </row>
    <row r="732" spans="1:25" hidden="1" x14ac:dyDescent="0.2">
      <c r="A732" s="232"/>
      <c r="B732" s="266" t="s">
        <v>613</v>
      </c>
      <c r="C732" s="267" t="s">
        <v>670</v>
      </c>
      <c r="D732" s="268">
        <v>60064</v>
      </c>
      <c r="E732" s="268" t="s">
        <v>639</v>
      </c>
      <c r="F732" s="268">
        <v>4999</v>
      </c>
      <c r="G732" s="266" t="s">
        <v>1651</v>
      </c>
      <c r="H732" s="268" t="s">
        <v>1596</v>
      </c>
      <c r="I732" s="268" t="s">
        <v>679</v>
      </c>
      <c r="J732" s="269">
        <v>50000</v>
      </c>
      <c r="K732" s="307">
        <v>564.143371</v>
      </c>
      <c r="L732" s="269">
        <v>88.63</v>
      </c>
      <c r="M732" s="266" t="s">
        <v>643</v>
      </c>
      <c r="N732" s="268">
        <v>44130</v>
      </c>
      <c r="O732" s="268" t="s">
        <v>698</v>
      </c>
      <c r="P732" s="268" t="s">
        <v>682</v>
      </c>
      <c r="Q732" s="268" t="s">
        <v>683</v>
      </c>
      <c r="R732" s="268"/>
      <c r="S732" s="268"/>
      <c r="T732" s="268"/>
      <c r="U732" s="268"/>
      <c r="V732" s="268" t="s">
        <v>648</v>
      </c>
      <c r="W732" s="268" t="s">
        <v>1508</v>
      </c>
      <c r="X732" s="268" t="s">
        <v>1636</v>
      </c>
      <c r="Y732" s="268" t="s">
        <v>14</v>
      </c>
    </row>
    <row r="733" spans="1:25" hidden="1" x14ac:dyDescent="0.2">
      <c r="A733" s="232"/>
      <c r="B733" s="266" t="s">
        <v>613</v>
      </c>
      <c r="C733" s="267" t="s">
        <v>1598</v>
      </c>
      <c r="D733" s="268">
        <v>60064</v>
      </c>
      <c r="E733" s="268" t="s">
        <v>639</v>
      </c>
      <c r="F733" s="268">
        <v>5247</v>
      </c>
      <c r="G733" s="266" t="s">
        <v>1655</v>
      </c>
      <c r="H733" s="268" t="s">
        <v>1656</v>
      </c>
      <c r="I733" s="268" t="s">
        <v>1657</v>
      </c>
      <c r="J733" s="269">
        <v>54</v>
      </c>
      <c r="K733" s="307">
        <v>1</v>
      </c>
      <c r="L733" s="269">
        <v>54</v>
      </c>
      <c r="M733" s="266" t="s">
        <v>643</v>
      </c>
      <c r="N733" s="268">
        <v>42500</v>
      </c>
      <c r="O733" s="268" t="s">
        <v>1666</v>
      </c>
      <c r="P733" s="268" t="s">
        <v>1661</v>
      </c>
      <c r="Q733" s="268" t="s">
        <v>1661</v>
      </c>
      <c r="R733" s="268"/>
      <c r="S733" s="268"/>
      <c r="T733" s="268"/>
      <c r="U733" s="268"/>
      <c r="V733" s="268" t="s">
        <v>648</v>
      </c>
      <c r="W733" s="268" t="s">
        <v>1662</v>
      </c>
      <c r="X733" s="268" t="s">
        <v>571</v>
      </c>
      <c r="Y733" s="268" t="s">
        <v>17</v>
      </c>
    </row>
    <row r="734" spans="1:25" hidden="1" x14ac:dyDescent="0.2">
      <c r="A734" s="232"/>
      <c r="B734" s="266" t="s">
        <v>613</v>
      </c>
      <c r="C734" s="267" t="s">
        <v>1598</v>
      </c>
      <c r="D734" s="268">
        <v>60064</v>
      </c>
      <c r="E734" s="268" t="s">
        <v>639</v>
      </c>
      <c r="F734" s="268">
        <v>5247</v>
      </c>
      <c r="G734" s="266" t="s">
        <v>1655</v>
      </c>
      <c r="H734" s="268" t="s">
        <v>1658</v>
      </c>
      <c r="I734" s="268" t="s">
        <v>1657</v>
      </c>
      <c r="J734" s="269">
        <v>45</v>
      </c>
      <c r="K734" s="307">
        <v>1</v>
      </c>
      <c r="L734" s="269">
        <v>45</v>
      </c>
      <c r="M734" s="266" t="s">
        <v>643</v>
      </c>
      <c r="N734" s="268">
        <v>42500</v>
      </c>
      <c r="O734" s="268" t="s">
        <v>1666</v>
      </c>
      <c r="P734" s="268" t="s">
        <v>1661</v>
      </c>
      <c r="Q734" s="268" t="s">
        <v>1661</v>
      </c>
      <c r="R734" s="268"/>
      <c r="S734" s="268"/>
      <c r="T734" s="268"/>
      <c r="U734" s="268"/>
      <c r="V734" s="268" t="s">
        <v>648</v>
      </c>
      <c r="W734" s="268" t="s">
        <v>1662</v>
      </c>
      <c r="X734" s="268" t="s">
        <v>571</v>
      </c>
      <c r="Y734" s="268" t="s">
        <v>17</v>
      </c>
    </row>
    <row r="735" spans="1:25" hidden="1" x14ac:dyDescent="0.2">
      <c r="A735" s="232"/>
      <c r="B735" s="266" t="s">
        <v>613</v>
      </c>
      <c r="C735" s="267" t="s">
        <v>1598</v>
      </c>
      <c r="D735" s="268">
        <v>60064</v>
      </c>
      <c r="E735" s="268" t="s">
        <v>639</v>
      </c>
      <c r="F735" s="268">
        <v>5247</v>
      </c>
      <c r="G735" s="266" t="s">
        <v>1655</v>
      </c>
      <c r="H735" s="268" t="s">
        <v>1659</v>
      </c>
      <c r="I735" s="268" t="s">
        <v>1657</v>
      </c>
      <c r="J735" s="269">
        <v>117</v>
      </c>
      <c r="K735" s="307">
        <v>1</v>
      </c>
      <c r="L735" s="269">
        <v>117</v>
      </c>
      <c r="M735" s="266" t="s">
        <v>643</v>
      </c>
      <c r="N735" s="268">
        <v>42310</v>
      </c>
      <c r="O735" s="268" t="s">
        <v>1564</v>
      </c>
      <c r="P735" s="268" t="s">
        <v>1661</v>
      </c>
      <c r="Q735" s="268" t="s">
        <v>1661</v>
      </c>
      <c r="R735" s="268"/>
      <c r="S735" s="268"/>
      <c r="T735" s="268"/>
      <c r="U735" s="268"/>
      <c r="V735" s="268" t="s">
        <v>648</v>
      </c>
      <c r="W735" s="268" t="s">
        <v>1662</v>
      </c>
      <c r="X735" s="268" t="s">
        <v>571</v>
      </c>
      <c r="Y735" s="268" t="s">
        <v>17</v>
      </c>
    </row>
    <row r="736" spans="1:25" hidden="1" x14ac:dyDescent="0.2">
      <c r="A736" s="232"/>
      <c r="B736" s="266" t="s">
        <v>613</v>
      </c>
      <c r="C736" s="267" t="s">
        <v>1601</v>
      </c>
      <c r="D736" s="268">
        <v>60064</v>
      </c>
      <c r="E736" s="268" t="s">
        <v>639</v>
      </c>
      <c r="F736" s="268">
        <v>4999</v>
      </c>
      <c r="G736" s="266" t="s">
        <v>1663</v>
      </c>
      <c r="H736" s="268" t="s">
        <v>1664</v>
      </c>
      <c r="I736" s="268" t="s">
        <v>679</v>
      </c>
      <c r="J736" s="269">
        <v>1500</v>
      </c>
      <c r="K736" s="307">
        <v>563.70679399999995</v>
      </c>
      <c r="L736" s="269">
        <v>2.66</v>
      </c>
      <c r="M736" s="266" t="s">
        <v>643</v>
      </c>
      <c r="N736" s="268">
        <v>44840</v>
      </c>
      <c r="O736" s="268" t="s">
        <v>741</v>
      </c>
      <c r="P736" s="268" t="s">
        <v>682</v>
      </c>
      <c r="Q736" s="268" t="s">
        <v>683</v>
      </c>
      <c r="R736" s="268"/>
      <c r="S736" s="268"/>
      <c r="T736" s="268"/>
      <c r="U736" s="268"/>
      <c r="V736" s="268" t="s">
        <v>648</v>
      </c>
      <c r="W736" s="268" t="s">
        <v>1508</v>
      </c>
      <c r="X736" s="268" t="s">
        <v>1636</v>
      </c>
      <c r="Y736" s="268" t="s">
        <v>14</v>
      </c>
    </row>
    <row r="737" spans="1:25" hidden="1" x14ac:dyDescent="0.2">
      <c r="A737" s="232"/>
      <c r="B737" s="266" t="s">
        <v>613</v>
      </c>
      <c r="C737" s="267" t="s">
        <v>1601</v>
      </c>
      <c r="D737" s="268">
        <v>60064</v>
      </c>
      <c r="E737" s="268" t="s">
        <v>639</v>
      </c>
      <c r="F737" s="268">
        <v>4847</v>
      </c>
      <c r="G737" s="266" t="s">
        <v>1604</v>
      </c>
      <c r="H737" s="268" t="s">
        <v>1605</v>
      </c>
      <c r="I737" s="268" t="s">
        <v>679</v>
      </c>
      <c r="J737" s="269">
        <v>61000</v>
      </c>
      <c r="K737" s="307" t="s">
        <v>680</v>
      </c>
      <c r="L737" s="269">
        <v>108.21</v>
      </c>
      <c r="M737" s="266" t="s">
        <v>643</v>
      </c>
      <c r="N737" s="268">
        <v>44310</v>
      </c>
      <c r="O737" s="268" t="s">
        <v>706</v>
      </c>
      <c r="P737" s="268" t="s">
        <v>682</v>
      </c>
      <c r="Q737" s="268" t="s">
        <v>683</v>
      </c>
      <c r="R737" s="268"/>
      <c r="S737" s="268"/>
      <c r="T737" s="268"/>
      <c r="U737" s="268"/>
      <c r="V737" s="268" t="s">
        <v>648</v>
      </c>
      <c r="W737" s="268" t="s">
        <v>1582</v>
      </c>
      <c r="X737" s="268" t="s">
        <v>1639</v>
      </c>
      <c r="Y737" s="268" t="s">
        <v>14</v>
      </c>
    </row>
    <row r="738" spans="1:25" hidden="1" x14ac:dyDescent="0.2">
      <c r="A738" s="232"/>
      <c r="B738" s="266" t="s">
        <v>613</v>
      </c>
      <c r="C738" s="267" t="s">
        <v>1601</v>
      </c>
      <c r="D738" s="268">
        <v>60064</v>
      </c>
      <c r="E738" s="268" t="s">
        <v>639</v>
      </c>
      <c r="F738" s="268">
        <v>4847</v>
      </c>
      <c r="G738" s="266" t="s">
        <v>1606</v>
      </c>
      <c r="H738" s="268" t="s">
        <v>1607</v>
      </c>
      <c r="I738" s="268" t="s">
        <v>679</v>
      </c>
      <c r="J738" s="269">
        <v>162000</v>
      </c>
      <c r="K738" s="309" t="s">
        <v>680</v>
      </c>
      <c r="L738" s="269">
        <v>287.38</v>
      </c>
      <c r="M738" s="266" t="s">
        <v>643</v>
      </c>
      <c r="N738" s="268">
        <v>45140</v>
      </c>
      <c r="O738" s="268" t="s">
        <v>797</v>
      </c>
      <c r="P738" s="268" t="s">
        <v>682</v>
      </c>
      <c r="Q738" s="268" t="s">
        <v>683</v>
      </c>
      <c r="R738" s="268"/>
      <c r="S738" s="268"/>
      <c r="T738" s="268"/>
      <c r="U738" s="268"/>
      <c r="V738" s="268" t="s">
        <v>648</v>
      </c>
      <c r="W738" s="268" t="s">
        <v>1582</v>
      </c>
      <c r="X738" s="268" t="s">
        <v>1639</v>
      </c>
      <c r="Y738" s="268" t="s">
        <v>14</v>
      </c>
    </row>
    <row r="739" spans="1:25" hidden="1" x14ac:dyDescent="0.2">
      <c r="A739" s="232"/>
      <c r="B739" s="266" t="s">
        <v>653</v>
      </c>
      <c r="C739" s="267">
        <v>44385</v>
      </c>
      <c r="D739" s="268">
        <v>60064</v>
      </c>
      <c r="E739" s="268" t="s">
        <v>639</v>
      </c>
      <c r="F739" s="268">
        <v>4694</v>
      </c>
      <c r="G739" s="266" t="s">
        <v>1608</v>
      </c>
      <c r="H739" s="268" t="s">
        <v>1609</v>
      </c>
      <c r="I739" s="268" t="s">
        <v>679</v>
      </c>
      <c r="J739" s="269">
        <v>25000</v>
      </c>
      <c r="K739" s="307" t="s">
        <v>680</v>
      </c>
      <c r="L739" s="269">
        <v>44.83</v>
      </c>
      <c r="M739" s="266" t="s">
        <v>643</v>
      </c>
      <c r="N739" s="268">
        <v>42320</v>
      </c>
      <c r="O739" s="268" t="s">
        <v>749</v>
      </c>
      <c r="P739" s="268" t="s">
        <v>682</v>
      </c>
      <c r="Q739" s="268" t="s">
        <v>683</v>
      </c>
      <c r="R739" s="268"/>
      <c r="S739" s="268"/>
      <c r="T739" s="268"/>
      <c r="U739" s="268"/>
      <c r="V739" s="268" t="s">
        <v>648</v>
      </c>
      <c r="W739" s="268" t="s">
        <v>1610</v>
      </c>
      <c r="X739" s="268" t="s">
        <v>1640</v>
      </c>
      <c r="Y739" s="268" t="s">
        <v>14</v>
      </c>
    </row>
    <row r="740" spans="1:25" hidden="1" x14ac:dyDescent="0.2">
      <c r="A740" s="232"/>
      <c r="B740" s="266" t="s">
        <v>653</v>
      </c>
      <c r="C740" s="267">
        <v>44385</v>
      </c>
      <c r="D740" s="268">
        <v>60064</v>
      </c>
      <c r="E740" s="268" t="s">
        <v>639</v>
      </c>
      <c r="F740" s="268">
        <v>4694</v>
      </c>
      <c r="G740" s="266" t="s">
        <v>1608</v>
      </c>
      <c r="H740" s="268" t="s">
        <v>1609</v>
      </c>
      <c r="I740" s="268" t="s">
        <v>679</v>
      </c>
      <c r="J740" s="269">
        <v>25000</v>
      </c>
      <c r="K740" s="307" t="s">
        <v>680</v>
      </c>
      <c r="L740" s="269">
        <v>44.83</v>
      </c>
      <c r="M740" s="266" t="s">
        <v>643</v>
      </c>
      <c r="N740" s="268">
        <v>42320</v>
      </c>
      <c r="O740" s="268" t="s">
        <v>749</v>
      </c>
      <c r="P740" s="268" t="s">
        <v>682</v>
      </c>
      <c r="Q740" s="268" t="s">
        <v>683</v>
      </c>
      <c r="R740" s="268"/>
      <c r="S740" s="268"/>
      <c r="T740" s="268"/>
      <c r="U740" s="268"/>
      <c r="V740" s="268" t="s">
        <v>648</v>
      </c>
      <c r="W740" s="268" t="s">
        <v>1610</v>
      </c>
      <c r="X740" s="268" t="s">
        <v>1640</v>
      </c>
      <c r="Y740" s="268" t="s">
        <v>14</v>
      </c>
    </row>
    <row r="741" spans="1:25" hidden="1" x14ac:dyDescent="0.2">
      <c r="A741" s="232"/>
      <c r="B741" s="266" t="s">
        <v>653</v>
      </c>
      <c r="C741" s="267" t="s">
        <v>1611</v>
      </c>
      <c r="D741" s="268">
        <v>60064</v>
      </c>
      <c r="E741" s="268" t="s">
        <v>639</v>
      </c>
      <c r="F741" s="268">
        <v>4694</v>
      </c>
      <c r="G741" s="266">
        <v>1583196</v>
      </c>
      <c r="H741" s="268" t="s">
        <v>1612</v>
      </c>
      <c r="I741" s="268" t="s">
        <v>679</v>
      </c>
      <c r="J741" s="269">
        <v>150000</v>
      </c>
      <c r="K741" s="307" t="s">
        <v>680</v>
      </c>
      <c r="L741" s="269">
        <v>269.45</v>
      </c>
      <c r="M741" s="266" t="s">
        <v>643</v>
      </c>
      <c r="N741" s="268">
        <v>45190</v>
      </c>
      <c r="O741" s="268" t="s">
        <v>1613</v>
      </c>
      <c r="P741" s="268" t="s">
        <v>682</v>
      </c>
      <c r="Q741" s="268" t="s">
        <v>683</v>
      </c>
      <c r="R741" s="268"/>
      <c r="S741" s="268"/>
      <c r="T741" s="268"/>
      <c r="U741" s="268"/>
      <c r="V741" s="268" t="s">
        <v>648</v>
      </c>
      <c r="W741" s="268" t="s">
        <v>1610</v>
      </c>
      <c r="X741" s="268" t="s">
        <v>1640</v>
      </c>
      <c r="Y741" s="268" t="s">
        <v>14</v>
      </c>
    </row>
    <row r="742" spans="1:25" hidden="1" x14ac:dyDescent="0.2">
      <c r="A742" s="232"/>
      <c r="B742" s="266" t="s">
        <v>653</v>
      </c>
      <c r="C742" s="267" t="s">
        <v>1513</v>
      </c>
      <c r="D742" s="268">
        <v>60064</v>
      </c>
      <c r="E742" s="268" t="s">
        <v>639</v>
      </c>
      <c r="F742" s="268">
        <v>4694</v>
      </c>
      <c r="G742" s="266" t="s">
        <v>1614</v>
      </c>
      <c r="H742" s="268" t="s">
        <v>1615</v>
      </c>
      <c r="I742" s="268" t="s">
        <v>679</v>
      </c>
      <c r="J742" s="269">
        <v>25000</v>
      </c>
      <c r="K742" s="307" t="s">
        <v>680</v>
      </c>
      <c r="L742" s="269">
        <v>44.53</v>
      </c>
      <c r="M742" s="266" t="s">
        <v>643</v>
      </c>
      <c r="N742" s="268">
        <v>42320</v>
      </c>
      <c r="O742" s="268" t="s">
        <v>749</v>
      </c>
      <c r="P742" s="268" t="s">
        <v>682</v>
      </c>
      <c r="Q742" s="268" t="s">
        <v>683</v>
      </c>
      <c r="R742" s="268"/>
      <c r="S742" s="268"/>
      <c r="T742" s="268"/>
      <c r="U742" s="268"/>
      <c r="V742" s="268" t="s">
        <v>648</v>
      </c>
      <c r="W742" s="268" t="s">
        <v>1610</v>
      </c>
      <c r="X742" s="268" t="s">
        <v>1640</v>
      </c>
      <c r="Y742" s="268" t="s">
        <v>14</v>
      </c>
    </row>
    <row r="743" spans="1:25" hidden="1" x14ac:dyDescent="0.2">
      <c r="A743" s="232"/>
      <c r="B743" s="266" t="s">
        <v>653</v>
      </c>
      <c r="C743" s="267" t="s">
        <v>1513</v>
      </c>
      <c r="D743" s="268">
        <v>60064</v>
      </c>
      <c r="E743" s="268" t="s">
        <v>639</v>
      </c>
      <c r="F743" s="268">
        <v>4694</v>
      </c>
      <c r="G743" s="266" t="s">
        <v>1614</v>
      </c>
      <c r="H743" s="268" t="s">
        <v>1615</v>
      </c>
      <c r="I743" s="268" t="s">
        <v>679</v>
      </c>
      <c r="J743" s="269">
        <v>25000</v>
      </c>
      <c r="K743" s="307" t="s">
        <v>680</v>
      </c>
      <c r="L743" s="269">
        <v>44.53</v>
      </c>
      <c r="M743" s="266" t="s">
        <v>643</v>
      </c>
      <c r="N743" s="268">
        <v>42320</v>
      </c>
      <c r="O743" s="268" t="s">
        <v>749</v>
      </c>
      <c r="P743" s="268" t="s">
        <v>682</v>
      </c>
      <c r="Q743" s="268" t="s">
        <v>683</v>
      </c>
      <c r="R743" s="268"/>
      <c r="S743" s="268"/>
      <c r="T743" s="268"/>
      <c r="U743" s="268"/>
      <c r="V743" s="268" t="s">
        <v>648</v>
      </c>
      <c r="W743" s="268" t="s">
        <v>1610</v>
      </c>
      <c r="X743" s="268" t="s">
        <v>1640</v>
      </c>
      <c r="Y743" s="268" t="s">
        <v>14</v>
      </c>
    </row>
    <row r="744" spans="1:25" hidden="1" x14ac:dyDescent="0.2">
      <c r="A744" s="232"/>
      <c r="B744" s="266" t="s">
        <v>653</v>
      </c>
      <c r="C744" s="267" t="s">
        <v>1513</v>
      </c>
      <c r="D744" s="268">
        <v>60064</v>
      </c>
      <c r="E744" s="268" t="s">
        <v>639</v>
      </c>
      <c r="F744" s="268">
        <v>4694</v>
      </c>
      <c r="G744" s="266" t="s">
        <v>1614</v>
      </c>
      <c r="H744" s="268" t="s">
        <v>1615</v>
      </c>
      <c r="I744" s="268" t="s">
        <v>679</v>
      </c>
      <c r="J744" s="269">
        <v>25000</v>
      </c>
      <c r="K744" s="307" t="s">
        <v>680</v>
      </c>
      <c r="L744" s="269">
        <v>44.53</v>
      </c>
      <c r="M744" s="266" t="s">
        <v>643</v>
      </c>
      <c r="N744" s="268">
        <v>42320</v>
      </c>
      <c r="O744" s="268" t="s">
        <v>749</v>
      </c>
      <c r="P744" s="268" t="s">
        <v>682</v>
      </c>
      <c r="Q744" s="268" t="s">
        <v>683</v>
      </c>
      <c r="R744" s="268"/>
      <c r="S744" s="268"/>
      <c r="T744" s="268"/>
      <c r="U744" s="268"/>
      <c r="V744" s="268" t="s">
        <v>648</v>
      </c>
      <c r="W744" s="268" t="s">
        <v>1610</v>
      </c>
      <c r="X744" s="268" t="s">
        <v>1640</v>
      </c>
      <c r="Y744" s="268" t="s">
        <v>14</v>
      </c>
    </row>
    <row r="745" spans="1:25" hidden="1" x14ac:dyDescent="0.2">
      <c r="A745" s="232"/>
      <c r="B745" s="266" t="s">
        <v>653</v>
      </c>
      <c r="C745" s="267" t="s">
        <v>1513</v>
      </c>
      <c r="D745" s="268">
        <v>60064</v>
      </c>
      <c r="E745" s="268" t="s">
        <v>639</v>
      </c>
      <c r="F745" s="268">
        <v>4694</v>
      </c>
      <c r="G745" s="266" t="s">
        <v>1614</v>
      </c>
      <c r="H745" s="268" t="s">
        <v>1615</v>
      </c>
      <c r="I745" s="268" t="s">
        <v>679</v>
      </c>
      <c r="J745" s="269">
        <v>25000</v>
      </c>
      <c r="K745" s="307" t="s">
        <v>680</v>
      </c>
      <c r="L745" s="269">
        <v>44.53</v>
      </c>
      <c r="M745" s="266" t="s">
        <v>643</v>
      </c>
      <c r="N745" s="268">
        <v>42320</v>
      </c>
      <c r="O745" s="268" t="s">
        <v>749</v>
      </c>
      <c r="P745" s="268" t="s">
        <v>682</v>
      </c>
      <c r="Q745" s="268" t="s">
        <v>683</v>
      </c>
      <c r="R745" s="268"/>
      <c r="S745" s="268"/>
      <c r="T745" s="268"/>
      <c r="U745" s="268"/>
      <c r="V745" s="268" t="s">
        <v>648</v>
      </c>
      <c r="W745" s="268" t="s">
        <v>1610</v>
      </c>
      <c r="X745" s="268" t="s">
        <v>1640</v>
      </c>
      <c r="Y745" s="268" t="s">
        <v>14</v>
      </c>
    </row>
    <row r="746" spans="1:25" hidden="1" x14ac:dyDescent="0.2">
      <c r="A746" s="232"/>
      <c r="B746" s="266" t="s">
        <v>1076</v>
      </c>
      <c r="C746" s="267" t="s">
        <v>1616</v>
      </c>
      <c r="D746" s="268">
        <v>60064</v>
      </c>
      <c r="E746" s="268" t="s">
        <v>639</v>
      </c>
      <c r="F746" s="268">
        <v>4421</v>
      </c>
      <c r="G746" s="266">
        <v>1583184</v>
      </c>
      <c r="H746" s="268" t="s">
        <v>1617</v>
      </c>
      <c r="I746" s="268" t="s">
        <v>679</v>
      </c>
      <c r="J746" s="269">
        <v>800000</v>
      </c>
      <c r="K746" s="307" t="s">
        <v>680</v>
      </c>
      <c r="L746" s="269">
        <v>1451.92</v>
      </c>
      <c r="M746" s="266" t="s">
        <v>643</v>
      </c>
      <c r="N746" s="268">
        <v>45260</v>
      </c>
      <c r="O746" s="268" t="s">
        <v>1332</v>
      </c>
      <c r="P746" s="268" t="s">
        <v>682</v>
      </c>
      <c r="Q746" s="268" t="s">
        <v>683</v>
      </c>
      <c r="R746" s="268"/>
      <c r="S746" s="268"/>
      <c r="T746" s="268"/>
      <c r="U746" s="268"/>
      <c r="V746" s="268" t="s">
        <v>648</v>
      </c>
      <c r="W746" s="268" t="s">
        <v>1618</v>
      </c>
      <c r="X746" s="268" t="s">
        <v>1641</v>
      </c>
      <c r="Y746" s="268" t="s">
        <v>14</v>
      </c>
    </row>
    <row r="747" spans="1:25" hidden="1" x14ac:dyDescent="0.2">
      <c r="A747" s="232"/>
      <c r="B747" s="266" t="s">
        <v>1667</v>
      </c>
      <c r="C747" s="270" t="s">
        <v>638</v>
      </c>
      <c r="D747" s="271" t="s">
        <v>1643</v>
      </c>
      <c r="E747" s="268" t="s">
        <v>639</v>
      </c>
      <c r="F747" s="268">
        <v>4221</v>
      </c>
      <c r="G747" s="266" t="s">
        <v>654</v>
      </c>
      <c r="H747" s="268" t="s">
        <v>1668</v>
      </c>
      <c r="I747" s="268" t="s">
        <v>1669</v>
      </c>
      <c r="J747" s="269">
        <v>0</v>
      </c>
      <c r="K747" s="307">
        <v>0</v>
      </c>
      <c r="L747" s="269">
        <v>37.909999999999997</v>
      </c>
      <c r="M747" s="266" t="s">
        <v>643</v>
      </c>
      <c r="N747" s="271" t="s">
        <v>1931</v>
      </c>
      <c r="O747" s="268" t="s">
        <v>644</v>
      </c>
      <c r="P747" s="268" t="s">
        <v>645</v>
      </c>
      <c r="Q747" s="268" t="s">
        <v>645</v>
      </c>
      <c r="R747" s="268"/>
      <c r="S747" s="268"/>
      <c r="T747" s="268"/>
      <c r="U747" s="268"/>
      <c r="V747" s="268" t="s">
        <v>648</v>
      </c>
      <c r="W747" s="268" t="s">
        <v>793</v>
      </c>
      <c r="X747" s="268" t="s">
        <v>1633</v>
      </c>
      <c r="Y747" s="268" t="s">
        <v>10</v>
      </c>
    </row>
    <row r="748" spans="1:25" hidden="1" x14ac:dyDescent="0.2">
      <c r="A748" s="232"/>
      <c r="B748" s="266" t="s">
        <v>1667</v>
      </c>
      <c r="C748" s="270">
        <v>44418</v>
      </c>
      <c r="D748" s="271" t="s">
        <v>1643</v>
      </c>
      <c r="E748" s="268" t="s">
        <v>639</v>
      </c>
      <c r="F748" s="268">
        <v>4960</v>
      </c>
      <c r="G748" s="266" t="s">
        <v>640</v>
      </c>
      <c r="H748" s="268" t="s">
        <v>1670</v>
      </c>
      <c r="I748" s="268" t="s">
        <v>642</v>
      </c>
      <c r="J748" s="269">
        <v>130.38</v>
      </c>
      <c r="K748" s="307">
        <v>0.86487599999999998</v>
      </c>
      <c r="L748" s="269">
        <v>150.75</v>
      </c>
      <c r="M748" s="266" t="s">
        <v>643</v>
      </c>
      <c r="N748" s="271" t="s">
        <v>1931</v>
      </c>
      <c r="O748" s="268" t="s">
        <v>644</v>
      </c>
      <c r="P748" s="268" t="s">
        <v>645</v>
      </c>
      <c r="Q748" s="268" t="s">
        <v>645</v>
      </c>
      <c r="R748" s="268"/>
      <c r="S748" s="268"/>
      <c r="T748" s="268"/>
      <c r="U748" s="268"/>
      <c r="V748" s="268" t="s">
        <v>648</v>
      </c>
      <c r="W748" s="268" t="s">
        <v>793</v>
      </c>
      <c r="X748" s="268" t="s">
        <v>1633</v>
      </c>
      <c r="Y748" s="268" t="s">
        <v>10</v>
      </c>
    </row>
    <row r="749" spans="1:25" hidden="1" x14ac:dyDescent="0.2">
      <c r="A749" s="232"/>
      <c r="B749" s="266" t="s">
        <v>1667</v>
      </c>
      <c r="C749" s="270">
        <v>44207</v>
      </c>
      <c r="D749" s="271" t="s">
        <v>1643</v>
      </c>
      <c r="E749" s="268" t="s">
        <v>639</v>
      </c>
      <c r="F749" s="268">
        <v>5384</v>
      </c>
      <c r="G749" s="266" t="s">
        <v>1671</v>
      </c>
      <c r="H749" s="268" t="s">
        <v>1019</v>
      </c>
      <c r="I749" s="268" t="s">
        <v>679</v>
      </c>
      <c r="J749" s="269">
        <v>12500</v>
      </c>
      <c r="K749" s="307">
        <v>566.62694599999998</v>
      </c>
      <c r="L749" s="269">
        <v>22.06</v>
      </c>
      <c r="M749" s="266" t="s">
        <v>643</v>
      </c>
      <c r="N749" s="271" t="s">
        <v>1932</v>
      </c>
      <c r="O749" s="268" t="s">
        <v>721</v>
      </c>
      <c r="P749" s="268" t="s">
        <v>682</v>
      </c>
      <c r="Q749" s="268" t="s">
        <v>683</v>
      </c>
      <c r="R749" s="268"/>
      <c r="S749" s="268"/>
      <c r="T749" s="268"/>
      <c r="U749" s="268"/>
      <c r="V749" s="268" t="s">
        <v>648</v>
      </c>
      <c r="W749" s="268" t="s">
        <v>1582</v>
      </c>
      <c r="X749" s="268" t="s">
        <v>1639</v>
      </c>
      <c r="Y749" s="268" t="s">
        <v>14</v>
      </c>
    </row>
    <row r="750" spans="1:25" hidden="1" x14ac:dyDescent="0.2">
      <c r="A750" s="232"/>
      <c r="B750" s="266" t="s">
        <v>1667</v>
      </c>
      <c r="C750" s="270">
        <v>44207</v>
      </c>
      <c r="D750" s="271" t="s">
        <v>1643</v>
      </c>
      <c r="E750" s="268" t="s">
        <v>639</v>
      </c>
      <c r="F750" s="268">
        <v>5384</v>
      </c>
      <c r="G750" s="266" t="s">
        <v>1672</v>
      </c>
      <c r="H750" s="268" t="s">
        <v>1673</v>
      </c>
      <c r="I750" s="268" t="s">
        <v>679</v>
      </c>
      <c r="J750" s="269">
        <v>4000</v>
      </c>
      <c r="K750" s="307">
        <v>566.62694599999998</v>
      </c>
      <c r="L750" s="269">
        <v>7.06</v>
      </c>
      <c r="M750" s="266" t="s">
        <v>643</v>
      </c>
      <c r="N750" s="271" t="s">
        <v>1932</v>
      </c>
      <c r="O750" s="268" t="s">
        <v>721</v>
      </c>
      <c r="P750" s="268" t="s">
        <v>682</v>
      </c>
      <c r="Q750" s="268" t="s">
        <v>683</v>
      </c>
      <c r="R750" s="268"/>
      <c r="S750" s="268"/>
      <c r="T750" s="268"/>
      <c r="U750" s="268"/>
      <c r="V750" s="268" t="s">
        <v>648</v>
      </c>
      <c r="W750" s="268" t="s">
        <v>1582</v>
      </c>
      <c r="X750" s="268" t="s">
        <v>1639</v>
      </c>
      <c r="Y750" s="268" t="s">
        <v>14</v>
      </c>
    </row>
    <row r="751" spans="1:25" hidden="1" x14ac:dyDescent="0.2">
      <c r="A751" s="232"/>
      <c r="B751" s="266" t="s">
        <v>1667</v>
      </c>
      <c r="C751" s="270">
        <v>44207</v>
      </c>
      <c r="D751" s="271" t="s">
        <v>1643</v>
      </c>
      <c r="E751" s="268" t="s">
        <v>639</v>
      </c>
      <c r="F751" s="268">
        <v>5384</v>
      </c>
      <c r="G751" s="266" t="s">
        <v>1674</v>
      </c>
      <c r="H751" s="268" t="s">
        <v>1675</v>
      </c>
      <c r="I751" s="268" t="s">
        <v>679</v>
      </c>
      <c r="J751" s="269">
        <v>62500</v>
      </c>
      <c r="K751" s="307">
        <v>566.62694599999998</v>
      </c>
      <c r="L751" s="269">
        <v>110.3</v>
      </c>
      <c r="M751" s="266" t="s">
        <v>643</v>
      </c>
      <c r="N751" s="271" t="s">
        <v>1933</v>
      </c>
      <c r="O751" s="268" t="s">
        <v>797</v>
      </c>
      <c r="P751" s="268" t="s">
        <v>682</v>
      </c>
      <c r="Q751" s="268" t="s">
        <v>683</v>
      </c>
      <c r="R751" s="268"/>
      <c r="S751" s="268"/>
      <c r="T751" s="268"/>
      <c r="U751" s="268"/>
      <c r="V751" s="268" t="s">
        <v>648</v>
      </c>
      <c r="W751" s="268" t="s">
        <v>1582</v>
      </c>
      <c r="X751" s="268" t="s">
        <v>1639</v>
      </c>
      <c r="Y751" s="268" t="s">
        <v>14</v>
      </c>
    </row>
    <row r="752" spans="1:25" hidden="1" x14ac:dyDescent="0.2">
      <c r="A752" s="232"/>
      <c r="B752" s="266" t="s">
        <v>1667</v>
      </c>
      <c r="C752" s="270">
        <v>44207</v>
      </c>
      <c r="D752" s="271" t="s">
        <v>1643</v>
      </c>
      <c r="E752" s="268" t="s">
        <v>639</v>
      </c>
      <c r="F752" s="268">
        <v>5384</v>
      </c>
      <c r="G752" s="266" t="s">
        <v>1676</v>
      </c>
      <c r="H752" s="268" t="s">
        <v>1080</v>
      </c>
      <c r="I752" s="268" t="s">
        <v>679</v>
      </c>
      <c r="J752" s="269">
        <v>9000</v>
      </c>
      <c r="K752" s="307">
        <v>566.62694599999998</v>
      </c>
      <c r="L752" s="269">
        <v>15.88</v>
      </c>
      <c r="M752" s="266" t="s">
        <v>643</v>
      </c>
      <c r="N752" s="271" t="s">
        <v>1933</v>
      </c>
      <c r="O752" s="268" t="s">
        <v>797</v>
      </c>
      <c r="P752" s="268" t="s">
        <v>682</v>
      </c>
      <c r="Q752" s="268" t="s">
        <v>683</v>
      </c>
      <c r="R752" s="268"/>
      <c r="S752" s="268"/>
      <c r="T752" s="268"/>
      <c r="U752" s="268"/>
      <c r="V752" s="268" t="s">
        <v>648</v>
      </c>
      <c r="W752" s="268" t="s">
        <v>1582</v>
      </c>
      <c r="X752" s="268" t="s">
        <v>1639</v>
      </c>
      <c r="Y752" s="268" t="s">
        <v>14</v>
      </c>
    </row>
    <row r="753" spans="1:25" hidden="1" x14ac:dyDescent="0.2">
      <c r="A753" s="232"/>
      <c r="B753" s="266" t="s">
        <v>1667</v>
      </c>
      <c r="C753" s="270">
        <v>44266</v>
      </c>
      <c r="D753" s="271" t="s">
        <v>1643</v>
      </c>
      <c r="E753" s="268" t="s">
        <v>639</v>
      </c>
      <c r="F753" s="268">
        <v>5384</v>
      </c>
      <c r="G753" s="266" t="s">
        <v>1677</v>
      </c>
      <c r="H753" s="268" t="s">
        <v>1678</v>
      </c>
      <c r="I753" s="268" t="s">
        <v>679</v>
      </c>
      <c r="J753" s="269">
        <v>3000</v>
      </c>
      <c r="K753" s="307">
        <v>566.04935399999999</v>
      </c>
      <c r="L753" s="269">
        <v>5.3</v>
      </c>
      <c r="M753" s="266" t="s">
        <v>643</v>
      </c>
      <c r="N753" s="271" t="s">
        <v>1933</v>
      </c>
      <c r="O753" s="268" t="s">
        <v>797</v>
      </c>
      <c r="P753" s="268" t="s">
        <v>682</v>
      </c>
      <c r="Q753" s="268" t="s">
        <v>683</v>
      </c>
      <c r="R753" s="268"/>
      <c r="S753" s="268"/>
      <c r="T753" s="268"/>
      <c r="U753" s="268"/>
      <c r="V753" s="268" t="s">
        <v>648</v>
      </c>
      <c r="W753" s="268" t="s">
        <v>1582</v>
      </c>
      <c r="X753" s="268" t="s">
        <v>1639</v>
      </c>
      <c r="Y753" s="268" t="s">
        <v>14</v>
      </c>
    </row>
    <row r="754" spans="1:25" hidden="1" x14ac:dyDescent="0.2">
      <c r="A754" s="232"/>
      <c r="B754" s="266" t="s">
        <v>1667</v>
      </c>
      <c r="C754" s="270">
        <v>44266</v>
      </c>
      <c r="D754" s="271" t="s">
        <v>1643</v>
      </c>
      <c r="E754" s="268" t="s">
        <v>639</v>
      </c>
      <c r="F754" s="268">
        <v>5384</v>
      </c>
      <c r="G754" s="266" t="s">
        <v>1679</v>
      </c>
      <c r="H754" s="268" t="s">
        <v>1680</v>
      </c>
      <c r="I754" s="268" t="s">
        <v>679</v>
      </c>
      <c r="J754" s="269">
        <v>6000</v>
      </c>
      <c r="K754" s="307">
        <v>566.04935399999999</v>
      </c>
      <c r="L754" s="269">
        <v>10.6</v>
      </c>
      <c r="M754" s="266" t="s">
        <v>643</v>
      </c>
      <c r="N754" s="271" t="s">
        <v>1934</v>
      </c>
      <c r="O754" s="268" t="s">
        <v>806</v>
      </c>
      <c r="P754" s="268" t="s">
        <v>682</v>
      </c>
      <c r="Q754" s="268" t="s">
        <v>683</v>
      </c>
      <c r="R754" s="268"/>
      <c r="S754" s="268"/>
      <c r="T754" s="268"/>
      <c r="U754" s="268"/>
      <c r="V754" s="268" t="s">
        <v>648</v>
      </c>
      <c r="W754" s="268" t="s">
        <v>1582</v>
      </c>
      <c r="X754" s="268" t="s">
        <v>1639</v>
      </c>
      <c r="Y754" s="268" t="s">
        <v>14</v>
      </c>
    </row>
    <row r="755" spans="1:25" hidden="1" x14ac:dyDescent="0.2">
      <c r="A755" s="232"/>
      <c r="B755" s="266" t="s">
        <v>1667</v>
      </c>
      <c r="C755" s="270">
        <v>44266</v>
      </c>
      <c r="D755" s="271" t="s">
        <v>1643</v>
      </c>
      <c r="E755" s="268" t="s">
        <v>639</v>
      </c>
      <c r="F755" s="268">
        <v>5384</v>
      </c>
      <c r="G755" s="266" t="s">
        <v>1681</v>
      </c>
      <c r="H755" s="268" t="s">
        <v>1682</v>
      </c>
      <c r="I755" s="268" t="s">
        <v>679</v>
      </c>
      <c r="J755" s="269">
        <v>2000</v>
      </c>
      <c r="K755" s="307">
        <v>566.04935399999999</v>
      </c>
      <c r="L755" s="269">
        <v>3.53</v>
      </c>
      <c r="M755" s="266" t="s">
        <v>643</v>
      </c>
      <c r="N755" s="271" t="s">
        <v>1660</v>
      </c>
      <c r="O755" s="268" t="s">
        <v>819</v>
      </c>
      <c r="P755" s="268" t="s">
        <v>682</v>
      </c>
      <c r="Q755" s="268" t="s">
        <v>683</v>
      </c>
      <c r="R755" s="268"/>
      <c r="S755" s="268"/>
      <c r="T755" s="268"/>
      <c r="U755" s="268"/>
      <c r="V755" s="268" t="s">
        <v>648</v>
      </c>
      <c r="W755" s="268" t="s">
        <v>1582</v>
      </c>
      <c r="X755" s="268" t="s">
        <v>1639</v>
      </c>
      <c r="Y755" s="268" t="s">
        <v>14</v>
      </c>
    </row>
    <row r="756" spans="1:25" hidden="1" x14ac:dyDescent="0.2">
      <c r="A756" s="232"/>
      <c r="B756" s="266" t="s">
        <v>1667</v>
      </c>
      <c r="C756" s="270">
        <v>44266</v>
      </c>
      <c r="D756" s="271" t="s">
        <v>1643</v>
      </c>
      <c r="E756" s="268" t="s">
        <v>639</v>
      </c>
      <c r="F756" s="268">
        <v>5248</v>
      </c>
      <c r="G756" s="266" t="s">
        <v>1683</v>
      </c>
      <c r="H756" s="268" t="s">
        <v>1684</v>
      </c>
      <c r="I756" s="268" t="s">
        <v>1657</v>
      </c>
      <c r="J756" s="269">
        <v>1465</v>
      </c>
      <c r="K756" s="307">
        <v>1</v>
      </c>
      <c r="L756" s="269">
        <v>1465</v>
      </c>
      <c r="M756" s="266" t="s">
        <v>643</v>
      </c>
      <c r="N756" s="271">
        <v>42110</v>
      </c>
      <c r="O756" s="268" t="s">
        <v>1983</v>
      </c>
      <c r="P756" s="268" t="s">
        <v>1661</v>
      </c>
      <c r="Q756" s="268" t="s">
        <v>1661</v>
      </c>
      <c r="R756" s="268"/>
      <c r="S756" s="268"/>
      <c r="T756" s="268"/>
      <c r="U756" s="268"/>
      <c r="V756" s="268" t="s">
        <v>648</v>
      </c>
      <c r="W756" s="268" t="s">
        <v>1662</v>
      </c>
      <c r="X756" s="268" t="s">
        <v>571</v>
      </c>
      <c r="Y756" s="268" t="s">
        <v>17</v>
      </c>
    </row>
    <row r="757" spans="1:25" hidden="1" x14ac:dyDescent="0.2">
      <c r="A757" s="232"/>
      <c r="B757" s="266" t="s">
        <v>1667</v>
      </c>
      <c r="C757" s="270">
        <v>44266</v>
      </c>
      <c r="D757" s="271" t="s">
        <v>1643</v>
      </c>
      <c r="E757" s="268" t="s">
        <v>639</v>
      </c>
      <c r="F757" s="268">
        <v>5384</v>
      </c>
      <c r="G757" s="266" t="s">
        <v>1685</v>
      </c>
      <c r="H757" s="268" t="s">
        <v>1686</v>
      </c>
      <c r="I757" s="268" t="s">
        <v>679</v>
      </c>
      <c r="J757" s="269">
        <v>108000</v>
      </c>
      <c r="K757" s="307">
        <v>566.04935399999999</v>
      </c>
      <c r="L757" s="269">
        <v>190.8</v>
      </c>
      <c r="M757" s="266" t="s">
        <v>643</v>
      </c>
      <c r="N757" s="271" t="s">
        <v>1935</v>
      </c>
      <c r="O757" s="268" t="s">
        <v>812</v>
      </c>
      <c r="P757" s="268" t="s">
        <v>682</v>
      </c>
      <c r="Q757" s="268" t="s">
        <v>683</v>
      </c>
      <c r="R757" s="268"/>
      <c r="S757" s="268"/>
      <c r="T757" s="268"/>
      <c r="U757" s="268"/>
      <c r="V757" s="268" t="s">
        <v>648</v>
      </c>
      <c r="W757" s="268" t="s">
        <v>1582</v>
      </c>
      <c r="X757" s="268" t="s">
        <v>1639</v>
      </c>
      <c r="Y757" s="268" t="s">
        <v>14</v>
      </c>
    </row>
    <row r="758" spans="1:25" hidden="1" x14ac:dyDescent="0.2">
      <c r="A758" s="232"/>
      <c r="B758" s="266" t="s">
        <v>1667</v>
      </c>
      <c r="C758" s="270">
        <v>44266</v>
      </c>
      <c r="D758" s="271" t="s">
        <v>1643</v>
      </c>
      <c r="E758" s="268" t="s">
        <v>639</v>
      </c>
      <c r="F758" s="268">
        <v>5384</v>
      </c>
      <c r="G758" s="266" t="s">
        <v>1687</v>
      </c>
      <c r="H758" s="268" t="s">
        <v>1688</v>
      </c>
      <c r="I758" s="268" t="s">
        <v>679</v>
      </c>
      <c r="J758" s="269">
        <v>120000</v>
      </c>
      <c r="K758" s="307">
        <v>566.04935399999999</v>
      </c>
      <c r="L758" s="269">
        <v>212</v>
      </c>
      <c r="M758" s="266" t="s">
        <v>643</v>
      </c>
      <c r="N758" s="271" t="s">
        <v>1935</v>
      </c>
      <c r="O758" s="268" t="s">
        <v>812</v>
      </c>
      <c r="P758" s="268" t="s">
        <v>682</v>
      </c>
      <c r="Q758" s="268" t="s">
        <v>683</v>
      </c>
      <c r="R758" s="268"/>
      <c r="S758" s="268"/>
      <c r="T758" s="268"/>
      <c r="U758" s="268"/>
      <c r="V758" s="268" t="s">
        <v>648</v>
      </c>
      <c r="W758" s="268" t="s">
        <v>1582</v>
      </c>
      <c r="X758" s="268" t="s">
        <v>1639</v>
      </c>
      <c r="Y758" s="268" t="s">
        <v>14</v>
      </c>
    </row>
    <row r="759" spans="1:25" hidden="1" x14ac:dyDescent="0.2">
      <c r="A759" s="232"/>
      <c r="B759" s="266" t="s">
        <v>1667</v>
      </c>
      <c r="C759" s="270">
        <v>44266</v>
      </c>
      <c r="D759" s="271" t="s">
        <v>1643</v>
      </c>
      <c r="E759" s="268" t="s">
        <v>639</v>
      </c>
      <c r="F759" s="268">
        <v>5384</v>
      </c>
      <c r="G759" s="266" t="s">
        <v>1689</v>
      </c>
      <c r="H759" s="268" t="s">
        <v>1690</v>
      </c>
      <c r="I759" s="268" t="s">
        <v>679</v>
      </c>
      <c r="J759" s="269">
        <v>25000</v>
      </c>
      <c r="K759" s="307">
        <v>566.04935399999999</v>
      </c>
      <c r="L759" s="269">
        <v>44.17</v>
      </c>
      <c r="M759" s="266" t="s">
        <v>643</v>
      </c>
      <c r="N759" s="271" t="s">
        <v>1936</v>
      </c>
      <c r="O759" s="268" t="s">
        <v>749</v>
      </c>
      <c r="P759" s="268" t="s">
        <v>682</v>
      </c>
      <c r="Q759" s="268" t="s">
        <v>683</v>
      </c>
      <c r="R759" s="268"/>
      <c r="S759" s="268"/>
      <c r="T759" s="268"/>
      <c r="U759" s="268"/>
      <c r="V759" s="268" t="s">
        <v>648</v>
      </c>
      <c r="W759" s="268" t="s">
        <v>1582</v>
      </c>
      <c r="X759" s="268" t="s">
        <v>1639</v>
      </c>
      <c r="Y759" s="268" t="s">
        <v>14</v>
      </c>
    </row>
    <row r="760" spans="1:25" hidden="1" x14ac:dyDescent="0.2">
      <c r="A760" s="232"/>
      <c r="B760" s="266" t="s">
        <v>1667</v>
      </c>
      <c r="C760" s="270">
        <v>44266</v>
      </c>
      <c r="D760" s="271" t="s">
        <v>1643</v>
      </c>
      <c r="E760" s="268" t="s">
        <v>639</v>
      </c>
      <c r="F760" s="268">
        <v>5384</v>
      </c>
      <c r="G760" s="266" t="s">
        <v>1689</v>
      </c>
      <c r="H760" s="268" t="s">
        <v>1690</v>
      </c>
      <c r="I760" s="268" t="s">
        <v>679</v>
      </c>
      <c r="J760" s="269">
        <v>25000</v>
      </c>
      <c r="K760" s="307">
        <v>566.04935399999999</v>
      </c>
      <c r="L760" s="269">
        <v>44.17</v>
      </c>
      <c r="M760" s="266" t="s">
        <v>643</v>
      </c>
      <c r="N760" s="271" t="s">
        <v>1936</v>
      </c>
      <c r="O760" s="268" t="s">
        <v>749</v>
      </c>
      <c r="P760" s="268" t="s">
        <v>682</v>
      </c>
      <c r="Q760" s="268" t="s">
        <v>683</v>
      </c>
      <c r="R760" s="268"/>
      <c r="S760" s="268"/>
      <c r="T760" s="268"/>
      <c r="U760" s="268"/>
      <c r="V760" s="268" t="s">
        <v>648</v>
      </c>
      <c r="W760" s="268" t="s">
        <v>1582</v>
      </c>
      <c r="X760" s="268" t="s">
        <v>1639</v>
      </c>
      <c r="Y760" s="268" t="s">
        <v>14</v>
      </c>
    </row>
    <row r="761" spans="1:25" hidden="1" x14ac:dyDescent="0.2">
      <c r="A761" s="232"/>
      <c r="B761" s="266" t="s">
        <v>1667</v>
      </c>
      <c r="C761" s="270">
        <v>44266</v>
      </c>
      <c r="D761" s="271" t="s">
        <v>1643</v>
      </c>
      <c r="E761" s="268" t="s">
        <v>639</v>
      </c>
      <c r="F761" s="268">
        <v>5384</v>
      </c>
      <c r="G761" s="266" t="s">
        <v>1689</v>
      </c>
      <c r="H761" s="268" t="s">
        <v>1690</v>
      </c>
      <c r="I761" s="268" t="s">
        <v>679</v>
      </c>
      <c r="J761" s="269">
        <v>25000</v>
      </c>
      <c r="K761" s="307">
        <v>566.04935399999999</v>
      </c>
      <c r="L761" s="269">
        <v>44.17</v>
      </c>
      <c r="M761" s="266" t="s">
        <v>643</v>
      </c>
      <c r="N761" s="271" t="s">
        <v>1936</v>
      </c>
      <c r="O761" s="268" t="s">
        <v>749</v>
      </c>
      <c r="P761" s="268" t="s">
        <v>682</v>
      </c>
      <c r="Q761" s="268" t="s">
        <v>683</v>
      </c>
      <c r="R761" s="268"/>
      <c r="S761" s="268"/>
      <c r="T761" s="268"/>
      <c r="U761" s="268"/>
      <c r="V761" s="268" t="s">
        <v>648</v>
      </c>
      <c r="W761" s="268" t="s">
        <v>1582</v>
      </c>
      <c r="X761" s="268" t="s">
        <v>1639</v>
      </c>
      <c r="Y761" s="268" t="s">
        <v>14</v>
      </c>
    </row>
    <row r="762" spans="1:25" hidden="1" x14ac:dyDescent="0.2">
      <c r="A762" s="232"/>
      <c r="B762" s="266" t="s">
        <v>1667</v>
      </c>
      <c r="C762" s="270">
        <v>44266</v>
      </c>
      <c r="D762" s="271" t="s">
        <v>1643</v>
      </c>
      <c r="E762" s="268" t="s">
        <v>639</v>
      </c>
      <c r="F762" s="268">
        <v>5384</v>
      </c>
      <c r="G762" s="266" t="s">
        <v>1689</v>
      </c>
      <c r="H762" s="268" t="s">
        <v>1690</v>
      </c>
      <c r="I762" s="268" t="s">
        <v>679</v>
      </c>
      <c r="J762" s="269">
        <v>25000</v>
      </c>
      <c r="K762" s="307">
        <v>566.04935399999999</v>
      </c>
      <c r="L762" s="269">
        <v>44.17</v>
      </c>
      <c r="M762" s="266" t="s">
        <v>643</v>
      </c>
      <c r="N762" s="271" t="s">
        <v>1936</v>
      </c>
      <c r="O762" s="268" t="s">
        <v>749</v>
      </c>
      <c r="P762" s="268" t="s">
        <v>682</v>
      </c>
      <c r="Q762" s="268" t="s">
        <v>683</v>
      </c>
      <c r="R762" s="268"/>
      <c r="S762" s="268"/>
      <c r="T762" s="268"/>
      <c r="U762" s="268"/>
      <c r="V762" s="268" t="s">
        <v>648</v>
      </c>
      <c r="W762" s="268" t="s">
        <v>1582</v>
      </c>
      <c r="X762" s="268" t="s">
        <v>1639</v>
      </c>
      <c r="Y762" s="268" t="s">
        <v>14</v>
      </c>
    </row>
    <row r="763" spans="1:25" hidden="1" x14ac:dyDescent="0.2">
      <c r="A763" s="232"/>
      <c r="B763" s="266" t="s">
        <v>1667</v>
      </c>
      <c r="C763" s="270">
        <v>44266</v>
      </c>
      <c r="D763" s="271" t="s">
        <v>1643</v>
      </c>
      <c r="E763" s="268" t="s">
        <v>639</v>
      </c>
      <c r="F763" s="268">
        <v>5384</v>
      </c>
      <c r="G763" s="266" t="s">
        <v>1689</v>
      </c>
      <c r="H763" s="268" t="s">
        <v>1690</v>
      </c>
      <c r="I763" s="268" t="s">
        <v>679</v>
      </c>
      <c r="J763" s="269">
        <v>25000</v>
      </c>
      <c r="K763" s="307">
        <v>566.04935399999999</v>
      </c>
      <c r="L763" s="269">
        <v>44.17</v>
      </c>
      <c r="M763" s="266" t="s">
        <v>643</v>
      </c>
      <c r="N763" s="271" t="s">
        <v>1936</v>
      </c>
      <c r="O763" s="268" t="s">
        <v>749</v>
      </c>
      <c r="P763" s="268" t="s">
        <v>682</v>
      </c>
      <c r="Q763" s="268" t="s">
        <v>683</v>
      </c>
      <c r="R763" s="268"/>
      <c r="S763" s="268"/>
      <c r="T763" s="268"/>
      <c r="U763" s="268"/>
      <c r="V763" s="268" t="s">
        <v>648</v>
      </c>
      <c r="W763" s="268" t="s">
        <v>1582</v>
      </c>
      <c r="X763" s="268" t="s">
        <v>1639</v>
      </c>
      <c r="Y763" s="268" t="s">
        <v>14</v>
      </c>
    </row>
    <row r="764" spans="1:25" hidden="1" x14ac:dyDescent="0.2">
      <c r="A764" s="232"/>
      <c r="B764" s="266" t="s">
        <v>1667</v>
      </c>
      <c r="C764" s="270">
        <v>44297</v>
      </c>
      <c r="D764" s="271" t="s">
        <v>1643</v>
      </c>
      <c r="E764" s="268" t="s">
        <v>639</v>
      </c>
      <c r="F764" s="268">
        <v>5384</v>
      </c>
      <c r="G764" s="266" t="s">
        <v>1691</v>
      </c>
      <c r="H764" s="268" t="s">
        <v>1692</v>
      </c>
      <c r="I764" s="268" t="s">
        <v>679</v>
      </c>
      <c r="J764" s="269">
        <v>25000</v>
      </c>
      <c r="K764" s="307">
        <v>567.139365</v>
      </c>
      <c r="L764" s="269">
        <v>44.08</v>
      </c>
      <c r="M764" s="266" t="s">
        <v>643</v>
      </c>
      <c r="N764" s="271" t="s">
        <v>1936</v>
      </c>
      <c r="O764" s="268" t="s">
        <v>749</v>
      </c>
      <c r="P764" s="268" t="s">
        <v>682</v>
      </c>
      <c r="Q764" s="268" t="s">
        <v>683</v>
      </c>
      <c r="R764" s="268"/>
      <c r="S764" s="268"/>
      <c r="T764" s="268"/>
      <c r="U764" s="268"/>
      <c r="V764" s="268" t="s">
        <v>648</v>
      </c>
      <c r="W764" s="268" t="s">
        <v>1582</v>
      </c>
      <c r="X764" s="268" t="s">
        <v>1639</v>
      </c>
      <c r="Y764" s="268" t="s">
        <v>14</v>
      </c>
    </row>
    <row r="765" spans="1:25" hidden="1" x14ac:dyDescent="0.2">
      <c r="A765" s="232"/>
      <c r="B765" s="266" t="s">
        <v>1667</v>
      </c>
      <c r="C765" s="270">
        <v>44297</v>
      </c>
      <c r="D765" s="271" t="s">
        <v>1643</v>
      </c>
      <c r="E765" s="268" t="s">
        <v>639</v>
      </c>
      <c r="F765" s="268">
        <v>5384</v>
      </c>
      <c r="G765" s="266" t="s">
        <v>1691</v>
      </c>
      <c r="H765" s="268" t="s">
        <v>1692</v>
      </c>
      <c r="I765" s="268" t="s">
        <v>679</v>
      </c>
      <c r="J765" s="269">
        <v>25000</v>
      </c>
      <c r="K765" s="307">
        <v>567.139365</v>
      </c>
      <c r="L765" s="269">
        <v>44.08</v>
      </c>
      <c r="M765" s="266" t="s">
        <v>643</v>
      </c>
      <c r="N765" s="271" t="s">
        <v>1936</v>
      </c>
      <c r="O765" s="268" t="s">
        <v>749</v>
      </c>
      <c r="P765" s="268" t="s">
        <v>682</v>
      </c>
      <c r="Q765" s="268" t="s">
        <v>683</v>
      </c>
      <c r="R765" s="268"/>
      <c r="S765" s="268"/>
      <c r="T765" s="268"/>
      <c r="U765" s="268"/>
      <c r="V765" s="268" t="s">
        <v>648</v>
      </c>
      <c r="W765" s="268" t="s">
        <v>1582</v>
      </c>
      <c r="X765" s="268" t="s">
        <v>1639</v>
      </c>
      <c r="Y765" s="268" t="s">
        <v>14</v>
      </c>
    </row>
    <row r="766" spans="1:25" hidden="1" x14ac:dyDescent="0.2">
      <c r="A766" s="232"/>
      <c r="B766" s="266" t="s">
        <v>1667</v>
      </c>
      <c r="C766" s="270">
        <v>44297</v>
      </c>
      <c r="D766" s="271" t="s">
        <v>1643</v>
      </c>
      <c r="E766" s="268" t="s">
        <v>639</v>
      </c>
      <c r="F766" s="268">
        <v>5384</v>
      </c>
      <c r="G766" s="266" t="s">
        <v>1691</v>
      </c>
      <c r="H766" s="268" t="s">
        <v>1692</v>
      </c>
      <c r="I766" s="268" t="s">
        <v>679</v>
      </c>
      <c r="J766" s="269">
        <v>25000</v>
      </c>
      <c r="K766" s="307">
        <v>567.139365</v>
      </c>
      <c r="L766" s="269">
        <v>44.08</v>
      </c>
      <c r="M766" s="266" t="s">
        <v>643</v>
      </c>
      <c r="N766" s="271" t="s">
        <v>1936</v>
      </c>
      <c r="O766" s="268" t="s">
        <v>749</v>
      </c>
      <c r="P766" s="268" t="s">
        <v>682</v>
      </c>
      <c r="Q766" s="268" t="s">
        <v>683</v>
      </c>
      <c r="R766" s="268"/>
      <c r="S766" s="268"/>
      <c r="T766" s="268"/>
      <c r="U766" s="268"/>
      <c r="V766" s="268" t="s">
        <v>648</v>
      </c>
      <c r="W766" s="268" t="s">
        <v>1582</v>
      </c>
      <c r="X766" s="268" t="s">
        <v>1639</v>
      </c>
      <c r="Y766" s="268" t="s">
        <v>14</v>
      </c>
    </row>
    <row r="767" spans="1:25" hidden="1" x14ac:dyDescent="0.2">
      <c r="A767" s="232"/>
      <c r="B767" s="266" t="s">
        <v>1667</v>
      </c>
      <c r="C767" s="270">
        <v>44297</v>
      </c>
      <c r="D767" s="271" t="s">
        <v>1643</v>
      </c>
      <c r="E767" s="268" t="s">
        <v>639</v>
      </c>
      <c r="F767" s="268">
        <v>5384</v>
      </c>
      <c r="G767" s="266" t="s">
        <v>1691</v>
      </c>
      <c r="H767" s="268" t="s">
        <v>1692</v>
      </c>
      <c r="I767" s="268" t="s">
        <v>679</v>
      </c>
      <c r="J767" s="269">
        <v>25000</v>
      </c>
      <c r="K767" s="307">
        <v>567.139365</v>
      </c>
      <c r="L767" s="269">
        <v>44.08</v>
      </c>
      <c r="M767" s="266" t="s">
        <v>643</v>
      </c>
      <c r="N767" s="271" t="s">
        <v>1936</v>
      </c>
      <c r="O767" s="268" t="s">
        <v>749</v>
      </c>
      <c r="P767" s="268" t="s">
        <v>682</v>
      </c>
      <c r="Q767" s="268" t="s">
        <v>683</v>
      </c>
      <c r="R767" s="268"/>
      <c r="S767" s="268"/>
      <c r="T767" s="268"/>
      <c r="U767" s="268"/>
      <c r="V767" s="268" t="s">
        <v>648</v>
      </c>
      <c r="W767" s="268" t="s">
        <v>1582</v>
      </c>
      <c r="X767" s="268" t="s">
        <v>1639</v>
      </c>
      <c r="Y767" s="268" t="s">
        <v>14</v>
      </c>
    </row>
    <row r="768" spans="1:25" hidden="1" x14ac:dyDescent="0.2">
      <c r="A768" s="232"/>
      <c r="B768" s="266" t="s">
        <v>1667</v>
      </c>
      <c r="C768" s="270">
        <v>44297</v>
      </c>
      <c r="D768" s="271" t="s">
        <v>1643</v>
      </c>
      <c r="E768" s="268" t="s">
        <v>639</v>
      </c>
      <c r="F768" s="268">
        <v>5384</v>
      </c>
      <c r="G768" s="266" t="s">
        <v>1691</v>
      </c>
      <c r="H768" s="268" t="s">
        <v>1692</v>
      </c>
      <c r="I768" s="268" t="s">
        <v>679</v>
      </c>
      <c r="J768" s="269">
        <v>25000</v>
      </c>
      <c r="K768" s="307">
        <v>567.139365</v>
      </c>
      <c r="L768" s="269">
        <v>44.08</v>
      </c>
      <c r="M768" s="266" t="s">
        <v>643</v>
      </c>
      <c r="N768" s="271" t="s">
        <v>1936</v>
      </c>
      <c r="O768" s="268" t="s">
        <v>749</v>
      </c>
      <c r="P768" s="268" t="s">
        <v>682</v>
      </c>
      <c r="Q768" s="268" t="s">
        <v>683</v>
      </c>
      <c r="R768" s="268"/>
      <c r="S768" s="268"/>
      <c r="T768" s="268"/>
      <c r="U768" s="268"/>
      <c r="V768" s="268" t="s">
        <v>648</v>
      </c>
      <c r="W768" s="268" t="s">
        <v>1582</v>
      </c>
      <c r="X768" s="268" t="s">
        <v>1639</v>
      </c>
      <c r="Y768" s="268" t="s">
        <v>14</v>
      </c>
    </row>
    <row r="769" spans="1:25" hidden="1" x14ac:dyDescent="0.2">
      <c r="A769" s="232"/>
      <c r="B769" s="266" t="s">
        <v>1667</v>
      </c>
      <c r="C769" s="270">
        <v>44297</v>
      </c>
      <c r="D769" s="271" t="s">
        <v>1643</v>
      </c>
      <c r="E769" s="268" t="s">
        <v>639</v>
      </c>
      <c r="F769" s="268">
        <v>5384</v>
      </c>
      <c r="G769" s="266" t="s">
        <v>1693</v>
      </c>
      <c r="H769" s="268" t="s">
        <v>1694</v>
      </c>
      <c r="I769" s="268" t="s">
        <v>679</v>
      </c>
      <c r="J769" s="269">
        <v>50000</v>
      </c>
      <c r="K769" s="307">
        <v>567.139365</v>
      </c>
      <c r="L769" s="269">
        <v>88.16</v>
      </c>
      <c r="M769" s="266" t="s">
        <v>643</v>
      </c>
      <c r="N769" s="271" t="s">
        <v>1936</v>
      </c>
      <c r="O769" s="268" t="s">
        <v>749</v>
      </c>
      <c r="P769" s="268" t="s">
        <v>682</v>
      </c>
      <c r="Q769" s="268" t="s">
        <v>683</v>
      </c>
      <c r="R769" s="268"/>
      <c r="S769" s="268"/>
      <c r="T769" s="268"/>
      <c r="U769" s="268"/>
      <c r="V769" s="268" t="s">
        <v>648</v>
      </c>
      <c r="W769" s="268" t="s">
        <v>1582</v>
      </c>
      <c r="X769" s="268" t="s">
        <v>1639</v>
      </c>
      <c r="Y769" s="268" t="s">
        <v>14</v>
      </c>
    </row>
    <row r="770" spans="1:25" hidden="1" x14ac:dyDescent="0.2">
      <c r="A770" s="232"/>
      <c r="B770" s="266" t="s">
        <v>1667</v>
      </c>
      <c r="C770" s="270">
        <v>44297</v>
      </c>
      <c r="D770" s="271" t="s">
        <v>1643</v>
      </c>
      <c r="E770" s="268" t="s">
        <v>639</v>
      </c>
      <c r="F770" s="268">
        <v>5384</v>
      </c>
      <c r="G770" s="266" t="s">
        <v>1693</v>
      </c>
      <c r="H770" s="268" t="s">
        <v>1694</v>
      </c>
      <c r="I770" s="268" t="s">
        <v>679</v>
      </c>
      <c r="J770" s="269">
        <v>50000</v>
      </c>
      <c r="K770" s="307">
        <v>567.139365</v>
      </c>
      <c r="L770" s="269">
        <v>88.16</v>
      </c>
      <c r="M770" s="266" t="s">
        <v>643</v>
      </c>
      <c r="N770" s="271" t="s">
        <v>1936</v>
      </c>
      <c r="O770" s="268" t="s">
        <v>749</v>
      </c>
      <c r="P770" s="268" t="s">
        <v>682</v>
      </c>
      <c r="Q770" s="268" t="s">
        <v>683</v>
      </c>
      <c r="R770" s="268"/>
      <c r="S770" s="268"/>
      <c r="T770" s="268"/>
      <c r="U770" s="268"/>
      <c r="V770" s="268" t="s">
        <v>648</v>
      </c>
      <c r="W770" s="268" t="s">
        <v>1582</v>
      </c>
      <c r="X770" s="268" t="s">
        <v>1639</v>
      </c>
      <c r="Y770" s="268" t="s">
        <v>14</v>
      </c>
    </row>
    <row r="771" spans="1:25" hidden="1" x14ac:dyDescent="0.2">
      <c r="A771" s="232"/>
      <c r="B771" s="266" t="s">
        <v>1667</v>
      </c>
      <c r="C771" s="270">
        <v>44297</v>
      </c>
      <c r="D771" s="271" t="s">
        <v>1643</v>
      </c>
      <c r="E771" s="268" t="s">
        <v>639</v>
      </c>
      <c r="F771" s="268">
        <v>5384</v>
      </c>
      <c r="G771" s="266" t="s">
        <v>1693</v>
      </c>
      <c r="H771" s="268" t="s">
        <v>1694</v>
      </c>
      <c r="I771" s="268" t="s">
        <v>679</v>
      </c>
      <c r="J771" s="269">
        <v>50000</v>
      </c>
      <c r="K771" s="307">
        <v>567.139365</v>
      </c>
      <c r="L771" s="269">
        <v>88.16</v>
      </c>
      <c r="M771" s="266" t="s">
        <v>643</v>
      </c>
      <c r="N771" s="271" t="s">
        <v>1936</v>
      </c>
      <c r="O771" s="268" t="s">
        <v>749</v>
      </c>
      <c r="P771" s="268" t="s">
        <v>682</v>
      </c>
      <c r="Q771" s="268" t="s">
        <v>683</v>
      </c>
      <c r="R771" s="268"/>
      <c r="S771" s="268"/>
      <c r="T771" s="268"/>
      <c r="U771" s="268"/>
      <c r="V771" s="268" t="s">
        <v>648</v>
      </c>
      <c r="W771" s="268" t="s">
        <v>1582</v>
      </c>
      <c r="X771" s="268" t="s">
        <v>1639</v>
      </c>
      <c r="Y771" s="268" t="s">
        <v>14</v>
      </c>
    </row>
    <row r="772" spans="1:25" hidden="1" x14ac:dyDescent="0.2">
      <c r="A772" s="232"/>
      <c r="B772" s="266" t="s">
        <v>1667</v>
      </c>
      <c r="C772" s="270">
        <v>44297</v>
      </c>
      <c r="D772" s="271" t="s">
        <v>1643</v>
      </c>
      <c r="E772" s="268" t="s">
        <v>639</v>
      </c>
      <c r="F772" s="268">
        <v>5384</v>
      </c>
      <c r="G772" s="266" t="s">
        <v>1695</v>
      </c>
      <c r="H772" s="268" t="s">
        <v>1686</v>
      </c>
      <c r="I772" s="268" t="s">
        <v>679</v>
      </c>
      <c r="J772" s="269">
        <v>108000</v>
      </c>
      <c r="K772" s="307">
        <v>567.139365</v>
      </c>
      <c r="L772" s="269">
        <v>190.43</v>
      </c>
      <c r="M772" s="266" t="s">
        <v>643</v>
      </c>
      <c r="N772" s="271" t="s">
        <v>1935</v>
      </c>
      <c r="O772" s="268" t="s">
        <v>812</v>
      </c>
      <c r="P772" s="268" t="s">
        <v>682</v>
      </c>
      <c r="Q772" s="268" t="s">
        <v>683</v>
      </c>
      <c r="R772" s="268"/>
      <c r="S772" s="268"/>
      <c r="T772" s="268"/>
      <c r="U772" s="268"/>
      <c r="V772" s="268" t="s">
        <v>648</v>
      </c>
      <c r="W772" s="268" t="s">
        <v>1582</v>
      </c>
      <c r="X772" s="268" t="s">
        <v>1639</v>
      </c>
      <c r="Y772" s="268" t="s">
        <v>14</v>
      </c>
    </row>
    <row r="773" spans="1:25" hidden="1" x14ac:dyDescent="0.2">
      <c r="A773" s="232"/>
      <c r="B773" s="266" t="s">
        <v>1667</v>
      </c>
      <c r="C773" s="270">
        <v>44297</v>
      </c>
      <c r="D773" s="271" t="s">
        <v>1643</v>
      </c>
      <c r="E773" s="268" t="s">
        <v>639</v>
      </c>
      <c r="F773" s="268">
        <v>5384</v>
      </c>
      <c r="G773" s="266" t="s">
        <v>1696</v>
      </c>
      <c r="H773" s="268" t="s">
        <v>1697</v>
      </c>
      <c r="I773" s="268" t="s">
        <v>679</v>
      </c>
      <c r="J773" s="269">
        <v>120000</v>
      </c>
      <c r="K773" s="307">
        <v>567.139365</v>
      </c>
      <c r="L773" s="269">
        <v>211.59</v>
      </c>
      <c r="M773" s="266" t="s">
        <v>643</v>
      </c>
      <c r="N773" s="271" t="s">
        <v>1935</v>
      </c>
      <c r="O773" s="268" t="s">
        <v>812</v>
      </c>
      <c r="P773" s="268" t="s">
        <v>682</v>
      </c>
      <c r="Q773" s="268" t="s">
        <v>683</v>
      </c>
      <c r="R773" s="268"/>
      <c r="S773" s="268"/>
      <c r="T773" s="268"/>
      <c r="U773" s="268"/>
      <c r="V773" s="268" t="s">
        <v>648</v>
      </c>
      <c r="W773" s="268" t="s">
        <v>1582</v>
      </c>
      <c r="X773" s="268" t="s">
        <v>1639</v>
      </c>
      <c r="Y773" s="268" t="s">
        <v>14</v>
      </c>
    </row>
    <row r="774" spans="1:25" hidden="1" x14ac:dyDescent="0.2">
      <c r="A774" s="232"/>
      <c r="B774" s="266" t="s">
        <v>1667</v>
      </c>
      <c r="C774" s="270">
        <v>44297</v>
      </c>
      <c r="D774" s="271" t="s">
        <v>1643</v>
      </c>
      <c r="E774" s="268" t="s">
        <v>639</v>
      </c>
      <c r="F774" s="268">
        <v>5384</v>
      </c>
      <c r="G774" s="266" t="s">
        <v>1698</v>
      </c>
      <c r="H774" s="268" t="s">
        <v>1699</v>
      </c>
      <c r="I774" s="268" t="s">
        <v>679</v>
      </c>
      <c r="J774" s="269">
        <v>2000</v>
      </c>
      <c r="K774" s="307">
        <v>567.139365</v>
      </c>
      <c r="L774" s="269">
        <v>3.53</v>
      </c>
      <c r="M774" s="266" t="s">
        <v>643</v>
      </c>
      <c r="N774" s="271" t="s">
        <v>1660</v>
      </c>
      <c r="O774" s="268" t="s">
        <v>819</v>
      </c>
      <c r="P774" s="268" t="s">
        <v>682</v>
      </c>
      <c r="Q774" s="268" t="s">
        <v>683</v>
      </c>
      <c r="R774" s="268"/>
      <c r="S774" s="268"/>
      <c r="T774" s="268"/>
      <c r="U774" s="268"/>
      <c r="V774" s="268" t="s">
        <v>648</v>
      </c>
      <c r="W774" s="268" t="s">
        <v>1582</v>
      </c>
      <c r="X774" s="268" t="s">
        <v>1639</v>
      </c>
      <c r="Y774" s="268" t="s">
        <v>14</v>
      </c>
    </row>
    <row r="775" spans="1:25" hidden="1" x14ac:dyDescent="0.2">
      <c r="A775" s="232"/>
      <c r="B775" s="266" t="s">
        <v>1667</v>
      </c>
      <c r="C775" s="270">
        <v>44297</v>
      </c>
      <c r="D775" s="271" t="s">
        <v>1643</v>
      </c>
      <c r="E775" s="268" t="s">
        <v>639</v>
      </c>
      <c r="F775" s="268">
        <v>5384</v>
      </c>
      <c r="G775" s="266" t="s">
        <v>1700</v>
      </c>
      <c r="H775" s="268" t="s">
        <v>1701</v>
      </c>
      <c r="I775" s="268" t="s">
        <v>679</v>
      </c>
      <c r="J775" s="269">
        <v>60000</v>
      </c>
      <c r="K775" s="307">
        <v>567.139365</v>
      </c>
      <c r="L775" s="269">
        <v>105.79</v>
      </c>
      <c r="M775" s="266" t="s">
        <v>643</v>
      </c>
      <c r="N775" s="271" t="s">
        <v>1934</v>
      </c>
      <c r="O775" s="268" t="s">
        <v>806</v>
      </c>
      <c r="P775" s="268" t="s">
        <v>682</v>
      </c>
      <c r="Q775" s="268" t="s">
        <v>683</v>
      </c>
      <c r="R775" s="268"/>
      <c r="S775" s="268"/>
      <c r="T775" s="268"/>
      <c r="U775" s="268"/>
      <c r="V775" s="268" t="s">
        <v>648</v>
      </c>
      <c r="W775" s="268" t="s">
        <v>1582</v>
      </c>
      <c r="X775" s="268" t="s">
        <v>1639</v>
      </c>
      <c r="Y775" s="268" t="s">
        <v>14</v>
      </c>
    </row>
    <row r="776" spans="1:25" hidden="1" x14ac:dyDescent="0.2">
      <c r="A776" s="232"/>
      <c r="B776" s="266" t="s">
        <v>1667</v>
      </c>
      <c r="C776" s="270">
        <v>44297</v>
      </c>
      <c r="D776" s="271" t="s">
        <v>1643</v>
      </c>
      <c r="E776" s="268" t="s">
        <v>639</v>
      </c>
      <c r="F776" s="268">
        <v>5384</v>
      </c>
      <c r="G776" s="266" t="s">
        <v>1702</v>
      </c>
      <c r="H776" s="268" t="s">
        <v>1703</v>
      </c>
      <c r="I776" s="268" t="s">
        <v>679</v>
      </c>
      <c r="J776" s="269">
        <v>90000</v>
      </c>
      <c r="K776" s="307">
        <v>567.139365</v>
      </c>
      <c r="L776" s="269">
        <v>158.69</v>
      </c>
      <c r="M776" s="266" t="s">
        <v>643</v>
      </c>
      <c r="N776" s="271" t="s">
        <v>1933</v>
      </c>
      <c r="O776" s="268" t="s">
        <v>797</v>
      </c>
      <c r="P776" s="268" t="s">
        <v>682</v>
      </c>
      <c r="Q776" s="268" t="s">
        <v>683</v>
      </c>
      <c r="R776" s="268"/>
      <c r="S776" s="268"/>
      <c r="T776" s="268"/>
      <c r="U776" s="268"/>
      <c r="V776" s="268" t="s">
        <v>648</v>
      </c>
      <c r="W776" s="268" t="s">
        <v>1582</v>
      </c>
      <c r="X776" s="268" t="s">
        <v>1639</v>
      </c>
      <c r="Y776" s="268" t="s">
        <v>14</v>
      </c>
    </row>
    <row r="777" spans="1:25" hidden="1" x14ac:dyDescent="0.2">
      <c r="A777" s="232"/>
      <c r="B777" s="266" t="s">
        <v>1667</v>
      </c>
      <c r="C777" s="270">
        <v>44297</v>
      </c>
      <c r="D777" s="271" t="s">
        <v>1643</v>
      </c>
      <c r="E777" s="268" t="s">
        <v>639</v>
      </c>
      <c r="F777" s="268">
        <v>5384</v>
      </c>
      <c r="G777" s="266" t="s">
        <v>1704</v>
      </c>
      <c r="H777" s="268" t="s">
        <v>1705</v>
      </c>
      <c r="I777" s="268" t="s">
        <v>679</v>
      </c>
      <c r="J777" s="269">
        <v>75000</v>
      </c>
      <c r="K777" s="307">
        <v>567.139365</v>
      </c>
      <c r="L777" s="269">
        <v>132.24</v>
      </c>
      <c r="M777" s="266" t="s">
        <v>643</v>
      </c>
      <c r="N777" s="271" t="s">
        <v>1933</v>
      </c>
      <c r="O777" s="268" t="s">
        <v>797</v>
      </c>
      <c r="P777" s="268" t="s">
        <v>682</v>
      </c>
      <c r="Q777" s="268" t="s">
        <v>683</v>
      </c>
      <c r="R777" s="268"/>
      <c r="S777" s="268"/>
      <c r="T777" s="268"/>
      <c r="U777" s="268"/>
      <c r="V777" s="268" t="s">
        <v>648</v>
      </c>
      <c r="W777" s="268" t="s">
        <v>1582</v>
      </c>
      <c r="X777" s="268" t="s">
        <v>1639</v>
      </c>
      <c r="Y777" s="268" t="s">
        <v>14</v>
      </c>
    </row>
    <row r="778" spans="1:25" hidden="1" x14ac:dyDescent="0.2">
      <c r="A778" s="232"/>
      <c r="B778" s="266" t="s">
        <v>1667</v>
      </c>
      <c r="C778" s="270">
        <v>44358</v>
      </c>
      <c r="D778" s="271" t="s">
        <v>1643</v>
      </c>
      <c r="E778" s="268" t="s">
        <v>639</v>
      </c>
      <c r="F778" s="268">
        <v>5384</v>
      </c>
      <c r="G778" s="266" t="s">
        <v>1706</v>
      </c>
      <c r="H778" s="268" t="s">
        <v>1707</v>
      </c>
      <c r="I778" s="268" t="s">
        <v>679</v>
      </c>
      <c r="J778" s="269">
        <v>48000</v>
      </c>
      <c r="K778" s="307">
        <v>567.04198799999995</v>
      </c>
      <c r="L778" s="269">
        <v>84.65</v>
      </c>
      <c r="M778" s="266" t="s">
        <v>643</v>
      </c>
      <c r="N778" s="271" t="s">
        <v>1933</v>
      </c>
      <c r="O778" s="268" t="s">
        <v>797</v>
      </c>
      <c r="P778" s="268" t="s">
        <v>682</v>
      </c>
      <c r="Q778" s="268" t="s">
        <v>683</v>
      </c>
      <c r="R778" s="268"/>
      <c r="S778" s="268"/>
      <c r="T778" s="268"/>
      <c r="U778" s="268"/>
      <c r="V778" s="268" t="s">
        <v>648</v>
      </c>
      <c r="W778" s="268" t="s">
        <v>1582</v>
      </c>
      <c r="X778" s="268" t="s">
        <v>1639</v>
      </c>
      <c r="Y778" s="268" t="s">
        <v>14</v>
      </c>
    </row>
    <row r="779" spans="1:25" hidden="1" x14ac:dyDescent="0.2">
      <c r="A779" s="232"/>
      <c r="B779" s="266" t="s">
        <v>1667</v>
      </c>
      <c r="C779" s="270">
        <v>44358</v>
      </c>
      <c r="D779" s="271" t="s">
        <v>1643</v>
      </c>
      <c r="E779" s="268" t="s">
        <v>639</v>
      </c>
      <c r="F779" s="268">
        <v>5384</v>
      </c>
      <c r="G779" s="266" t="s">
        <v>1708</v>
      </c>
      <c r="H779" s="268" t="s">
        <v>1709</v>
      </c>
      <c r="I779" s="268" t="s">
        <v>679</v>
      </c>
      <c r="J779" s="269">
        <v>18000</v>
      </c>
      <c r="K779" s="307">
        <v>567.04198799999995</v>
      </c>
      <c r="L779" s="269">
        <v>31.74</v>
      </c>
      <c r="M779" s="266" t="s">
        <v>643</v>
      </c>
      <c r="N779" s="271" t="s">
        <v>1933</v>
      </c>
      <c r="O779" s="268" t="s">
        <v>797</v>
      </c>
      <c r="P779" s="268" t="s">
        <v>682</v>
      </c>
      <c r="Q779" s="268" t="s">
        <v>683</v>
      </c>
      <c r="R779" s="268"/>
      <c r="S779" s="268"/>
      <c r="T779" s="268"/>
      <c r="U779" s="268"/>
      <c r="V779" s="268" t="s">
        <v>648</v>
      </c>
      <c r="W779" s="268" t="s">
        <v>1582</v>
      </c>
      <c r="X779" s="268" t="s">
        <v>1639</v>
      </c>
      <c r="Y779" s="268" t="s">
        <v>14</v>
      </c>
    </row>
    <row r="780" spans="1:25" hidden="1" x14ac:dyDescent="0.2">
      <c r="A780" s="232"/>
      <c r="B780" s="266" t="s">
        <v>1667</v>
      </c>
      <c r="C780" s="270">
        <v>44388</v>
      </c>
      <c r="D780" s="271" t="s">
        <v>1643</v>
      </c>
      <c r="E780" s="268" t="s">
        <v>639</v>
      </c>
      <c r="F780" s="268">
        <v>5384</v>
      </c>
      <c r="G780" s="266" t="s">
        <v>1710</v>
      </c>
      <c r="H780" s="268" t="s">
        <v>1711</v>
      </c>
      <c r="I780" s="268" t="s">
        <v>679</v>
      </c>
      <c r="J780" s="269">
        <v>9000</v>
      </c>
      <c r="K780" s="307">
        <v>567.05444</v>
      </c>
      <c r="L780" s="269">
        <v>15.87</v>
      </c>
      <c r="M780" s="266" t="s">
        <v>643</v>
      </c>
      <c r="N780" s="271" t="s">
        <v>1933</v>
      </c>
      <c r="O780" s="268" t="s">
        <v>797</v>
      </c>
      <c r="P780" s="268" t="s">
        <v>682</v>
      </c>
      <c r="Q780" s="268" t="s">
        <v>683</v>
      </c>
      <c r="R780" s="268"/>
      <c r="S780" s="268"/>
      <c r="T780" s="268"/>
      <c r="U780" s="268"/>
      <c r="V780" s="268" t="s">
        <v>648</v>
      </c>
      <c r="W780" s="268" t="s">
        <v>1582</v>
      </c>
      <c r="X780" s="268" t="s">
        <v>1639</v>
      </c>
      <c r="Y780" s="268" t="s">
        <v>14</v>
      </c>
    </row>
    <row r="781" spans="1:25" hidden="1" x14ac:dyDescent="0.2">
      <c r="A781" s="232"/>
      <c r="B781" s="266" t="s">
        <v>1667</v>
      </c>
      <c r="C781" s="270">
        <v>44388</v>
      </c>
      <c r="D781" s="271" t="s">
        <v>1643</v>
      </c>
      <c r="E781" s="268" t="s">
        <v>639</v>
      </c>
      <c r="F781" s="268">
        <v>5384</v>
      </c>
      <c r="G781" s="266" t="s">
        <v>1712</v>
      </c>
      <c r="H781" s="268" t="s">
        <v>1713</v>
      </c>
      <c r="I781" s="268" t="s">
        <v>679</v>
      </c>
      <c r="J781" s="269">
        <v>1000</v>
      </c>
      <c r="K781" s="307">
        <v>567.05444</v>
      </c>
      <c r="L781" s="269">
        <v>1.76</v>
      </c>
      <c r="M781" s="266" t="s">
        <v>643</v>
      </c>
      <c r="N781" s="271" t="s">
        <v>1660</v>
      </c>
      <c r="O781" s="268" t="s">
        <v>819</v>
      </c>
      <c r="P781" s="268" t="s">
        <v>682</v>
      </c>
      <c r="Q781" s="268" t="s">
        <v>683</v>
      </c>
      <c r="R781" s="268"/>
      <c r="S781" s="268"/>
      <c r="T781" s="268"/>
      <c r="U781" s="268"/>
      <c r="V781" s="268" t="s">
        <v>648</v>
      </c>
      <c r="W781" s="268" t="s">
        <v>1582</v>
      </c>
      <c r="X781" s="268" t="s">
        <v>1639</v>
      </c>
      <c r="Y781" s="268" t="s">
        <v>14</v>
      </c>
    </row>
    <row r="782" spans="1:25" hidden="1" x14ac:dyDescent="0.2">
      <c r="A782" s="232"/>
      <c r="B782" s="266" t="s">
        <v>1667</v>
      </c>
      <c r="C782" s="270">
        <v>44388</v>
      </c>
      <c r="D782" s="271" t="s">
        <v>1643</v>
      </c>
      <c r="E782" s="268" t="s">
        <v>639</v>
      </c>
      <c r="F782" s="268">
        <v>5384</v>
      </c>
      <c r="G782" s="266" t="s">
        <v>1714</v>
      </c>
      <c r="H782" s="268" t="s">
        <v>1715</v>
      </c>
      <c r="I782" s="268" t="s">
        <v>679</v>
      </c>
      <c r="J782" s="269">
        <v>75000</v>
      </c>
      <c r="K782" s="307">
        <v>567.05444</v>
      </c>
      <c r="L782" s="269">
        <v>132.26</v>
      </c>
      <c r="M782" s="266" t="s">
        <v>643</v>
      </c>
      <c r="N782" s="271" t="s">
        <v>1936</v>
      </c>
      <c r="O782" s="268" t="s">
        <v>749</v>
      </c>
      <c r="P782" s="268" t="s">
        <v>682</v>
      </c>
      <c r="Q782" s="268" t="s">
        <v>683</v>
      </c>
      <c r="R782" s="268"/>
      <c r="S782" s="268"/>
      <c r="T782" s="268"/>
      <c r="U782" s="268"/>
      <c r="V782" s="268" t="s">
        <v>648</v>
      </c>
      <c r="W782" s="268" t="s">
        <v>1582</v>
      </c>
      <c r="X782" s="268" t="s">
        <v>1639</v>
      </c>
      <c r="Y782" s="268" t="s">
        <v>14</v>
      </c>
    </row>
    <row r="783" spans="1:25" hidden="1" x14ac:dyDescent="0.2">
      <c r="A783" s="232"/>
      <c r="B783" s="266" t="s">
        <v>1667</v>
      </c>
      <c r="C783" s="270">
        <v>44388</v>
      </c>
      <c r="D783" s="271" t="s">
        <v>1643</v>
      </c>
      <c r="E783" s="268" t="s">
        <v>639</v>
      </c>
      <c r="F783" s="268">
        <v>5384</v>
      </c>
      <c r="G783" s="266" t="s">
        <v>1714</v>
      </c>
      <c r="H783" s="268" t="s">
        <v>1715</v>
      </c>
      <c r="I783" s="268" t="s">
        <v>679</v>
      </c>
      <c r="J783" s="269">
        <v>75000</v>
      </c>
      <c r="K783" s="307">
        <v>567.05444</v>
      </c>
      <c r="L783" s="269">
        <v>132.26</v>
      </c>
      <c r="M783" s="266" t="s">
        <v>643</v>
      </c>
      <c r="N783" s="271" t="s">
        <v>1936</v>
      </c>
      <c r="O783" s="268" t="s">
        <v>749</v>
      </c>
      <c r="P783" s="268" t="s">
        <v>682</v>
      </c>
      <c r="Q783" s="268" t="s">
        <v>683</v>
      </c>
      <c r="R783" s="268"/>
      <c r="S783" s="268"/>
      <c r="T783" s="268"/>
      <c r="U783" s="268"/>
      <c r="V783" s="268" t="s">
        <v>648</v>
      </c>
      <c r="W783" s="268" t="s">
        <v>1582</v>
      </c>
      <c r="X783" s="268" t="s">
        <v>1639</v>
      </c>
      <c r="Y783" s="268" t="s">
        <v>14</v>
      </c>
    </row>
    <row r="784" spans="1:25" hidden="1" x14ac:dyDescent="0.2">
      <c r="A784" s="232"/>
      <c r="B784" s="266" t="s">
        <v>1667</v>
      </c>
      <c r="C784" s="270">
        <v>44388</v>
      </c>
      <c r="D784" s="271" t="s">
        <v>1643</v>
      </c>
      <c r="E784" s="268" t="s">
        <v>639</v>
      </c>
      <c r="F784" s="268">
        <v>5384</v>
      </c>
      <c r="G784" s="266" t="s">
        <v>1714</v>
      </c>
      <c r="H784" s="268" t="s">
        <v>1715</v>
      </c>
      <c r="I784" s="268" t="s">
        <v>679</v>
      </c>
      <c r="J784" s="269">
        <v>75000</v>
      </c>
      <c r="K784" s="307">
        <v>567.05444</v>
      </c>
      <c r="L784" s="269">
        <v>132.26</v>
      </c>
      <c r="M784" s="266" t="s">
        <v>643</v>
      </c>
      <c r="N784" s="271" t="s">
        <v>1936</v>
      </c>
      <c r="O784" s="268" t="s">
        <v>749</v>
      </c>
      <c r="P784" s="268" t="s">
        <v>682</v>
      </c>
      <c r="Q784" s="268" t="s">
        <v>683</v>
      </c>
      <c r="R784" s="268"/>
      <c r="S784" s="268"/>
      <c r="T784" s="268"/>
      <c r="U784" s="268"/>
      <c r="V784" s="268" t="s">
        <v>648</v>
      </c>
      <c r="W784" s="268" t="s">
        <v>1582</v>
      </c>
      <c r="X784" s="268" t="s">
        <v>1639</v>
      </c>
      <c r="Y784" s="268" t="s">
        <v>14</v>
      </c>
    </row>
    <row r="785" spans="1:25" hidden="1" x14ac:dyDescent="0.2">
      <c r="A785" s="232"/>
      <c r="B785" s="266" t="s">
        <v>1667</v>
      </c>
      <c r="C785" s="270">
        <v>44419</v>
      </c>
      <c r="D785" s="271" t="s">
        <v>1643</v>
      </c>
      <c r="E785" s="268" t="s">
        <v>639</v>
      </c>
      <c r="F785" s="268">
        <v>5384</v>
      </c>
      <c r="G785" s="266" t="s">
        <v>1716</v>
      </c>
      <c r="H785" s="268" t="s">
        <v>1717</v>
      </c>
      <c r="I785" s="268" t="s">
        <v>679</v>
      </c>
      <c r="J785" s="269">
        <v>50000</v>
      </c>
      <c r="K785" s="307">
        <v>566.77832100000001</v>
      </c>
      <c r="L785" s="269">
        <v>88.22</v>
      </c>
      <c r="M785" s="266" t="s">
        <v>643</v>
      </c>
      <c r="N785" s="271" t="s">
        <v>1936</v>
      </c>
      <c r="O785" s="268" t="s">
        <v>749</v>
      </c>
      <c r="P785" s="268" t="s">
        <v>682</v>
      </c>
      <c r="Q785" s="268" t="s">
        <v>683</v>
      </c>
      <c r="R785" s="268"/>
      <c r="S785" s="268"/>
      <c r="T785" s="268"/>
      <c r="U785" s="268"/>
      <c r="V785" s="268" t="s">
        <v>648</v>
      </c>
      <c r="W785" s="268" t="s">
        <v>1582</v>
      </c>
      <c r="X785" s="268" t="s">
        <v>1639</v>
      </c>
      <c r="Y785" s="268" t="s">
        <v>14</v>
      </c>
    </row>
    <row r="786" spans="1:25" hidden="1" x14ac:dyDescent="0.2">
      <c r="A786" s="232"/>
      <c r="B786" s="266" t="s">
        <v>1667</v>
      </c>
      <c r="C786" s="270">
        <v>44419</v>
      </c>
      <c r="D786" s="271" t="s">
        <v>1643</v>
      </c>
      <c r="E786" s="268" t="s">
        <v>639</v>
      </c>
      <c r="F786" s="268">
        <v>5384</v>
      </c>
      <c r="G786" s="266" t="s">
        <v>1716</v>
      </c>
      <c r="H786" s="268" t="s">
        <v>1717</v>
      </c>
      <c r="I786" s="268" t="s">
        <v>679</v>
      </c>
      <c r="J786" s="269">
        <v>50000</v>
      </c>
      <c r="K786" s="307">
        <v>566.77832100000001</v>
      </c>
      <c r="L786" s="269">
        <v>88.22</v>
      </c>
      <c r="M786" s="266" t="s">
        <v>643</v>
      </c>
      <c r="N786" s="271" t="s">
        <v>1936</v>
      </c>
      <c r="O786" s="268" t="s">
        <v>749</v>
      </c>
      <c r="P786" s="268" t="s">
        <v>682</v>
      </c>
      <c r="Q786" s="268" t="s">
        <v>683</v>
      </c>
      <c r="R786" s="268"/>
      <c r="S786" s="268"/>
      <c r="T786" s="268"/>
      <c r="U786" s="268"/>
      <c r="V786" s="268" t="s">
        <v>648</v>
      </c>
      <c r="W786" s="268" t="s">
        <v>1582</v>
      </c>
      <c r="X786" s="268" t="s">
        <v>1639</v>
      </c>
      <c r="Y786" s="268" t="s">
        <v>14</v>
      </c>
    </row>
    <row r="787" spans="1:25" hidden="1" x14ac:dyDescent="0.2">
      <c r="A787" s="232"/>
      <c r="B787" s="266" t="s">
        <v>1667</v>
      </c>
      <c r="C787" s="270">
        <v>44419</v>
      </c>
      <c r="D787" s="271" t="s">
        <v>1643</v>
      </c>
      <c r="E787" s="268" t="s">
        <v>639</v>
      </c>
      <c r="F787" s="268">
        <v>5384</v>
      </c>
      <c r="G787" s="266" t="s">
        <v>1716</v>
      </c>
      <c r="H787" s="268" t="s">
        <v>1717</v>
      </c>
      <c r="I787" s="268" t="s">
        <v>679</v>
      </c>
      <c r="J787" s="269">
        <v>50000</v>
      </c>
      <c r="K787" s="307">
        <v>566.77832100000001</v>
      </c>
      <c r="L787" s="269">
        <v>88.22</v>
      </c>
      <c r="M787" s="266" t="s">
        <v>643</v>
      </c>
      <c r="N787" s="271" t="s">
        <v>1936</v>
      </c>
      <c r="O787" s="268" t="s">
        <v>749</v>
      </c>
      <c r="P787" s="268" t="s">
        <v>682</v>
      </c>
      <c r="Q787" s="268" t="s">
        <v>683</v>
      </c>
      <c r="R787" s="268"/>
      <c r="S787" s="268"/>
      <c r="T787" s="268"/>
      <c r="U787" s="268"/>
      <c r="V787" s="268" t="s">
        <v>648</v>
      </c>
      <c r="W787" s="268" t="s">
        <v>1582</v>
      </c>
      <c r="X787" s="268" t="s">
        <v>1639</v>
      </c>
      <c r="Y787" s="268" t="s">
        <v>14</v>
      </c>
    </row>
    <row r="788" spans="1:25" hidden="1" x14ac:dyDescent="0.2">
      <c r="A788" s="232"/>
      <c r="B788" s="266" t="s">
        <v>1667</v>
      </c>
      <c r="C788" s="270">
        <v>44419</v>
      </c>
      <c r="D788" s="271" t="s">
        <v>1643</v>
      </c>
      <c r="E788" s="268" t="s">
        <v>639</v>
      </c>
      <c r="F788" s="268">
        <v>5384</v>
      </c>
      <c r="G788" s="266" t="s">
        <v>1716</v>
      </c>
      <c r="H788" s="268" t="s">
        <v>1717</v>
      </c>
      <c r="I788" s="268" t="s">
        <v>679</v>
      </c>
      <c r="J788" s="269">
        <v>50000</v>
      </c>
      <c r="K788" s="307">
        <v>566.77832100000001</v>
      </c>
      <c r="L788" s="269">
        <v>88.22</v>
      </c>
      <c r="M788" s="266" t="s">
        <v>643</v>
      </c>
      <c r="N788" s="271" t="s">
        <v>1936</v>
      </c>
      <c r="O788" s="268" t="s">
        <v>749</v>
      </c>
      <c r="P788" s="268" t="s">
        <v>682</v>
      </c>
      <c r="Q788" s="268" t="s">
        <v>683</v>
      </c>
      <c r="R788" s="268"/>
      <c r="S788" s="268"/>
      <c r="T788" s="268"/>
      <c r="U788" s="268"/>
      <c r="V788" s="268" t="s">
        <v>648</v>
      </c>
      <c r="W788" s="268" t="s">
        <v>1582</v>
      </c>
      <c r="X788" s="268" t="s">
        <v>1639</v>
      </c>
      <c r="Y788" s="268" t="s">
        <v>14</v>
      </c>
    </row>
    <row r="789" spans="1:25" hidden="1" x14ac:dyDescent="0.2">
      <c r="A789" s="232"/>
      <c r="B789" s="266" t="s">
        <v>1667</v>
      </c>
      <c r="C789" s="270">
        <v>44419</v>
      </c>
      <c r="D789" s="271" t="s">
        <v>1643</v>
      </c>
      <c r="E789" s="268" t="s">
        <v>639</v>
      </c>
      <c r="F789" s="268">
        <v>5384</v>
      </c>
      <c r="G789" s="266" t="s">
        <v>1718</v>
      </c>
      <c r="H789" s="268" t="s">
        <v>1719</v>
      </c>
      <c r="I789" s="268" t="s">
        <v>679</v>
      </c>
      <c r="J789" s="269">
        <v>94000</v>
      </c>
      <c r="K789" s="307">
        <v>566.77832100000001</v>
      </c>
      <c r="L789" s="269">
        <v>165.85</v>
      </c>
      <c r="M789" s="266" t="s">
        <v>643</v>
      </c>
      <c r="N789" s="271" t="s">
        <v>1935</v>
      </c>
      <c r="O789" s="268" t="s">
        <v>812</v>
      </c>
      <c r="P789" s="268" t="s">
        <v>682</v>
      </c>
      <c r="Q789" s="268" t="s">
        <v>683</v>
      </c>
      <c r="R789" s="268"/>
      <c r="S789" s="268"/>
      <c r="T789" s="268"/>
      <c r="U789" s="268"/>
      <c r="V789" s="268" t="s">
        <v>648</v>
      </c>
      <c r="W789" s="268" t="s">
        <v>1582</v>
      </c>
      <c r="X789" s="268" t="s">
        <v>1639</v>
      </c>
      <c r="Y789" s="268" t="s">
        <v>14</v>
      </c>
    </row>
    <row r="790" spans="1:25" hidden="1" x14ac:dyDescent="0.2">
      <c r="A790" s="232"/>
      <c r="B790" s="266" t="s">
        <v>1667</v>
      </c>
      <c r="C790" s="270">
        <v>44419</v>
      </c>
      <c r="D790" s="271" t="s">
        <v>1643</v>
      </c>
      <c r="E790" s="268" t="s">
        <v>639</v>
      </c>
      <c r="F790" s="268">
        <v>5384</v>
      </c>
      <c r="G790" s="266" t="s">
        <v>1720</v>
      </c>
      <c r="H790" s="268" t="s">
        <v>1721</v>
      </c>
      <c r="I790" s="268" t="s">
        <v>679</v>
      </c>
      <c r="J790" s="269">
        <v>165000</v>
      </c>
      <c r="K790" s="307">
        <v>566.77832100000001</v>
      </c>
      <c r="L790" s="269">
        <v>291.12</v>
      </c>
      <c r="M790" s="266" t="s">
        <v>643</v>
      </c>
      <c r="N790" s="271" t="s">
        <v>1935</v>
      </c>
      <c r="O790" s="268" t="s">
        <v>812</v>
      </c>
      <c r="P790" s="268" t="s">
        <v>682</v>
      </c>
      <c r="Q790" s="268" t="s">
        <v>683</v>
      </c>
      <c r="R790" s="268"/>
      <c r="S790" s="268"/>
      <c r="T790" s="268"/>
      <c r="U790" s="268"/>
      <c r="V790" s="268" t="s">
        <v>648</v>
      </c>
      <c r="W790" s="268" t="s">
        <v>1582</v>
      </c>
      <c r="X790" s="268" t="s">
        <v>1639</v>
      </c>
      <c r="Y790" s="268" t="s">
        <v>14</v>
      </c>
    </row>
    <row r="791" spans="1:25" hidden="1" x14ac:dyDescent="0.2">
      <c r="A791" s="232"/>
      <c r="B791" s="266" t="s">
        <v>1667</v>
      </c>
      <c r="C791" s="270">
        <v>44450</v>
      </c>
      <c r="D791" s="271" t="s">
        <v>1643</v>
      </c>
      <c r="E791" s="268" t="s">
        <v>639</v>
      </c>
      <c r="F791" s="268">
        <v>5384</v>
      </c>
      <c r="G791" s="266" t="s">
        <v>1722</v>
      </c>
      <c r="H791" s="268" t="s">
        <v>1719</v>
      </c>
      <c r="I791" s="268" t="s">
        <v>679</v>
      </c>
      <c r="J791" s="269">
        <v>82000</v>
      </c>
      <c r="K791" s="307">
        <v>565.97139600000003</v>
      </c>
      <c r="L791" s="269">
        <v>144.88</v>
      </c>
      <c r="M791" s="266" t="s">
        <v>643</v>
      </c>
      <c r="N791" s="271" t="s">
        <v>1935</v>
      </c>
      <c r="O791" s="268" t="s">
        <v>812</v>
      </c>
      <c r="P791" s="268" t="s">
        <v>682</v>
      </c>
      <c r="Q791" s="268" t="s">
        <v>683</v>
      </c>
      <c r="R791" s="268"/>
      <c r="S791" s="268"/>
      <c r="T791" s="268"/>
      <c r="U791" s="268"/>
      <c r="V791" s="268" t="s">
        <v>648</v>
      </c>
      <c r="W791" s="268" t="s">
        <v>1582</v>
      </c>
      <c r="X791" s="268" t="s">
        <v>1639</v>
      </c>
      <c r="Y791" s="268" t="s">
        <v>14</v>
      </c>
    </row>
    <row r="792" spans="1:25" hidden="1" x14ac:dyDescent="0.2">
      <c r="A792" s="232"/>
      <c r="B792" s="266" t="s">
        <v>1667</v>
      </c>
      <c r="C792" s="270">
        <v>44450</v>
      </c>
      <c r="D792" s="271" t="s">
        <v>1643</v>
      </c>
      <c r="E792" s="268" t="s">
        <v>639</v>
      </c>
      <c r="F792" s="268">
        <v>5384</v>
      </c>
      <c r="G792" s="266" t="s">
        <v>1723</v>
      </c>
      <c r="H792" s="268" t="s">
        <v>1721</v>
      </c>
      <c r="I792" s="268" t="s">
        <v>679</v>
      </c>
      <c r="J792" s="269">
        <v>160000</v>
      </c>
      <c r="K792" s="307">
        <v>565.97139600000003</v>
      </c>
      <c r="L792" s="269">
        <v>282.7</v>
      </c>
      <c r="M792" s="266" t="s">
        <v>643</v>
      </c>
      <c r="N792" s="271" t="s">
        <v>1935</v>
      </c>
      <c r="O792" s="268" t="s">
        <v>812</v>
      </c>
      <c r="P792" s="268" t="s">
        <v>682</v>
      </c>
      <c r="Q792" s="268" t="s">
        <v>683</v>
      </c>
      <c r="R792" s="268"/>
      <c r="S792" s="268"/>
      <c r="T792" s="268"/>
      <c r="U792" s="268"/>
      <c r="V792" s="268" t="s">
        <v>648</v>
      </c>
      <c r="W792" s="268" t="s">
        <v>1582</v>
      </c>
      <c r="X792" s="268" t="s">
        <v>1639</v>
      </c>
      <c r="Y792" s="268" t="s">
        <v>14</v>
      </c>
    </row>
    <row r="793" spans="1:25" hidden="1" x14ac:dyDescent="0.2">
      <c r="A793" s="232"/>
      <c r="B793" s="266" t="s">
        <v>1667</v>
      </c>
      <c r="C793" s="270">
        <v>44450</v>
      </c>
      <c r="D793" s="271" t="s">
        <v>1643</v>
      </c>
      <c r="E793" s="268" t="s">
        <v>639</v>
      </c>
      <c r="F793" s="268">
        <v>5384</v>
      </c>
      <c r="G793" s="266" t="s">
        <v>1724</v>
      </c>
      <c r="H793" s="268" t="s">
        <v>1725</v>
      </c>
      <c r="I793" s="268" t="s">
        <v>679</v>
      </c>
      <c r="J793" s="269">
        <v>25000</v>
      </c>
      <c r="K793" s="307">
        <v>565.97139600000003</v>
      </c>
      <c r="L793" s="269">
        <v>44.17</v>
      </c>
      <c r="M793" s="266" t="s">
        <v>643</v>
      </c>
      <c r="N793" s="271" t="s">
        <v>1936</v>
      </c>
      <c r="O793" s="268" t="s">
        <v>749</v>
      </c>
      <c r="P793" s="268" t="s">
        <v>682</v>
      </c>
      <c r="Q793" s="268" t="s">
        <v>683</v>
      </c>
      <c r="R793" s="268"/>
      <c r="S793" s="268"/>
      <c r="T793" s="268"/>
      <c r="U793" s="268"/>
      <c r="V793" s="268" t="s">
        <v>648</v>
      </c>
      <c r="W793" s="268" t="s">
        <v>1582</v>
      </c>
      <c r="X793" s="268" t="s">
        <v>1639</v>
      </c>
      <c r="Y793" s="268" t="s">
        <v>14</v>
      </c>
    </row>
    <row r="794" spans="1:25" hidden="1" x14ac:dyDescent="0.2">
      <c r="A794" s="232"/>
      <c r="B794" s="266" t="s">
        <v>1667</v>
      </c>
      <c r="C794" s="270">
        <v>44450</v>
      </c>
      <c r="D794" s="271" t="s">
        <v>1643</v>
      </c>
      <c r="E794" s="268" t="s">
        <v>639</v>
      </c>
      <c r="F794" s="268">
        <v>5384</v>
      </c>
      <c r="G794" s="266" t="s">
        <v>1724</v>
      </c>
      <c r="H794" s="268" t="s">
        <v>1725</v>
      </c>
      <c r="I794" s="268" t="s">
        <v>679</v>
      </c>
      <c r="J794" s="269">
        <v>25000</v>
      </c>
      <c r="K794" s="307">
        <v>565.97139600000003</v>
      </c>
      <c r="L794" s="269">
        <v>44.17</v>
      </c>
      <c r="M794" s="266" t="s">
        <v>643</v>
      </c>
      <c r="N794" s="271" t="s">
        <v>1936</v>
      </c>
      <c r="O794" s="268" t="s">
        <v>749</v>
      </c>
      <c r="P794" s="268" t="s">
        <v>682</v>
      </c>
      <c r="Q794" s="268" t="s">
        <v>683</v>
      </c>
      <c r="R794" s="268"/>
      <c r="S794" s="268"/>
      <c r="T794" s="268"/>
      <c r="U794" s="268"/>
      <c r="V794" s="268" t="s">
        <v>648</v>
      </c>
      <c r="W794" s="268" t="s">
        <v>1582</v>
      </c>
      <c r="X794" s="268" t="s">
        <v>1639</v>
      </c>
      <c r="Y794" s="268" t="s">
        <v>14</v>
      </c>
    </row>
    <row r="795" spans="1:25" hidden="1" x14ac:dyDescent="0.2">
      <c r="A795" s="232"/>
      <c r="B795" s="266" t="s">
        <v>1667</v>
      </c>
      <c r="C795" s="270">
        <v>44450</v>
      </c>
      <c r="D795" s="271" t="s">
        <v>1643</v>
      </c>
      <c r="E795" s="268" t="s">
        <v>639</v>
      </c>
      <c r="F795" s="268">
        <v>5384</v>
      </c>
      <c r="G795" s="266" t="s">
        <v>1724</v>
      </c>
      <c r="H795" s="268" t="s">
        <v>1725</v>
      </c>
      <c r="I795" s="268" t="s">
        <v>679</v>
      </c>
      <c r="J795" s="269">
        <v>25000</v>
      </c>
      <c r="K795" s="307">
        <v>565.97139600000003</v>
      </c>
      <c r="L795" s="269">
        <v>44.17</v>
      </c>
      <c r="M795" s="266" t="s">
        <v>643</v>
      </c>
      <c r="N795" s="271" t="s">
        <v>1936</v>
      </c>
      <c r="O795" s="268" t="s">
        <v>749</v>
      </c>
      <c r="P795" s="268" t="s">
        <v>682</v>
      </c>
      <c r="Q795" s="268" t="s">
        <v>683</v>
      </c>
      <c r="R795" s="268"/>
      <c r="S795" s="268"/>
      <c r="T795" s="268"/>
      <c r="U795" s="268"/>
      <c r="V795" s="268" t="s">
        <v>648</v>
      </c>
      <c r="W795" s="268" t="s">
        <v>1582</v>
      </c>
      <c r="X795" s="268" t="s">
        <v>1639</v>
      </c>
      <c r="Y795" s="268" t="s">
        <v>14</v>
      </c>
    </row>
    <row r="796" spans="1:25" hidden="1" x14ac:dyDescent="0.2">
      <c r="A796" s="232"/>
      <c r="B796" s="266" t="s">
        <v>1667</v>
      </c>
      <c r="C796" s="270">
        <v>44450</v>
      </c>
      <c r="D796" s="271" t="s">
        <v>1643</v>
      </c>
      <c r="E796" s="268" t="s">
        <v>639</v>
      </c>
      <c r="F796" s="268">
        <v>5384</v>
      </c>
      <c r="G796" s="266" t="s">
        <v>1724</v>
      </c>
      <c r="H796" s="268" t="s">
        <v>1725</v>
      </c>
      <c r="I796" s="268" t="s">
        <v>679</v>
      </c>
      <c r="J796" s="269">
        <v>25000</v>
      </c>
      <c r="K796" s="307">
        <v>565.97139600000003</v>
      </c>
      <c r="L796" s="269">
        <v>44.17</v>
      </c>
      <c r="M796" s="266" t="s">
        <v>643</v>
      </c>
      <c r="N796" s="271" t="s">
        <v>1936</v>
      </c>
      <c r="O796" s="268" t="s">
        <v>749</v>
      </c>
      <c r="P796" s="268" t="s">
        <v>682</v>
      </c>
      <c r="Q796" s="268" t="s">
        <v>683</v>
      </c>
      <c r="R796" s="268"/>
      <c r="S796" s="268"/>
      <c r="T796" s="268"/>
      <c r="U796" s="268"/>
      <c r="V796" s="268" t="s">
        <v>648</v>
      </c>
      <c r="W796" s="268" t="s">
        <v>1582</v>
      </c>
      <c r="X796" s="268" t="s">
        <v>1639</v>
      </c>
      <c r="Y796" s="268" t="s">
        <v>14</v>
      </c>
    </row>
    <row r="797" spans="1:25" hidden="1" x14ac:dyDescent="0.2">
      <c r="A797" s="232"/>
      <c r="B797" s="266" t="s">
        <v>1667</v>
      </c>
      <c r="C797" s="270">
        <v>44450</v>
      </c>
      <c r="D797" s="271" t="s">
        <v>1643</v>
      </c>
      <c r="E797" s="268" t="s">
        <v>639</v>
      </c>
      <c r="F797" s="268">
        <v>5384</v>
      </c>
      <c r="G797" s="266" t="s">
        <v>1726</v>
      </c>
      <c r="H797" s="268" t="s">
        <v>1727</v>
      </c>
      <c r="I797" s="268" t="s">
        <v>679</v>
      </c>
      <c r="J797" s="269">
        <v>108750</v>
      </c>
      <c r="K797" s="307">
        <v>565.97139600000003</v>
      </c>
      <c r="L797" s="269">
        <v>192.15</v>
      </c>
      <c r="M797" s="266" t="s">
        <v>643</v>
      </c>
      <c r="N797" s="271" t="s">
        <v>1933</v>
      </c>
      <c r="O797" s="268" t="s">
        <v>797</v>
      </c>
      <c r="P797" s="268" t="s">
        <v>682</v>
      </c>
      <c r="Q797" s="268" t="s">
        <v>683</v>
      </c>
      <c r="R797" s="268"/>
      <c r="S797" s="268"/>
      <c r="T797" s="268"/>
      <c r="U797" s="268"/>
      <c r="V797" s="268" t="s">
        <v>648</v>
      </c>
      <c r="W797" s="268" t="s">
        <v>1582</v>
      </c>
      <c r="X797" s="268" t="s">
        <v>1639</v>
      </c>
      <c r="Y797" s="268" t="s">
        <v>14</v>
      </c>
    </row>
    <row r="798" spans="1:25" hidden="1" x14ac:dyDescent="0.2">
      <c r="A798" s="232"/>
      <c r="B798" s="266" t="s">
        <v>1667</v>
      </c>
      <c r="C798" s="270">
        <v>44450</v>
      </c>
      <c r="D798" s="271" t="s">
        <v>1643</v>
      </c>
      <c r="E798" s="268" t="s">
        <v>639</v>
      </c>
      <c r="F798" s="268">
        <v>5384</v>
      </c>
      <c r="G798" s="266" t="s">
        <v>1728</v>
      </c>
      <c r="H798" s="268" t="s">
        <v>1729</v>
      </c>
      <c r="I798" s="268" t="s">
        <v>679</v>
      </c>
      <c r="J798" s="269">
        <v>108750</v>
      </c>
      <c r="K798" s="307">
        <v>565.97139600000003</v>
      </c>
      <c r="L798" s="269">
        <v>192.15</v>
      </c>
      <c r="M798" s="266" t="s">
        <v>643</v>
      </c>
      <c r="N798" s="271" t="s">
        <v>1933</v>
      </c>
      <c r="O798" s="268" t="s">
        <v>797</v>
      </c>
      <c r="P798" s="268" t="s">
        <v>682</v>
      </c>
      <c r="Q798" s="268" t="s">
        <v>683</v>
      </c>
      <c r="R798" s="268"/>
      <c r="S798" s="268"/>
      <c r="T798" s="268"/>
      <c r="U798" s="268"/>
      <c r="V798" s="268" t="s">
        <v>648</v>
      </c>
      <c r="W798" s="268" t="s">
        <v>1582</v>
      </c>
      <c r="X798" s="268" t="s">
        <v>1639</v>
      </c>
      <c r="Y798" s="268" t="s">
        <v>14</v>
      </c>
    </row>
    <row r="799" spans="1:25" hidden="1" x14ac:dyDescent="0.2">
      <c r="A799" s="232"/>
      <c r="B799" s="266" t="s">
        <v>1667</v>
      </c>
      <c r="C799" s="270">
        <v>44480</v>
      </c>
      <c r="D799" s="271" t="s">
        <v>1643</v>
      </c>
      <c r="E799" s="268" t="s">
        <v>639</v>
      </c>
      <c r="F799" s="268">
        <v>5384</v>
      </c>
      <c r="G799" s="266" t="s">
        <v>1730</v>
      </c>
      <c r="H799" s="268" t="s">
        <v>1731</v>
      </c>
      <c r="I799" s="268" t="s">
        <v>679</v>
      </c>
      <c r="J799" s="269">
        <v>40000</v>
      </c>
      <c r="K799" s="307">
        <v>568.15516400000001</v>
      </c>
      <c r="L799" s="269">
        <v>70.400000000000006</v>
      </c>
      <c r="M799" s="266" t="s">
        <v>643</v>
      </c>
      <c r="N799" s="271" t="s">
        <v>1933</v>
      </c>
      <c r="O799" s="268" t="s">
        <v>797</v>
      </c>
      <c r="P799" s="268" t="s">
        <v>682</v>
      </c>
      <c r="Q799" s="268" t="s">
        <v>683</v>
      </c>
      <c r="R799" s="268"/>
      <c r="S799" s="268"/>
      <c r="T799" s="268"/>
      <c r="U799" s="268"/>
      <c r="V799" s="268" t="s">
        <v>648</v>
      </c>
      <c r="W799" s="268" t="s">
        <v>1582</v>
      </c>
      <c r="X799" s="268" t="s">
        <v>1639</v>
      </c>
      <c r="Y799" s="268" t="s">
        <v>14</v>
      </c>
    </row>
    <row r="800" spans="1:25" hidden="1" x14ac:dyDescent="0.2">
      <c r="A800" s="232"/>
      <c r="B800" s="266" t="s">
        <v>1667</v>
      </c>
      <c r="C800" s="270">
        <v>44480</v>
      </c>
      <c r="D800" s="271" t="s">
        <v>1643</v>
      </c>
      <c r="E800" s="268" t="s">
        <v>639</v>
      </c>
      <c r="F800" s="268">
        <v>5384</v>
      </c>
      <c r="G800" s="266" t="s">
        <v>1732</v>
      </c>
      <c r="H800" s="268" t="s">
        <v>1733</v>
      </c>
      <c r="I800" s="268" t="s">
        <v>679</v>
      </c>
      <c r="J800" s="269">
        <v>44500</v>
      </c>
      <c r="K800" s="307">
        <v>568.15516400000001</v>
      </c>
      <c r="L800" s="269">
        <v>78.319999999999993</v>
      </c>
      <c r="M800" s="266" t="s">
        <v>643</v>
      </c>
      <c r="N800" s="271" t="s">
        <v>1933</v>
      </c>
      <c r="O800" s="268" t="s">
        <v>797</v>
      </c>
      <c r="P800" s="268" t="s">
        <v>682</v>
      </c>
      <c r="Q800" s="268" t="s">
        <v>683</v>
      </c>
      <c r="R800" s="268"/>
      <c r="S800" s="268"/>
      <c r="T800" s="268"/>
      <c r="U800" s="268"/>
      <c r="V800" s="268" t="s">
        <v>648</v>
      </c>
      <c r="W800" s="268" t="s">
        <v>1582</v>
      </c>
      <c r="X800" s="268" t="s">
        <v>1639</v>
      </c>
      <c r="Y800" s="268" t="s">
        <v>14</v>
      </c>
    </row>
    <row r="801" spans="1:25" hidden="1" x14ac:dyDescent="0.2">
      <c r="A801" s="232"/>
      <c r="B801" s="266" t="s">
        <v>1667</v>
      </c>
      <c r="C801" s="270">
        <v>44480</v>
      </c>
      <c r="D801" s="271" t="s">
        <v>1643</v>
      </c>
      <c r="E801" s="268" t="s">
        <v>639</v>
      </c>
      <c r="F801" s="268">
        <v>5384</v>
      </c>
      <c r="G801" s="266" t="s">
        <v>1734</v>
      </c>
      <c r="H801" s="268" t="s">
        <v>1735</v>
      </c>
      <c r="I801" s="268" t="s">
        <v>679</v>
      </c>
      <c r="J801" s="269">
        <v>25000</v>
      </c>
      <c r="K801" s="307">
        <v>568.15516400000001</v>
      </c>
      <c r="L801" s="269">
        <v>44</v>
      </c>
      <c r="M801" s="266" t="s">
        <v>643</v>
      </c>
      <c r="N801" s="271" t="s">
        <v>1934</v>
      </c>
      <c r="O801" s="268" t="s">
        <v>806</v>
      </c>
      <c r="P801" s="268" t="s">
        <v>682</v>
      </c>
      <c r="Q801" s="268" t="s">
        <v>683</v>
      </c>
      <c r="R801" s="268"/>
      <c r="S801" s="268"/>
      <c r="T801" s="268"/>
      <c r="U801" s="268"/>
      <c r="V801" s="268" t="s">
        <v>648</v>
      </c>
      <c r="W801" s="268" t="s">
        <v>1582</v>
      </c>
      <c r="X801" s="268" t="s">
        <v>1639</v>
      </c>
      <c r="Y801" s="268" t="s">
        <v>14</v>
      </c>
    </row>
    <row r="802" spans="1:25" hidden="1" x14ac:dyDescent="0.2">
      <c r="A802" s="232"/>
      <c r="B802" s="266" t="s">
        <v>1667</v>
      </c>
      <c r="C802" s="270">
        <v>44480</v>
      </c>
      <c r="D802" s="271" t="s">
        <v>1643</v>
      </c>
      <c r="E802" s="268" t="s">
        <v>639</v>
      </c>
      <c r="F802" s="268">
        <v>5384</v>
      </c>
      <c r="G802" s="266" t="s">
        <v>1736</v>
      </c>
      <c r="H802" s="268" t="s">
        <v>1737</v>
      </c>
      <c r="I802" s="268" t="s">
        <v>679</v>
      </c>
      <c r="J802" s="269">
        <v>3000</v>
      </c>
      <c r="K802" s="307">
        <v>568.15516400000001</v>
      </c>
      <c r="L802" s="269">
        <v>5.28</v>
      </c>
      <c r="M802" s="266" t="s">
        <v>643</v>
      </c>
      <c r="N802" s="271" t="s">
        <v>1937</v>
      </c>
      <c r="O802" s="268" t="s">
        <v>744</v>
      </c>
      <c r="P802" s="268" t="s">
        <v>682</v>
      </c>
      <c r="Q802" s="268" t="s">
        <v>683</v>
      </c>
      <c r="R802" s="268"/>
      <c r="S802" s="268"/>
      <c r="T802" s="268"/>
      <c r="U802" s="268"/>
      <c r="V802" s="268" t="s">
        <v>648</v>
      </c>
      <c r="W802" s="268" t="s">
        <v>1582</v>
      </c>
      <c r="X802" s="268" t="s">
        <v>1639</v>
      </c>
      <c r="Y802" s="268" t="s">
        <v>14</v>
      </c>
    </row>
    <row r="803" spans="1:25" hidden="1" x14ac:dyDescent="0.2">
      <c r="A803" s="232"/>
      <c r="B803" s="266" t="s">
        <v>1667</v>
      </c>
      <c r="C803" s="270">
        <v>44480</v>
      </c>
      <c r="D803" s="271" t="s">
        <v>1643</v>
      </c>
      <c r="E803" s="268" t="s">
        <v>639</v>
      </c>
      <c r="F803" s="268">
        <v>5384</v>
      </c>
      <c r="G803" s="266" t="s">
        <v>1738</v>
      </c>
      <c r="H803" s="268" t="s">
        <v>1739</v>
      </c>
      <c r="I803" s="268" t="s">
        <v>679</v>
      </c>
      <c r="J803" s="269">
        <v>1500</v>
      </c>
      <c r="K803" s="307">
        <v>568.15516400000001</v>
      </c>
      <c r="L803" s="269">
        <v>2.64</v>
      </c>
      <c r="M803" s="266" t="s">
        <v>643</v>
      </c>
      <c r="N803" s="271" t="s">
        <v>1938</v>
      </c>
      <c r="O803" s="268" t="s">
        <v>709</v>
      </c>
      <c r="P803" s="268" t="s">
        <v>682</v>
      </c>
      <c r="Q803" s="268" t="s">
        <v>683</v>
      </c>
      <c r="R803" s="268"/>
      <c r="S803" s="268"/>
      <c r="T803" s="268"/>
      <c r="U803" s="268"/>
      <c r="V803" s="268" t="s">
        <v>648</v>
      </c>
      <c r="W803" s="268" t="s">
        <v>1582</v>
      </c>
      <c r="X803" s="268" t="s">
        <v>1639</v>
      </c>
      <c r="Y803" s="268" t="s">
        <v>14</v>
      </c>
    </row>
    <row r="804" spans="1:25" hidden="1" x14ac:dyDescent="0.2">
      <c r="A804" s="232"/>
      <c r="B804" s="266" t="s">
        <v>1667</v>
      </c>
      <c r="C804" s="270">
        <v>44480</v>
      </c>
      <c r="D804" s="271" t="s">
        <v>1643</v>
      </c>
      <c r="E804" s="268" t="s">
        <v>639</v>
      </c>
      <c r="F804" s="268">
        <v>5384</v>
      </c>
      <c r="G804" s="266" t="s">
        <v>1740</v>
      </c>
      <c r="H804" s="268" t="s">
        <v>1741</v>
      </c>
      <c r="I804" s="268" t="s">
        <v>679</v>
      </c>
      <c r="J804" s="269">
        <v>25000</v>
      </c>
      <c r="K804" s="307">
        <v>568.15516400000001</v>
      </c>
      <c r="L804" s="269">
        <v>44</v>
      </c>
      <c r="M804" s="266" t="s">
        <v>643</v>
      </c>
      <c r="N804" s="271" t="s">
        <v>1936</v>
      </c>
      <c r="O804" s="268" t="s">
        <v>749</v>
      </c>
      <c r="P804" s="268" t="s">
        <v>682</v>
      </c>
      <c r="Q804" s="268" t="s">
        <v>683</v>
      </c>
      <c r="R804" s="268"/>
      <c r="S804" s="268"/>
      <c r="T804" s="268"/>
      <c r="U804" s="268"/>
      <c r="V804" s="268" t="s">
        <v>648</v>
      </c>
      <c r="W804" s="268" t="s">
        <v>1582</v>
      </c>
      <c r="X804" s="268" t="s">
        <v>1639</v>
      </c>
      <c r="Y804" s="268" t="s">
        <v>14</v>
      </c>
    </row>
    <row r="805" spans="1:25" hidden="1" x14ac:dyDescent="0.2">
      <c r="A805" s="232"/>
      <c r="B805" s="266" t="s">
        <v>1667</v>
      </c>
      <c r="C805" s="270">
        <v>44480</v>
      </c>
      <c r="D805" s="271" t="s">
        <v>1643</v>
      </c>
      <c r="E805" s="268" t="s">
        <v>639</v>
      </c>
      <c r="F805" s="268">
        <v>5384</v>
      </c>
      <c r="G805" s="266" t="s">
        <v>1740</v>
      </c>
      <c r="H805" s="268" t="s">
        <v>1741</v>
      </c>
      <c r="I805" s="268" t="s">
        <v>679</v>
      </c>
      <c r="J805" s="269">
        <v>25000</v>
      </c>
      <c r="K805" s="307">
        <v>568.15516400000001</v>
      </c>
      <c r="L805" s="269">
        <v>44</v>
      </c>
      <c r="M805" s="266" t="s">
        <v>643</v>
      </c>
      <c r="N805" s="271" t="s">
        <v>1936</v>
      </c>
      <c r="O805" s="268" t="s">
        <v>749</v>
      </c>
      <c r="P805" s="268" t="s">
        <v>682</v>
      </c>
      <c r="Q805" s="268" t="s">
        <v>683</v>
      </c>
      <c r="R805" s="268"/>
      <c r="S805" s="268"/>
      <c r="T805" s="268"/>
      <c r="U805" s="268"/>
      <c r="V805" s="268" t="s">
        <v>648</v>
      </c>
      <c r="W805" s="268" t="s">
        <v>1582</v>
      </c>
      <c r="X805" s="268" t="s">
        <v>1639</v>
      </c>
      <c r="Y805" s="268" t="s">
        <v>14</v>
      </c>
    </row>
    <row r="806" spans="1:25" hidden="1" x14ac:dyDescent="0.2">
      <c r="A806" s="232"/>
      <c r="B806" s="266" t="s">
        <v>1667</v>
      </c>
      <c r="C806" s="270">
        <v>44480</v>
      </c>
      <c r="D806" s="271" t="s">
        <v>1643</v>
      </c>
      <c r="E806" s="268" t="s">
        <v>639</v>
      </c>
      <c r="F806" s="268">
        <v>5384</v>
      </c>
      <c r="G806" s="266" t="s">
        <v>1740</v>
      </c>
      <c r="H806" s="268" t="s">
        <v>1741</v>
      </c>
      <c r="I806" s="268" t="s">
        <v>679</v>
      </c>
      <c r="J806" s="269">
        <v>25000</v>
      </c>
      <c r="K806" s="307">
        <v>568.15516400000001</v>
      </c>
      <c r="L806" s="269">
        <v>44</v>
      </c>
      <c r="M806" s="266" t="s">
        <v>643</v>
      </c>
      <c r="N806" s="271" t="s">
        <v>1936</v>
      </c>
      <c r="O806" s="268" t="s">
        <v>749</v>
      </c>
      <c r="P806" s="268" t="s">
        <v>682</v>
      </c>
      <c r="Q806" s="268" t="s">
        <v>683</v>
      </c>
      <c r="R806" s="268"/>
      <c r="S806" s="268"/>
      <c r="T806" s="268"/>
      <c r="U806" s="268"/>
      <c r="V806" s="268" t="s">
        <v>648</v>
      </c>
      <c r="W806" s="268" t="s">
        <v>1582</v>
      </c>
      <c r="X806" s="268" t="s">
        <v>1639</v>
      </c>
      <c r="Y806" s="268" t="s">
        <v>14</v>
      </c>
    </row>
    <row r="807" spans="1:25" hidden="1" x14ac:dyDescent="0.2">
      <c r="A807" s="232"/>
      <c r="B807" s="266" t="s">
        <v>1667</v>
      </c>
      <c r="C807" s="270">
        <v>44480</v>
      </c>
      <c r="D807" s="271" t="s">
        <v>1643</v>
      </c>
      <c r="E807" s="268" t="s">
        <v>639</v>
      </c>
      <c r="F807" s="268">
        <v>5384</v>
      </c>
      <c r="G807" s="266" t="s">
        <v>1740</v>
      </c>
      <c r="H807" s="268" t="s">
        <v>1741</v>
      </c>
      <c r="I807" s="268" t="s">
        <v>679</v>
      </c>
      <c r="J807" s="269">
        <v>25000</v>
      </c>
      <c r="K807" s="307">
        <v>568.15516400000001</v>
      </c>
      <c r="L807" s="269">
        <v>44</v>
      </c>
      <c r="M807" s="266" t="s">
        <v>643</v>
      </c>
      <c r="N807" s="271" t="s">
        <v>1936</v>
      </c>
      <c r="O807" s="268" t="s">
        <v>749</v>
      </c>
      <c r="P807" s="268" t="s">
        <v>682</v>
      </c>
      <c r="Q807" s="268" t="s">
        <v>683</v>
      </c>
      <c r="R807" s="268"/>
      <c r="S807" s="268"/>
      <c r="T807" s="268"/>
      <c r="U807" s="268"/>
      <c r="V807" s="268" t="s">
        <v>648</v>
      </c>
      <c r="W807" s="268" t="s">
        <v>1582</v>
      </c>
      <c r="X807" s="268" t="s">
        <v>1639</v>
      </c>
      <c r="Y807" s="268" t="s">
        <v>14</v>
      </c>
    </row>
    <row r="808" spans="1:25" hidden="1" x14ac:dyDescent="0.2">
      <c r="A808" s="232"/>
      <c r="B808" s="266" t="s">
        <v>1667</v>
      </c>
      <c r="C808" s="270">
        <v>44480</v>
      </c>
      <c r="D808" s="271" t="s">
        <v>1643</v>
      </c>
      <c r="E808" s="268" t="s">
        <v>639</v>
      </c>
      <c r="F808" s="268">
        <v>5384</v>
      </c>
      <c r="G808" s="266" t="s">
        <v>1742</v>
      </c>
      <c r="H808" s="268" t="s">
        <v>1741</v>
      </c>
      <c r="I808" s="268" t="s">
        <v>679</v>
      </c>
      <c r="J808" s="269">
        <v>50000</v>
      </c>
      <c r="K808" s="307">
        <v>568.15516400000001</v>
      </c>
      <c r="L808" s="269">
        <v>88</v>
      </c>
      <c r="M808" s="266" t="s">
        <v>643</v>
      </c>
      <c r="N808" s="271" t="s">
        <v>1936</v>
      </c>
      <c r="O808" s="268" t="s">
        <v>749</v>
      </c>
      <c r="P808" s="268" t="s">
        <v>682</v>
      </c>
      <c r="Q808" s="268" t="s">
        <v>683</v>
      </c>
      <c r="R808" s="268"/>
      <c r="S808" s="268"/>
      <c r="T808" s="268"/>
      <c r="U808" s="268"/>
      <c r="V808" s="268" t="s">
        <v>648</v>
      </c>
      <c r="W808" s="268" t="s">
        <v>1582</v>
      </c>
      <c r="X808" s="268" t="s">
        <v>1639</v>
      </c>
      <c r="Y808" s="268" t="s">
        <v>14</v>
      </c>
    </row>
    <row r="809" spans="1:25" hidden="1" x14ac:dyDescent="0.2">
      <c r="A809" s="232"/>
      <c r="B809" s="266" t="s">
        <v>1667</v>
      </c>
      <c r="C809" s="270">
        <v>44480</v>
      </c>
      <c r="D809" s="271" t="s">
        <v>1643</v>
      </c>
      <c r="E809" s="268" t="s">
        <v>639</v>
      </c>
      <c r="F809" s="268">
        <v>5384</v>
      </c>
      <c r="G809" s="266" t="s">
        <v>1742</v>
      </c>
      <c r="H809" s="268" t="s">
        <v>1741</v>
      </c>
      <c r="I809" s="268" t="s">
        <v>679</v>
      </c>
      <c r="J809" s="269">
        <v>50000</v>
      </c>
      <c r="K809" s="307">
        <v>568.15516400000001</v>
      </c>
      <c r="L809" s="269">
        <v>88</v>
      </c>
      <c r="M809" s="266" t="s">
        <v>643</v>
      </c>
      <c r="N809" s="271" t="s">
        <v>1936</v>
      </c>
      <c r="O809" s="268" t="s">
        <v>749</v>
      </c>
      <c r="P809" s="268" t="s">
        <v>682</v>
      </c>
      <c r="Q809" s="268" t="s">
        <v>683</v>
      </c>
      <c r="R809" s="268"/>
      <c r="S809" s="268"/>
      <c r="T809" s="268"/>
      <c r="U809" s="268"/>
      <c r="V809" s="268" t="s">
        <v>648</v>
      </c>
      <c r="W809" s="268" t="s">
        <v>1582</v>
      </c>
      <c r="X809" s="268" t="s">
        <v>1639</v>
      </c>
      <c r="Y809" s="268" t="s">
        <v>14</v>
      </c>
    </row>
    <row r="810" spans="1:25" hidden="1" x14ac:dyDescent="0.2">
      <c r="A810" s="232"/>
      <c r="B810" s="266" t="s">
        <v>1667</v>
      </c>
      <c r="C810" s="270">
        <v>44480</v>
      </c>
      <c r="D810" s="271" t="s">
        <v>1643</v>
      </c>
      <c r="E810" s="268" t="s">
        <v>639</v>
      </c>
      <c r="F810" s="268">
        <v>5384</v>
      </c>
      <c r="G810" s="266" t="s">
        <v>1742</v>
      </c>
      <c r="H810" s="268" t="s">
        <v>1741</v>
      </c>
      <c r="I810" s="268" t="s">
        <v>679</v>
      </c>
      <c r="J810" s="269">
        <v>50000</v>
      </c>
      <c r="K810" s="307">
        <v>568.15516400000001</v>
      </c>
      <c r="L810" s="269">
        <v>88</v>
      </c>
      <c r="M810" s="266" t="s">
        <v>643</v>
      </c>
      <c r="N810" s="271" t="s">
        <v>1936</v>
      </c>
      <c r="O810" s="268" t="s">
        <v>749</v>
      </c>
      <c r="P810" s="268" t="s">
        <v>682</v>
      </c>
      <c r="Q810" s="268" t="s">
        <v>683</v>
      </c>
      <c r="R810" s="268"/>
      <c r="S810" s="268"/>
      <c r="T810" s="268"/>
      <c r="U810" s="268"/>
      <c r="V810" s="268" t="s">
        <v>648</v>
      </c>
      <c r="W810" s="268" t="s">
        <v>1582</v>
      </c>
      <c r="X810" s="268" t="s">
        <v>1639</v>
      </c>
      <c r="Y810" s="268" t="s">
        <v>14</v>
      </c>
    </row>
    <row r="811" spans="1:25" hidden="1" x14ac:dyDescent="0.2">
      <c r="A811" s="232"/>
      <c r="B811" s="266" t="s">
        <v>1667</v>
      </c>
      <c r="C811" s="270">
        <v>44480</v>
      </c>
      <c r="D811" s="271" t="s">
        <v>1643</v>
      </c>
      <c r="E811" s="268" t="s">
        <v>639</v>
      </c>
      <c r="F811" s="268">
        <v>5384</v>
      </c>
      <c r="G811" s="266" t="s">
        <v>1743</v>
      </c>
      <c r="H811" s="268" t="s">
        <v>1744</v>
      </c>
      <c r="I811" s="268" t="s">
        <v>679</v>
      </c>
      <c r="J811" s="269">
        <v>98000</v>
      </c>
      <c r="K811" s="307">
        <v>568.15516400000001</v>
      </c>
      <c r="L811" s="269">
        <v>172.49</v>
      </c>
      <c r="M811" s="266" t="s">
        <v>643</v>
      </c>
      <c r="N811" s="271" t="s">
        <v>1935</v>
      </c>
      <c r="O811" s="268" t="s">
        <v>812</v>
      </c>
      <c r="P811" s="268" t="s">
        <v>682</v>
      </c>
      <c r="Q811" s="268" t="s">
        <v>683</v>
      </c>
      <c r="R811" s="268"/>
      <c r="S811" s="268"/>
      <c r="T811" s="268"/>
      <c r="U811" s="268"/>
      <c r="V811" s="268" t="s">
        <v>648</v>
      </c>
      <c r="W811" s="268" t="s">
        <v>1582</v>
      </c>
      <c r="X811" s="268" t="s">
        <v>1639</v>
      </c>
      <c r="Y811" s="268" t="s">
        <v>14</v>
      </c>
    </row>
    <row r="812" spans="1:25" hidden="1" x14ac:dyDescent="0.2">
      <c r="A812" s="232"/>
      <c r="B812" s="266" t="s">
        <v>1667</v>
      </c>
      <c r="C812" s="270">
        <v>44480</v>
      </c>
      <c r="D812" s="271" t="s">
        <v>1643</v>
      </c>
      <c r="E812" s="268" t="s">
        <v>639</v>
      </c>
      <c r="F812" s="268">
        <v>5384</v>
      </c>
      <c r="G812" s="266" t="s">
        <v>1745</v>
      </c>
      <c r="H812" s="268" t="s">
        <v>1746</v>
      </c>
      <c r="I812" s="268" t="s">
        <v>679</v>
      </c>
      <c r="J812" s="269">
        <v>127500</v>
      </c>
      <c r="K812" s="307">
        <v>568.15516400000001</v>
      </c>
      <c r="L812" s="269">
        <v>224.41</v>
      </c>
      <c r="M812" s="266" t="s">
        <v>643</v>
      </c>
      <c r="N812" s="271" t="s">
        <v>1935</v>
      </c>
      <c r="O812" s="268" t="s">
        <v>812</v>
      </c>
      <c r="P812" s="268" t="s">
        <v>682</v>
      </c>
      <c r="Q812" s="268" t="s">
        <v>683</v>
      </c>
      <c r="R812" s="268"/>
      <c r="S812" s="268"/>
      <c r="T812" s="268"/>
      <c r="U812" s="268"/>
      <c r="V812" s="268" t="s">
        <v>648</v>
      </c>
      <c r="W812" s="268" t="s">
        <v>1582</v>
      </c>
      <c r="X812" s="268" t="s">
        <v>1639</v>
      </c>
      <c r="Y812" s="268" t="s">
        <v>14</v>
      </c>
    </row>
    <row r="813" spans="1:25" hidden="1" x14ac:dyDescent="0.2">
      <c r="A813" s="232"/>
      <c r="B813" s="266" t="s">
        <v>1667</v>
      </c>
      <c r="C813" s="270">
        <v>44511</v>
      </c>
      <c r="D813" s="271" t="s">
        <v>1643</v>
      </c>
      <c r="E813" s="268" t="s">
        <v>639</v>
      </c>
      <c r="F813" s="268">
        <v>5384</v>
      </c>
      <c r="G813" s="266" t="s">
        <v>1747</v>
      </c>
      <c r="H813" s="268" t="s">
        <v>1748</v>
      </c>
      <c r="I813" s="268" t="s">
        <v>679</v>
      </c>
      <c r="J813" s="269">
        <v>106000</v>
      </c>
      <c r="K813" s="307">
        <v>572.14228100000003</v>
      </c>
      <c r="L813" s="269">
        <v>185.27</v>
      </c>
      <c r="M813" s="266" t="s">
        <v>643</v>
      </c>
      <c r="N813" s="271" t="s">
        <v>1935</v>
      </c>
      <c r="O813" s="268" t="s">
        <v>812</v>
      </c>
      <c r="P813" s="268" t="s">
        <v>682</v>
      </c>
      <c r="Q813" s="268" t="s">
        <v>683</v>
      </c>
      <c r="R813" s="268"/>
      <c r="S813" s="268"/>
      <c r="T813" s="268"/>
      <c r="U813" s="268"/>
      <c r="V813" s="268" t="s">
        <v>648</v>
      </c>
      <c r="W813" s="268" t="s">
        <v>1582</v>
      </c>
      <c r="X813" s="268" t="s">
        <v>1639</v>
      </c>
      <c r="Y813" s="268" t="s">
        <v>14</v>
      </c>
    </row>
    <row r="814" spans="1:25" hidden="1" x14ac:dyDescent="0.2">
      <c r="A814" s="232"/>
      <c r="B814" s="266" t="s">
        <v>1667</v>
      </c>
      <c r="C814" s="270">
        <v>44511</v>
      </c>
      <c r="D814" s="271" t="s">
        <v>1643</v>
      </c>
      <c r="E814" s="268" t="s">
        <v>639</v>
      </c>
      <c r="F814" s="268">
        <v>5384</v>
      </c>
      <c r="G814" s="266" t="s">
        <v>1749</v>
      </c>
      <c r="H814" s="268" t="s">
        <v>1746</v>
      </c>
      <c r="I814" s="268" t="s">
        <v>679</v>
      </c>
      <c r="J814" s="269">
        <v>125000</v>
      </c>
      <c r="K814" s="307">
        <v>572.14228100000003</v>
      </c>
      <c r="L814" s="269">
        <v>218.48</v>
      </c>
      <c r="M814" s="266" t="s">
        <v>643</v>
      </c>
      <c r="N814" s="271" t="s">
        <v>1935</v>
      </c>
      <c r="O814" s="268" t="s">
        <v>812</v>
      </c>
      <c r="P814" s="268" t="s">
        <v>682</v>
      </c>
      <c r="Q814" s="268" t="s">
        <v>683</v>
      </c>
      <c r="R814" s="268"/>
      <c r="S814" s="268"/>
      <c r="T814" s="268"/>
      <c r="U814" s="268"/>
      <c r="V814" s="268" t="s">
        <v>648</v>
      </c>
      <c r="W814" s="268" t="s">
        <v>1582</v>
      </c>
      <c r="X814" s="268" t="s">
        <v>1639</v>
      </c>
      <c r="Y814" s="268" t="s">
        <v>14</v>
      </c>
    </row>
    <row r="815" spans="1:25" hidden="1" x14ac:dyDescent="0.2">
      <c r="A815" s="232"/>
      <c r="B815" s="266" t="s">
        <v>1667</v>
      </c>
      <c r="C815" s="270">
        <v>44511</v>
      </c>
      <c r="D815" s="271" t="s">
        <v>1643</v>
      </c>
      <c r="E815" s="268" t="s">
        <v>639</v>
      </c>
      <c r="F815" s="268">
        <v>5384</v>
      </c>
      <c r="G815" s="266" t="s">
        <v>1750</v>
      </c>
      <c r="H815" s="268" t="s">
        <v>1751</v>
      </c>
      <c r="I815" s="268" t="s">
        <v>679</v>
      </c>
      <c r="J815" s="269">
        <v>1000</v>
      </c>
      <c r="K815" s="307">
        <v>572.14228100000003</v>
      </c>
      <c r="L815" s="269">
        <v>1.75</v>
      </c>
      <c r="M815" s="266" t="s">
        <v>643</v>
      </c>
      <c r="N815" s="271" t="s">
        <v>1660</v>
      </c>
      <c r="O815" s="268" t="s">
        <v>819</v>
      </c>
      <c r="P815" s="268" t="s">
        <v>682</v>
      </c>
      <c r="Q815" s="268" t="s">
        <v>683</v>
      </c>
      <c r="R815" s="268"/>
      <c r="S815" s="268"/>
      <c r="T815" s="268"/>
      <c r="U815" s="268"/>
      <c r="V815" s="268" t="s">
        <v>648</v>
      </c>
      <c r="W815" s="268" t="s">
        <v>1582</v>
      </c>
      <c r="X815" s="268" t="s">
        <v>1639</v>
      </c>
      <c r="Y815" s="268" t="s">
        <v>14</v>
      </c>
    </row>
    <row r="816" spans="1:25" hidden="1" x14ac:dyDescent="0.2">
      <c r="A816" s="232"/>
      <c r="B816" s="266" t="s">
        <v>1667</v>
      </c>
      <c r="C816" s="270">
        <v>44511</v>
      </c>
      <c r="D816" s="271" t="s">
        <v>1643</v>
      </c>
      <c r="E816" s="268" t="s">
        <v>639</v>
      </c>
      <c r="F816" s="268">
        <v>5384</v>
      </c>
      <c r="G816" s="266" t="s">
        <v>1752</v>
      </c>
      <c r="H816" s="268" t="s">
        <v>1753</v>
      </c>
      <c r="I816" s="268" t="s">
        <v>679</v>
      </c>
      <c r="J816" s="269">
        <v>25000</v>
      </c>
      <c r="K816" s="307">
        <v>572.14228100000003</v>
      </c>
      <c r="L816" s="269">
        <v>43.7</v>
      </c>
      <c r="M816" s="266" t="s">
        <v>643</v>
      </c>
      <c r="N816" s="271" t="s">
        <v>1936</v>
      </c>
      <c r="O816" s="268" t="s">
        <v>749</v>
      </c>
      <c r="P816" s="268" t="s">
        <v>682</v>
      </c>
      <c r="Q816" s="268" t="s">
        <v>683</v>
      </c>
      <c r="R816" s="268"/>
      <c r="S816" s="268"/>
      <c r="T816" s="268"/>
      <c r="U816" s="268"/>
      <c r="V816" s="268" t="s">
        <v>648</v>
      </c>
      <c r="W816" s="268" t="s">
        <v>1582</v>
      </c>
      <c r="X816" s="268" t="s">
        <v>1639</v>
      </c>
      <c r="Y816" s="268" t="s">
        <v>14</v>
      </c>
    </row>
    <row r="817" spans="1:25" hidden="1" x14ac:dyDescent="0.2">
      <c r="A817" s="232"/>
      <c r="B817" s="266" t="s">
        <v>1667</v>
      </c>
      <c r="C817" s="270">
        <v>44511</v>
      </c>
      <c r="D817" s="271" t="s">
        <v>1643</v>
      </c>
      <c r="E817" s="268" t="s">
        <v>639</v>
      </c>
      <c r="F817" s="268">
        <v>5384</v>
      </c>
      <c r="G817" s="266" t="s">
        <v>1752</v>
      </c>
      <c r="H817" s="268" t="s">
        <v>1753</v>
      </c>
      <c r="I817" s="268" t="s">
        <v>679</v>
      </c>
      <c r="J817" s="269">
        <v>25000</v>
      </c>
      <c r="K817" s="307">
        <v>572.14228100000003</v>
      </c>
      <c r="L817" s="269">
        <v>43.7</v>
      </c>
      <c r="M817" s="266" t="s">
        <v>643</v>
      </c>
      <c r="N817" s="271" t="s">
        <v>1936</v>
      </c>
      <c r="O817" s="268" t="s">
        <v>749</v>
      </c>
      <c r="P817" s="268" t="s">
        <v>682</v>
      </c>
      <c r="Q817" s="268" t="s">
        <v>683</v>
      </c>
      <c r="R817" s="268"/>
      <c r="S817" s="268"/>
      <c r="T817" s="268"/>
      <c r="U817" s="268"/>
      <c r="V817" s="268" t="s">
        <v>648</v>
      </c>
      <c r="W817" s="268" t="s">
        <v>1582</v>
      </c>
      <c r="X817" s="268" t="s">
        <v>1639</v>
      </c>
      <c r="Y817" s="268" t="s">
        <v>14</v>
      </c>
    </row>
    <row r="818" spans="1:25" hidden="1" x14ac:dyDescent="0.2">
      <c r="A818" s="232"/>
      <c r="B818" s="266" t="s">
        <v>1667</v>
      </c>
      <c r="C818" s="270">
        <v>44511</v>
      </c>
      <c r="D818" s="271" t="s">
        <v>1643</v>
      </c>
      <c r="E818" s="268" t="s">
        <v>639</v>
      </c>
      <c r="F818" s="268">
        <v>5384</v>
      </c>
      <c r="G818" s="266" t="s">
        <v>1752</v>
      </c>
      <c r="H818" s="268" t="s">
        <v>1753</v>
      </c>
      <c r="I818" s="268" t="s">
        <v>679</v>
      </c>
      <c r="J818" s="269">
        <v>25000</v>
      </c>
      <c r="K818" s="307">
        <v>572.14228100000003</v>
      </c>
      <c r="L818" s="269">
        <v>43.7</v>
      </c>
      <c r="M818" s="266" t="s">
        <v>643</v>
      </c>
      <c r="N818" s="271" t="s">
        <v>1936</v>
      </c>
      <c r="O818" s="268" t="s">
        <v>749</v>
      </c>
      <c r="P818" s="268" t="s">
        <v>682</v>
      </c>
      <c r="Q818" s="268" t="s">
        <v>683</v>
      </c>
      <c r="R818" s="268"/>
      <c r="S818" s="268"/>
      <c r="T818" s="268"/>
      <c r="U818" s="268"/>
      <c r="V818" s="268" t="s">
        <v>648</v>
      </c>
      <c r="W818" s="268" t="s">
        <v>1582</v>
      </c>
      <c r="X818" s="268" t="s">
        <v>1639</v>
      </c>
      <c r="Y818" s="268" t="s">
        <v>14</v>
      </c>
    </row>
    <row r="819" spans="1:25" hidden="1" x14ac:dyDescent="0.2">
      <c r="A819" s="232"/>
      <c r="B819" s="266" t="s">
        <v>1667</v>
      </c>
      <c r="C819" s="270">
        <v>44511</v>
      </c>
      <c r="D819" s="271" t="s">
        <v>1643</v>
      </c>
      <c r="E819" s="268" t="s">
        <v>639</v>
      </c>
      <c r="F819" s="268">
        <v>5384</v>
      </c>
      <c r="G819" s="266" t="s">
        <v>1752</v>
      </c>
      <c r="H819" s="268" t="s">
        <v>1753</v>
      </c>
      <c r="I819" s="268" t="s">
        <v>679</v>
      </c>
      <c r="J819" s="269">
        <v>25000</v>
      </c>
      <c r="K819" s="307">
        <v>572.14228100000003</v>
      </c>
      <c r="L819" s="269">
        <v>43.7</v>
      </c>
      <c r="M819" s="266" t="s">
        <v>643</v>
      </c>
      <c r="N819" s="271" t="s">
        <v>1936</v>
      </c>
      <c r="O819" s="268" t="s">
        <v>749</v>
      </c>
      <c r="P819" s="268" t="s">
        <v>682</v>
      </c>
      <c r="Q819" s="268" t="s">
        <v>683</v>
      </c>
      <c r="R819" s="268"/>
      <c r="S819" s="268"/>
      <c r="T819" s="268"/>
      <c r="U819" s="268"/>
      <c r="V819" s="268" t="s">
        <v>648</v>
      </c>
      <c r="W819" s="268" t="s">
        <v>1582</v>
      </c>
      <c r="X819" s="268" t="s">
        <v>1639</v>
      </c>
      <c r="Y819" s="268" t="s">
        <v>14</v>
      </c>
    </row>
    <row r="820" spans="1:25" hidden="1" x14ac:dyDescent="0.2">
      <c r="A820" s="232"/>
      <c r="B820" s="266" t="s">
        <v>1667</v>
      </c>
      <c r="C820" s="270">
        <v>44511</v>
      </c>
      <c r="D820" s="271" t="s">
        <v>1643</v>
      </c>
      <c r="E820" s="268" t="s">
        <v>639</v>
      </c>
      <c r="F820" s="268">
        <v>5384</v>
      </c>
      <c r="G820" s="266" t="s">
        <v>1754</v>
      </c>
      <c r="H820" s="268" t="s">
        <v>1735</v>
      </c>
      <c r="I820" s="268" t="s">
        <v>679</v>
      </c>
      <c r="J820" s="269">
        <v>25000</v>
      </c>
      <c r="K820" s="307">
        <v>572.14228100000003</v>
      </c>
      <c r="L820" s="269">
        <v>43.7</v>
      </c>
      <c r="M820" s="266" t="s">
        <v>643</v>
      </c>
      <c r="N820" s="271" t="s">
        <v>1934</v>
      </c>
      <c r="O820" s="268" t="s">
        <v>806</v>
      </c>
      <c r="P820" s="268" t="s">
        <v>682</v>
      </c>
      <c r="Q820" s="268" t="s">
        <v>683</v>
      </c>
      <c r="R820" s="268"/>
      <c r="S820" s="268"/>
      <c r="T820" s="268"/>
      <c r="U820" s="268"/>
      <c r="V820" s="268" t="s">
        <v>648</v>
      </c>
      <c r="W820" s="268" t="s">
        <v>1582</v>
      </c>
      <c r="X820" s="268" t="s">
        <v>1639</v>
      </c>
      <c r="Y820" s="268" t="s">
        <v>14</v>
      </c>
    </row>
    <row r="821" spans="1:25" hidden="1" x14ac:dyDescent="0.2">
      <c r="A821" s="232"/>
      <c r="B821" s="266" t="s">
        <v>1667</v>
      </c>
      <c r="C821" s="270">
        <v>44511</v>
      </c>
      <c r="D821" s="271" t="s">
        <v>1643</v>
      </c>
      <c r="E821" s="268" t="s">
        <v>639</v>
      </c>
      <c r="F821" s="268">
        <v>5384</v>
      </c>
      <c r="G821" s="266" t="s">
        <v>1755</v>
      </c>
      <c r="H821" s="268" t="s">
        <v>1756</v>
      </c>
      <c r="I821" s="268" t="s">
        <v>679</v>
      </c>
      <c r="J821" s="269">
        <v>7800</v>
      </c>
      <c r="K821" s="307">
        <v>572.14228100000003</v>
      </c>
      <c r="L821" s="269">
        <v>13.63</v>
      </c>
      <c r="M821" s="266" t="s">
        <v>643</v>
      </c>
      <c r="N821" s="271" t="s">
        <v>1933</v>
      </c>
      <c r="O821" s="268" t="s">
        <v>797</v>
      </c>
      <c r="P821" s="268" t="s">
        <v>682</v>
      </c>
      <c r="Q821" s="268" t="s">
        <v>683</v>
      </c>
      <c r="R821" s="268"/>
      <c r="S821" s="268"/>
      <c r="T821" s="268"/>
      <c r="U821" s="268"/>
      <c r="V821" s="268" t="s">
        <v>648</v>
      </c>
      <c r="W821" s="268" t="s">
        <v>1582</v>
      </c>
      <c r="X821" s="268" t="s">
        <v>1639</v>
      </c>
      <c r="Y821" s="268" t="s">
        <v>14</v>
      </c>
    </row>
    <row r="822" spans="1:25" hidden="1" x14ac:dyDescent="0.2">
      <c r="A822" s="232"/>
      <c r="B822" s="266" t="s">
        <v>1667</v>
      </c>
      <c r="C822" s="270">
        <v>44511</v>
      </c>
      <c r="D822" s="271" t="s">
        <v>1643</v>
      </c>
      <c r="E822" s="268" t="s">
        <v>639</v>
      </c>
      <c r="F822" s="268">
        <v>5384</v>
      </c>
      <c r="G822" s="266" t="s">
        <v>1757</v>
      </c>
      <c r="H822" s="268" t="s">
        <v>1758</v>
      </c>
      <c r="I822" s="268" t="s">
        <v>679</v>
      </c>
      <c r="J822" s="269">
        <v>40000</v>
      </c>
      <c r="K822" s="307">
        <v>572.14228100000003</v>
      </c>
      <c r="L822" s="269">
        <v>69.91</v>
      </c>
      <c r="M822" s="266" t="s">
        <v>643</v>
      </c>
      <c r="N822" s="271" t="s">
        <v>1933</v>
      </c>
      <c r="O822" s="268" t="s">
        <v>797</v>
      </c>
      <c r="P822" s="268" t="s">
        <v>682</v>
      </c>
      <c r="Q822" s="268" t="s">
        <v>683</v>
      </c>
      <c r="R822" s="268"/>
      <c r="S822" s="268"/>
      <c r="T822" s="268"/>
      <c r="U822" s="268"/>
      <c r="V822" s="268" t="s">
        <v>648</v>
      </c>
      <c r="W822" s="268" t="s">
        <v>1582</v>
      </c>
      <c r="X822" s="268" t="s">
        <v>1639</v>
      </c>
      <c r="Y822" s="268" t="s">
        <v>14</v>
      </c>
    </row>
    <row r="823" spans="1:25" hidden="1" x14ac:dyDescent="0.2">
      <c r="A823" s="232"/>
      <c r="B823" s="266" t="s">
        <v>1667</v>
      </c>
      <c r="C823" s="270">
        <v>44511</v>
      </c>
      <c r="D823" s="271" t="s">
        <v>1643</v>
      </c>
      <c r="E823" s="268" t="s">
        <v>639</v>
      </c>
      <c r="F823" s="268">
        <v>5384</v>
      </c>
      <c r="G823" s="266" t="s">
        <v>1759</v>
      </c>
      <c r="H823" s="268" t="s">
        <v>1760</v>
      </c>
      <c r="I823" s="268" t="s">
        <v>679</v>
      </c>
      <c r="J823" s="269">
        <v>44500</v>
      </c>
      <c r="K823" s="307">
        <v>572.14228100000003</v>
      </c>
      <c r="L823" s="269">
        <v>77.78</v>
      </c>
      <c r="M823" s="266" t="s">
        <v>643</v>
      </c>
      <c r="N823" s="271" t="s">
        <v>1933</v>
      </c>
      <c r="O823" s="268" t="s">
        <v>797</v>
      </c>
      <c r="P823" s="268" t="s">
        <v>682</v>
      </c>
      <c r="Q823" s="268" t="s">
        <v>683</v>
      </c>
      <c r="R823" s="268"/>
      <c r="S823" s="268"/>
      <c r="T823" s="268"/>
      <c r="U823" s="268"/>
      <c r="V823" s="268" t="s">
        <v>648</v>
      </c>
      <c r="W823" s="268" t="s">
        <v>1582</v>
      </c>
      <c r="X823" s="268" t="s">
        <v>1639</v>
      </c>
      <c r="Y823" s="268" t="s">
        <v>14</v>
      </c>
    </row>
    <row r="824" spans="1:25" hidden="1" x14ac:dyDescent="0.2">
      <c r="A824" s="232"/>
      <c r="B824" s="266" t="s">
        <v>1667</v>
      </c>
      <c r="C824" s="270" t="s">
        <v>1958</v>
      </c>
      <c r="D824" s="271" t="s">
        <v>1643</v>
      </c>
      <c r="E824" s="268" t="s">
        <v>639</v>
      </c>
      <c r="F824" s="268">
        <v>5384</v>
      </c>
      <c r="G824" s="266" t="s">
        <v>1761</v>
      </c>
      <c r="H824" s="268" t="s">
        <v>1762</v>
      </c>
      <c r="I824" s="268" t="s">
        <v>679</v>
      </c>
      <c r="J824" s="269">
        <v>40000</v>
      </c>
      <c r="K824" s="307">
        <v>574.01288799999998</v>
      </c>
      <c r="L824" s="269">
        <v>69.680000000000007</v>
      </c>
      <c r="M824" s="266" t="s">
        <v>643</v>
      </c>
      <c r="N824" s="271" t="s">
        <v>1933</v>
      </c>
      <c r="O824" s="268" t="s">
        <v>797</v>
      </c>
      <c r="P824" s="268" t="s">
        <v>682</v>
      </c>
      <c r="Q824" s="268" t="s">
        <v>683</v>
      </c>
      <c r="R824" s="268"/>
      <c r="S824" s="268"/>
      <c r="T824" s="268"/>
      <c r="U824" s="268"/>
      <c r="V824" s="268" t="s">
        <v>648</v>
      </c>
      <c r="W824" s="268" t="s">
        <v>1582</v>
      </c>
      <c r="X824" s="268" t="s">
        <v>1639</v>
      </c>
      <c r="Y824" s="268" t="s">
        <v>14</v>
      </c>
    </row>
    <row r="825" spans="1:25" hidden="1" x14ac:dyDescent="0.2">
      <c r="A825" s="232"/>
      <c r="B825" s="266" t="s">
        <v>1667</v>
      </c>
      <c r="C825" s="270" t="s">
        <v>1958</v>
      </c>
      <c r="D825" s="271" t="s">
        <v>1643</v>
      </c>
      <c r="E825" s="268" t="s">
        <v>639</v>
      </c>
      <c r="F825" s="268">
        <v>5384</v>
      </c>
      <c r="G825" s="266" t="s">
        <v>1763</v>
      </c>
      <c r="H825" s="268" t="s">
        <v>1764</v>
      </c>
      <c r="I825" s="268" t="s">
        <v>679</v>
      </c>
      <c r="J825" s="269">
        <v>6000</v>
      </c>
      <c r="K825" s="307">
        <v>574.01288799999998</v>
      </c>
      <c r="L825" s="269">
        <v>10.45</v>
      </c>
      <c r="M825" s="266" t="s">
        <v>643</v>
      </c>
      <c r="N825" s="271" t="s">
        <v>1933</v>
      </c>
      <c r="O825" s="268" t="s">
        <v>797</v>
      </c>
      <c r="P825" s="268" t="s">
        <v>682</v>
      </c>
      <c r="Q825" s="268" t="s">
        <v>683</v>
      </c>
      <c r="R825" s="268"/>
      <c r="S825" s="268"/>
      <c r="T825" s="268"/>
      <c r="U825" s="268"/>
      <c r="V825" s="268" t="s">
        <v>648</v>
      </c>
      <c r="W825" s="268" t="s">
        <v>1582</v>
      </c>
      <c r="X825" s="268" t="s">
        <v>1639</v>
      </c>
      <c r="Y825" s="268" t="s">
        <v>14</v>
      </c>
    </row>
    <row r="826" spans="1:25" hidden="1" x14ac:dyDescent="0.2">
      <c r="A826" s="232"/>
      <c r="B826" s="266" t="s">
        <v>1667</v>
      </c>
      <c r="C826" s="270" t="s">
        <v>1958</v>
      </c>
      <c r="D826" s="271" t="s">
        <v>1643</v>
      </c>
      <c r="E826" s="268" t="s">
        <v>639</v>
      </c>
      <c r="F826" s="268">
        <v>5384</v>
      </c>
      <c r="G826" s="266" t="s">
        <v>1765</v>
      </c>
      <c r="H826" s="268" t="s">
        <v>929</v>
      </c>
      <c r="I826" s="268" t="s">
        <v>679</v>
      </c>
      <c r="J826" s="269">
        <v>51350</v>
      </c>
      <c r="K826" s="307">
        <v>574.01288799999998</v>
      </c>
      <c r="L826" s="269">
        <v>89.46</v>
      </c>
      <c r="M826" s="266" t="s">
        <v>643</v>
      </c>
      <c r="N826" s="271" t="s">
        <v>1932</v>
      </c>
      <c r="O826" s="268" t="s">
        <v>721</v>
      </c>
      <c r="P826" s="268" t="s">
        <v>682</v>
      </c>
      <c r="Q826" s="268" t="s">
        <v>683</v>
      </c>
      <c r="R826" s="268"/>
      <c r="S826" s="268"/>
      <c r="T826" s="268"/>
      <c r="U826" s="268"/>
      <c r="V826" s="268" t="s">
        <v>648</v>
      </c>
      <c r="W826" s="268" t="s">
        <v>1582</v>
      </c>
      <c r="X826" s="268" t="s">
        <v>1639</v>
      </c>
      <c r="Y826" s="268" t="s">
        <v>14</v>
      </c>
    </row>
    <row r="827" spans="1:25" hidden="1" x14ac:dyDescent="0.2">
      <c r="A827" s="232"/>
      <c r="B827" s="266" t="s">
        <v>1667</v>
      </c>
      <c r="C827" s="270" t="s">
        <v>1959</v>
      </c>
      <c r="D827" s="271" t="s">
        <v>1643</v>
      </c>
      <c r="E827" s="268" t="s">
        <v>639</v>
      </c>
      <c r="F827" s="268">
        <v>5384</v>
      </c>
      <c r="G827" s="266" t="s">
        <v>1766</v>
      </c>
      <c r="H827" s="268" t="s">
        <v>1767</v>
      </c>
      <c r="I827" s="268" t="s">
        <v>679</v>
      </c>
      <c r="J827" s="269">
        <v>1000</v>
      </c>
      <c r="K827" s="307">
        <v>577.70945600000005</v>
      </c>
      <c r="L827" s="269">
        <v>1.73</v>
      </c>
      <c r="M827" s="266" t="s">
        <v>643</v>
      </c>
      <c r="N827" s="271" t="s">
        <v>1660</v>
      </c>
      <c r="O827" s="268" t="s">
        <v>819</v>
      </c>
      <c r="P827" s="268" t="s">
        <v>682</v>
      </c>
      <c r="Q827" s="268" t="s">
        <v>683</v>
      </c>
      <c r="R827" s="268"/>
      <c r="S827" s="268"/>
      <c r="T827" s="268"/>
      <c r="U827" s="268"/>
      <c r="V827" s="268" t="s">
        <v>648</v>
      </c>
      <c r="W827" s="268" t="s">
        <v>1582</v>
      </c>
      <c r="X827" s="268" t="s">
        <v>1639</v>
      </c>
      <c r="Y827" s="268" t="s">
        <v>14</v>
      </c>
    </row>
    <row r="828" spans="1:25" hidden="1" x14ac:dyDescent="0.2">
      <c r="A828" s="232"/>
      <c r="B828" s="266" t="s">
        <v>1667</v>
      </c>
      <c r="C828" s="270" t="s">
        <v>1959</v>
      </c>
      <c r="D828" s="271" t="s">
        <v>1643</v>
      </c>
      <c r="E828" s="268" t="s">
        <v>639</v>
      </c>
      <c r="F828" s="268">
        <v>5384</v>
      </c>
      <c r="G828" s="266" t="s">
        <v>1768</v>
      </c>
      <c r="H828" s="268" t="s">
        <v>1769</v>
      </c>
      <c r="I828" s="268" t="s">
        <v>679</v>
      </c>
      <c r="J828" s="269">
        <v>1000</v>
      </c>
      <c r="K828" s="307">
        <v>577.70945600000005</v>
      </c>
      <c r="L828" s="269">
        <v>1.73</v>
      </c>
      <c r="M828" s="266" t="s">
        <v>643</v>
      </c>
      <c r="N828" s="271" t="s">
        <v>1660</v>
      </c>
      <c r="O828" s="268" t="s">
        <v>819</v>
      </c>
      <c r="P828" s="268" t="s">
        <v>682</v>
      </c>
      <c r="Q828" s="268" t="s">
        <v>683</v>
      </c>
      <c r="R828" s="268"/>
      <c r="S828" s="268"/>
      <c r="T828" s="268"/>
      <c r="U828" s="268"/>
      <c r="V828" s="268" t="s">
        <v>648</v>
      </c>
      <c r="W828" s="268" t="s">
        <v>1582</v>
      </c>
      <c r="X828" s="268" t="s">
        <v>1639</v>
      </c>
      <c r="Y828" s="268" t="s">
        <v>14</v>
      </c>
    </row>
    <row r="829" spans="1:25" hidden="1" x14ac:dyDescent="0.2">
      <c r="A829" s="232"/>
      <c r="B829" s="266" t="s">
        <v>1667</v>
      </c>
      <c r="C829" s="270" t="s">
        <v>1959</v>
      </c>
      <c r="D829" s="271" t="s">
        <v>1643</v>
      </c>
      <c r="E829" s="268" t="s">
        <v>639</v>
      </c>
      <c r="F829" s="268">
        <v>5384</v>
      </c>
      <c r="G829" s="266" t="s">
        <v>1770</v>
      </c>
      <c r="H829" s="268" t="s">
        <v>1771</v>
      </c>
      <c r="I829" s="268" t="s">
        <v>679</v>
      </c>
      <c r="J829" s="269">
        <v>102500</v>
      </c>
      <c r="K829" s="307">
        <v>577.70945600000005</v>
      </c>
      <c r="L829" s="269">
        <v>177.42</v>
      </c>
      <c r="M829" s="266" t="s">
        <v>643</v>
      </c>
      <c r="N829" s="271" t="s">
        <v>1935</v>
      </c>
      <c r="O829" s="268" t="s">
        <v>812</v>
      </c>
      <c r="P829" s="268" t="s">
        <v>682</v>
      </c>
      <c r="Q829" s="268" t="s">
        <v>683</v>
      </c>
      <c r="R829" s="268"/>
      <c r="S829" s="268"/>
      <c r="T829" s="268"/>
      <c r="U829" s="268"/>
      <c r="V829" s="268" t="s">
        <v>648</v>
      </c>
      <c r="W829" s="268" t="s">
        <v>1582</v>
      </c>
      <c r="X829" s="268" t="s">
        <v>1639</v>
      </c>
      <c r="Y829" s="268" t="s">
        <v>14</v>
      </c>
    </row>
    <row r="830" spans="1:25" hidden="1" x14ac:dyDescent="0.2">
      <c r="A830" s="232"/>
      <c r="B830" s="266" t="s">
        <v>1667</v>
      </c>
      <c r="C830" s="270" t="s">
        <v>1959</v>
      </c>
      <c r="D830" s="271" t="s">
        <v>1643</v>
      </c>
      <c r="E830" s="268" t="s">
        <v>639</v>
      </c>
      <c r="F830" s="268">
        <v>5384</v>
      </c>
      <c r="G830" s="266" t="s">
        <v>1772</v>
      </c>
      <c r="H830" s="268" t="s">
        <v>1773</v>
      </c>
      <c r="I830" s="268" t="s">
        <v>679</v>
      </c>
      <c r="J830" s="269">
        <v>160000</v>
      </c>
      <c r="K830" s="307">
        <v>577.70945600000005</v>
      </c>
      <c r="L830" s="269">
        <v>276.95999999999998</v>
      </c>
      <c r="M830" s="266" t="s">
        <v>643</v>
      </c>
      <c r="N830" s="271" t="s">
        <v>1935</v>
      </c>
      <c r="O830" s="268" t="s">
        <v>812</v>
      </c>
      <c r="P830" s="268" t="s">
        <v>682</v>
      </c>
      <c r="Q830" s="268" t="s">
        <v>683</v>
      </c>
      <c r="R830" s="268"/>
      <c r="S830" s="268"/>
      <c r="T830" s="268"/>
      <c r="U830" s="268"/>
      <c r="V830" s="268" t="s">
        <v>648</v>
      </c>
      <c r="W830" s="268" t="s">
        <v>1582</v>
      </c>
      <c r="X830" s="268" t="s">
        <v>1639</v>
      </c>
      <c r="Y830" s="268" t="s">
        <v>14</v>
      </c>
    </row>
    <row r="831" spans="1:25" hidden="1" x14ac:dyDescent="0.2">
      <c r="A831" s="232"/>
      <c r="B831" s="266" t="s">
        <v>1667</v>
      </c>
      <c r="C831" s="270" t="s">
        <v>1959</v>
      </c>
      <c r="D831" s="271" t="s">
        <v>1643</v>
      </c>
      <c r="E831" s="268" t="s">
        <v>639</v>
      </c>
      <c r="F831" s="268">
        <v>5384</v>
      </c>
      <c r="G831" s="266" t="s">
        <v>1774</v>
      </c>
      <c r="H831" s="268" t="s">
        <v>1775</v>
      </c>
      <c r="I831" s="268" t="s">
        <v>679</v>
      </c>
      <c r="J831" s="269">
        <v>25000</v>
      </c>
      <c r="K831" s="307">
        <v>577.70945600000005</v>
      </c>
      <c r="L831" s="269">
        <v>43.27</v>
      </c>
      <c r="M831" s="266" t="s">
        <v>643</v>
      </c>
      <c r="N831" s="271" t="s">
        <v>1936</v>
      </c>
      <c r="O831" s="268" t="s">
        <v>749</v>
      </c>
      <c r="P831" s="268" t="s">
        <v>682</v>
      </c>
      <c r="Q831" s="268" t="s">
        <v>683</v>
      </c>
      <c r="R831" s="268"/>
      <c r="S831" s="268"/>
      <c r="T831" s="268"/>
      <c r="U831" s="268"/>
      <c r="V831" s="268" t="s">
        <v>648</v>
      </c>
      <c r="W831" s="268" t="s">
        <v>1582</v>
      </c>
      <c r="X831" s="268" t="s">
        <v>1639</v>
      </c>
      <c r="Y831" s="268" t="s">
        <v>14</v>
      </c>
    </row>
    <row r="832" spans="1:25" hidden="1" x14ac:dyDescent="0.2">
      <c r="A832" s="232"/>
      <c r="B832" s="266" t="s">
        <v>1667</v>
      </c>
      <c r="C832" s="270" t="s">
        <v>1959</v>
      </c>
      <c r="D832" s="271" t="s">
        <v>1643</v>
      </c>
      <c r="E832" s="268" t="s">
        <v>639</v>
      </c>
      <c r="F832" s="268">
        <v>5384</v>
      </c>
      <c r="G832" s="266" t="s">
        <v>1774</v>
      </c>
      <c r="H832" s="268" t="s">
        <v>1775</v>
      </c>
      <c r="I832" s="268" t="s">
        <v>679</v>
      </c>
      <c r="J832" s="269">
        <v>25000</v>
      </c>
      <c r="K832" s="307">
        <v>577.70945600000005</v>
      </c>
      <c r="L832" s="269">
        <v>43.27</v>
      </c>
      <c r="M832" s="266" t="s">
        <v>643</v>
      </c>
      <c r="N832" s="271" t="s">
        <v>1936</v>
      </c>
      <c r="O832" s="268" t="s">
        <v>749</v>
      </c>
      <c r="P832" s="268" t="s">
        <v>682</v>
      </c>
      <c r="Q832" s="268" t="s">
        <v>683</v>
      </c>
      <c r="R832" s="268"/>
      <c r="S832" s="268"/>
      <c r="T832" s="268"/>
      <c r="U832" s="268"/>
      <c r="V832" s="268" t="s">
        <v>648</v>
      </c>
      <c r="W832" s="268" t="s">
        <v>1582</v>
      </c>
      <c r="X832" s="268" t="s">
        <v>1639</v>
      </c>
      <c r="Y832" s="268" t="s">
        <v>14</v>
      </c>
    </row>
    <row r="833" spans="1:25" hidden="1" x14ac:dyDescent="0.2">
      <c r="A833" s="232"/>
      <c r="B833" s="266" t="s">
        <v>1667</v>
      </c>
      <c r="C833" s="270" t="s">
        <v>1959</v>
      </c>
      <c r="D833" s="271" t="s">
        <v>1643</v>
      </c>
      <c r="E833" s="268" t="s">
        <v>639</v>
      </c>
      <c r="F833" s="268">
        <v>5384</v>
      </c>
      <c r="G833" s="266" t="s">
        <v>1774</v>
      </c>
      <c r="H833" s="268" t="s">
        <v>1775</v>
      </c>
      <c r="I833" s="268" t="s">
        <v>679</v>
      </c>
      <c r="J833" s="269">
        <v>25000</v>
      </c>
      <c r="K833" s="307">
        <v>577.70945600000005</v>
      </c>
      <c r="L833" s="269">
        <v>43.27</v>
      </c>
      <c r="M833" s="266" t="s">
        <v>643</v>
      </c>
      <c r="N833" s="271" t="s">
        <v>1936</v>
      </c>
      <c r="O833" s="268" t="s">
        <v>749</v>
      </c>
      <c r="P833" s="268" t="s">
        <v>682</v>
      </c>
      <c r="Q833" s="268" t="s">
        <v>683</v>
      </c>
      <c r="R833" s="268"/>
      <c r="S833" s="268"/>
      <c r="T833" s="268"/>
      <c r="U833" s="268"/>
      <c r="V833" s="268" t="s">
        <v>648</v>
      </c>
      <c r="W833" s="268" t="s">
        <v>1582</v>
      </c>
      <c r="X833" s="268" t="s">
        <v>1639</v>
      </c>
      <c r="Y833" s="268" t="s">
        <v>14</v>
      </c>
    </row>
    <row r="834" spans="1:25" hidden="1" x14ac:dyDescent="0.2">
      <c r="A834" s="232"/>
      <c r="B834" s="266" t="s">
        <v>1667</v>
      </c>
      <c r="C834" s="270" t="s">
        <v>1959</v>
      </c>
      <c r="D834" s="271" t="s">
        <v>1643</v>
      </c>
      <c r="E834" s="268" t="s">
        <v>639</v>
      </c>
      <c r="F834" s="268">
        <v>5384</v>
      </c>
      <c r="G834" s="266" t="s">
        <v>1774</v>
      </c>
      <c r="H834" s="268" t="s">
        <v>1775</v>
      </c>
      <c r="I834" s="268" t="s">
        <v>679</v>
      </c>
      <c r="J834" s="269">
        <v>25000</v>
      </c>
      <c r="K834" s="307">
        <v>577.70945600000005</v>
      </c>
      <c r="L834" s="269">
        <v>43.27</v>
      </c>
      <c r="M834" s="266" t="s">
        <v>643</v>
      </c>
      <c r="N834" s="271" t="s">
        <v>1936</v>
      </c>
      <c r="O834" s="268" t="s">
        <v>749</v>
      </c>
      <c r="P834" s="268" t="s">
        <v>682</v>
      </c>
      <c r="Q834" s="268" t="s">
        <v>683</v>
      </c>
      <c r="R834" s="268"/>
      <c r="S834" s="268"/>
      <c r="T834" s="268"/>
      <c r="U834" s="268"/>
      <c r="V834" s="268" t="s">
        <v>648</v>
      </c>
      <c r="W834" s="268" t="s">
        <v>1582</v>
      </c>
      <c r="X834" s="268" t="s">
        <v>1639</v>
      </c>
      <c r="Y834" s="268" t="s">
        <v>14</v>
      </c>
    </row>
    <row r="835" spans="1:25" hidden="1" x14ac:dyDescent="0.2">
      <c r="A835" s="232"/>
      <c r="B835" s="266" t="s">
        <v>1667</v>
      </c>
      <c r="C835" s="270" t="s">
        <v>1959</v>
      </c>
      <c r="D835" s="271" t="s">
        <v>1643</v>
      </c>
      <c r="E835" s="268" t="s">
        <v>639</v>
      </c>
      <c r="F835" s="268">
        <v>5384</v>
      </c>
      <c r="G835" s="266" t="s">
        <v>1774</v>
      </c>
      <c r="H835" s="268" t="s">
        <v>1775</v>
      </c>
      <c r="I835" s="268" t="s">
        <v>679</v>
      </c>
      <c r="J835" s="269">
        <v>25000</v>
      </c>
      <c r="K835" s="307">
        <v>577.70945600000005</v>
      </c>
      <c r="L835" s="269">
        <v>43.27</v>
      </c>
      <c r="M835" s="266" t="s">
        <v>643</v>
      </c>
      <c r="N835" s="271" t="s">
        <v>1936</v>
      </c>
      <c r="O835" s="268" t="s">
        <v>749</v>
      </c>
      <c r="P835" s="268" t="s">
        <v>682</v>
      </c>
      <c r="Q835" s="268" t="s">
        <v>683</v>
      </c>
      <c r="R835" s="268"/>
      <c r="S835" s="268"/>
      <c r="T835" s="268"/>
      <c r="U835" s="268"/>
      <c r="V835" s="268" t="s">
        <v>648</v>
      </c>
      <c r="W835" s="268" t="s">
        <v>1582</v>
      </c>
      <c r="X835" s="268" t="s">
        <v>1639</v>
      </c>
      <c r="Y835" s="268" t="s">
        <v>14</v>
      </c>
    </row>
    <row r="836" spans="1:25" hidden="1" x14ac:dyDescent="0.2">
      <c r="A836" s="232"/>
      <c r="B836" s="266" t="s">
        <v>1667</v>
      </c>
      <c r="C836" s="270" t="s">
        <v>1959</v>
      </c>
      <c r="D836" s="271" t="s">
        <v>1643</v>
      </c>
      <c r="E836" s="268" t="s">
        <v>639</v>
      </c>
      <c r="F836" s="268">
        <v>5384</v>
      </c>
      <c r="G836" s="266" t="s">
        <v>1776</v>
      </c>
      <c r="H836" s="268" t="s">
        <v>1777</v>
      </c>
      <c r="I836" s="268" t="s">
        <v>679</v>
      </c>
      <c r="J836" s="269">
        <v>51500</v>
      </c>
      <c r="K836" s="307">
        <v>577.70945600000005</v>
      </c>
      <c r="L836" s="269">
        <v>89.15</v>
      </c>
      <c r="M836" s="266" t="s">
        <v>643</v>
      </c>
      <c r="N836" s="271" t="s">
        <v>1933</v>
      </c>
      <c r="O836" s="268" t="s">
        <v>797</v>
      </c>
      <c r="P836" s="268" t="s">
        <v>682</v>
      </c>
      <c r="Q836" s="268" t="s">
        <v>683</v>
      </c>
      <c r="R836" s="268"/>
      <c r="S836" s="268"/>
      <c r="T836" s="268"/>
      <c r="U836" s="268"/>
      <c r="V836" s="268" t="s">
        <v>648</v>
      </c>
      <c r="W836" s="268" t="s">
        <v>1582</v>
      </c>
      <c r="X836" s="268" t="s">
        <v>1639</v>
      </c>
      <c r="Y836" s="268" t="s">
        <v>14</v>
      </c>
    </row>
    <row r="837" spans="1:25" hidden="1" x14ac:dyDescent="0.2">
      <c r="A837" s="232"/>
      <c r="B837" s="266" t="s">
        <v>1667</v>
      </c>
      <c r="C837" s="270" t="s">
        <v>1959</v>
      </c>
      <c r="D837" s="271" t="s">
        <v>1643</v>
      </c>
      <c r="E837" s="268" t="s">
        <v>639</v>
      </c>
      <c r="F837" s="268">
        <v>5384</v>
      </c>
      <c r="G837" s="266" t="s">
        <v>1778</v>
      </c>
      <c r="H837" s="268" t="s">
        <v>1779</v>
      </c>
      <c r="I837" s="268" t="s">
        <v>679</v>
      </c>
      <c r="J837" s="269">
        <v>32000</v>
      </c>
      <c r="K837" s="307">
        <v>577.70945600000005</v>
      </c>
      <c r="L837" s="269">
        <v>55.39</v>
      </c>
      <c r="M837" s="266" t="s">
        <v>643</v>
      </c>
      <c r="N837" s="271" t="s">
        <v>1933</v>
      </c>
      <c r="O837" s="268" t="s">
        <v>797</v>
      </c>
      <c r="P837" s="268" t="s">
        <v>682</v>
      </c>
      <c r="Q837" s="268" t="s">
        <v>683</v>
      </c>
      <c r="R837" s="268"/>
      <c r="S837" s="268"/>
      <c r="T837" s="268"/>
      <c r="U837" s="268"/>
      <c r="V837" s="268" t="s">
        <v>648</v>
      </c>
      <c r="W837" s="268" t="s">
        <v>1582</v>
      </c>
      <c r="X837" s="268" t="s">
        <v>1639</v>
      </c>
      <c r="Y837" s="268" t="s">
        <v>14</v>
      </c>
    </row>
    <row r="838" spans="1:25" hidden="1" x14ac:dyDescent="0.2">
      <c r="A838" s="232"/>
      <c r="B838" s="266" t="s">
        <v>1667</v>
      </c>
      <c r="C838" s="270" t="s">
        <v>1960</v>
      </c>
      <c r="D838" s="271" t="s">
        <v>1643</v>
      </c>
      <c r="E838" s="268" t="s">
        <v>639</v>
      </c>
      <c r="F838" s="268">
        <v>5384</v>
      </c>
      <c r="G838" s="266" t="s">
        <v>1780</v>
      </c>
      <c r="H838" s="268" t="s">
        <v>1781</v>
      </c>
      <c r="I838" s="268" t="s">
        <v>679</v>
      </c>
      <c r="J838" s="269">
        <v>32000</v>
      </c>
      <c r="K838" s="307">
        <v>579.79681000000005</v>
      </c>
      <c r="L838" s="269">
        <v>55.19</v>
      </c>
      <c r="M838" s="266" t="s">
        <v>643</v>
      </c>
      <c r="N838" s="271" t="s">
        <v>1933</v>
      </c>
      <c r="O838" s="268" t="s">
        <v>797</v>
      </c>
      <c r="P838" s="268" t="s">
        <v>682</v>
      </c>
      <c r="Q838" s="268" t="s">
        <v>683</v>
      </c>
      <c r="R838" s="268"/>
      <c r="S838" s="268"/>
      <c r="T838" s="268"/>
      <c r="U838" s="268"/>
      <c r="V838" s="268" t="s">
        <v>648</v>
      </c>
      <c r="W838" s="268" t="s">
        <v>1582</v>
      </c>
      <c r="X838" s="268" t="s">
        <v>1639</v>
      </c>
      <c r="Y838" s="268" t="s">
        <v>14</v>
      </c>
    </row>
    <row r="839" spans="1:25" hidden="1" x14ac:dyDescent="0.2">
      <c r="A839" s="232"/>
      <c r="B839" s="266" t="s">
        <v>1667</v>
      </c>
      <c r="C839" s="270" t="s">
        <v>1960</v>
      </c>
      <c r="D839" s="271" t="s">
        <v>1643</v>
      </c>
      <c r="E839" s="268" t="s">
        <v>639</v>
      </c>
      <c r="F839" s="268">
        <v>5384</v>
      </c>
      <c r="G839" s="266" t="s">
        <v>1782</v>
      </c>
      <c r="H839" s="268" t="s">
        <v>1783</v>
      </c>
      <c r="I839" s="268" t="s">
        <v>679</v>
      </c>
      <c r="J839" s="269">
        <v>51500</v>
      </c>
      <c r="K839" s="307">
        <v>579.79681000000005</v>
      </c>
      <c r="L839" s="269">
        <v>88.82</v>
      </c>
      <c r="M839" s="266" t="s">
        <v>643</v>
      </c>
      <c r="N839" s="271" t="s">
        <v>1933</v>
      </c>
      <c r="O839" s="268" t="s">
        <v>797</v>
      </c>
      <c r="P839" s="268" t="s">
        <v>682</v>
      </c>
      <c r="Q839" s="268" t="s">
        <v>683</v>
      </c>
      <c r="R839" s="268"/>
      <c r="S839" s="268"/>
      <c r="T839" s="268"/>
      <c r="U839" s="268"/>
      <c r="V839" s="268" t="s">
        <v>648</v>
      </c>
      <c r="W839" s="268" t="s">
        <v>1582</v>
      </c>
      <c r="X839" s="268" t="s">
        <v>1639</v>
      </c>
      <c r="Y839" s="268" t="s">
        <v>14</v>
      </c>
    </row>
    <row r="840" spans="1:25" hidden="1" x14ac:dyDescent="0.2">
      <c r="A840" s="232"/>
      <c r="B840" s="266" t="s">
        <v>1667</v>
      </c>
      <c r="C840" s="270" t="s">
        <v>1960</v>
      </c>
      <c r="D840" s="271" t="s">
        <v>1643</v>
      </c>
      <c r="E840" s="268" t="s">
        <v>639</v>
      </c>
      <c r="F840" s="268">
        <v>5384</v>
      </c>
      <c r="G840" s="266" t="s">
        <v>1784</v>
      </c>
      <c r="H840" s="268" t="s">
        <v>1785</v>
      </c>
      <c r="I840" s="268" t="s">
        <v>679</v>
      </c>
      <c r="J840" s="269">
        <v>25000</v>
      </c>
      <c r="K840" s="307">
        <v>579.79681000000005</v>
      </c>
      <c r="L840" s="269">
        <v>43.12</v>
      </c>
      <c r="M840" s="266" t="s">
        <v>643</v>
      </c>
      <c r="N840" s="271" t="s">
        <v>1936</v>
      </c>
      <c r="O840" s="268" t="s">
        <v>749</v>
      </c>
      <c r="P840" s="268" t="s">
        <v>682</v>
      </c>
      <c r="Q840" s="268" t="s">
        <v>683</v>
      </c>
      <c r="R840" s="268"/>
      <c r="S840" s="268"/>
      <c r="T840" s="268"/>
      <c r="U840" s="268"/>
      <c r="V840" s="268" t="s">
        <v>648</v>
      </c>
      <c r="W840" s="268" t="s">
        <v>1582</v>
      </c>
      <c r="X840" s="268" t="s">
        <v>1639</v>
      </c>
      <c r="Y840" s="268" t="s">
        <v>14</v>
      </c>
    </row>
    <row r="841" spans="1:25" hidden="1" x14ac:dyDescent="0.2">
      <c r="A841" s="232"/>
      <c r="B841" s="266" t="s">
        <v>1667</v>
      </c>
      <c r="C841" s="270" t="s">
        <v>1960</v>
      </c>
      <c r="D841" s="271" t="s">
        <v>1643</v>
      </c>
      <c r="E841" s="268" t="s">
        <v>639</v>
      </c>
      <c r="F841" s="268">
        <v>5384</v>
      </c>
      <c r="G841" s="266" t="s">
        <v>1784</v>
      </c>
      <c r="H841" s="268" t="s">
        <v>1785</v>
      </c>
      <c r="I841" s="268" t="s">
        <v>679</v>
      </c>
      <c r="J841" s="269">
        <v>25000</v>
      </c>
      <c r="K841" s="307">
        <v>579.79681000000005</v>
      </c>
      <c r="L841" s="269">
        <v>43.12</v>
      </c>
      <c r="M841" s="266" t="s">
        <v>643</v>
      </c>
      <c r="N841" s="271" t="s">
        <v>1936</v>
      </c>
      <c r="O841" s="268" t="s">
        <v>749</v>
      </c>
      <c r="P841" s="268" t="s">
        <v>682</v>
      </c>
      <c r="Q841" s="268" t="s">
        <v>683</v>
      </c>
      <c r="R841" s="268"/>
      <c r="S841" s="268"/>
      <c r="T841" s="268"/>
      <c r="U841" s="268"/>
      <c r="V841" s="268" t="s">
        <v>648</v>
      </c>
      <c r="W841" s="268" t="s">
        <v>1582</v>
      </c>
      <c r="X841" s="268" t="s">
        <v>1639</v>
      </c>
      <c r="Y841" s="268" t="s">
        <v>14</v>
      </c>
    </row>
    <row r="842" spans="1:25" hidden="1" x14ac:dyDescent="0.2">
      <c r="A842" s="232"/>
      <c r="B842" s="266" t="s">
        <v>1667</v>
      </c>
      <c r="C842" s="270" t="s">
        <v>1960</v>
      </c>
      <c r="D842" s="271" t="s">
        <v>1643</v>
      </c>
      <c r="E842" s="268" t="s">
        <v>639</v>
      </c>
      <c r="F842" s="268">
        <v>5384</v>
      </c>
      <c r="G842" s="266" t="s">
        <v>1784</v>
      </c>
      <c r="H842" s="268" t="s">
        <v>1785</v>
      </c>
      <c r="I842" s="268" t="s">
        <v>679</v>
      </c>
      <c r="J842" s="269">
        <v>25000</v>
      </c>
      <c r="K842" s="307">
        <v>579.79681000000005</v>
      </c>
      <c r="L842" s="269">
        <v>43.12</v>
      </c>
      <c r="M842" s="266" t="s">
        <v>643</v>
      </c>
      <c r="N842" s="271" t="s">
        <v>1936</v>
      </c>
      <c r="O842" s="268" t="s">
        <v>749</v>
      </c>
      <c r="P842" s="268" t="s">
        <v>682</v>
      </c>
      <c r="Q842" s="268" t="s">
        <v>683</v>
      </c>
      <c r="R842" s="268"/>
      <c r="S842" s="268"/>
      <c r="T842" s="268"/>
      <c r="U842" s="268"/>
      <c r="V842" s="268" t="s">
        <v>648</v>
      </c>
      <c r="W842" s="268" t="s">
        <v>1582</v>
      </c>
      <c r="X842" s="268" t="s">
        <v>1639</v>
      </c>
      <c r="Y842" s="268" t="s">
        <v>14</v>
      </c>
    </row>
    <row r="843" spans="1:25" hidden="1" x14ac:dyDescent="0.2">
      <c r="A843" s="232"/>
      <c r="B843" s="266" t="s">
        <v>1667</v>
      </c>
      <c r="C843" s="270" t="s">
        <v>1960</v>
      </c>
      <c r="D843" s="271" t="s">
        <v>1643</v>
      </c>
      <c r="E843" s="268" t="s">
        <v>639</v>
      </c>
      <c r="F843" s="268">
        <v>5384</v>
      </c>
      <c r="G843" s="266" t="s">
        <v>1784</v>
      </c>
      <c r="H843" s="268" t="s">
        <v>1785</v>
      </c>
      <c r="I843" s="268" t="s">
        <v>679</v>
      </c>
      <c r="J843" s="269">
        <v>25000</v>
      </c>
      <c r="K843" s="307">
        <v>579.79681000000005</v>
      </c>
      <c r="L843" s="269">
        <v>43.12</v>
      </c>
      <c r="M843" s="266" t="s">
        <v>643</v>
      </c>
      <c r="N843" s="271" t="s">
        <v>1936</v>
      </c>
      <c r="O843" s="268" t="s">
        <v>749</v>
      </c>
      <c r="P843" s="268" t="s">
        <v>682</v>
      </c>
      <c r="Q843" s="268" t="s">
        <v>683</v>
      </c>
      <c r="R843" s="268"/>
      <c r="S843" s="268"/>
      <c r="T843" s="268"/>
      <c r="U843" s="268"/>
      <c r="V843" s="268" t="s">
        <v>648</v>
      </c>
      <c r="W843" s="268" t="s">
        <v>1582</v>
      </c>
      <c r="X843" s="268" t="s">
        <v>1639</v>
      </c>
      <c r="Y843" s="268" t="s">
        <v>14</v>
      </c>
    </row>
    <row r="844" spans="1:25" hidden="1" x14ac:dyDescent="0.2">
      <c r="A844" s="232"/>
      <c r="B844" s="266" t="s">
        <v>1667</v>
      </c>
      <c r="C844" s="270" t="s">
        <v>1960</v>
      </c>
      <c r="D844" s="271" t="s">
        <v>1643</v>
      </c>
      <c r="E844" s="268" t="s">
        <v>639</v>
      </c>
      <c r="F844" s="268">
        <v>5384</v>
      </c>
      <c r="G844" s="266" t="s">
        <v>1784</v>
      </c>
      <c r="H844" s="268" t="s">
        <v>1785</v>
      </c>
      <c r="I844" s="268" t="s">
        <v>679</v>
      </c>
      <c r="J844" s="269">
        <v>25000</v>
      </c>
      <c r="K844" s="307">
        <v>579.79681000000005</v>
      </c>
      <c r="L844" s="269">
        <v>43.12</v>
      </c>
      <c r="M844" s="266" t="s">
        <v>643</v>
      </c>
      <c r="N844" s="271" t="s">
        <v>1936</v>
      </c>
      <c r="O844" s="268" t="s">
        <v>749</v>
      </c>
      <c r="P844" s="268" t="s">
        <v>682</v>
      </c>
      <c r="Q844" s="268" t="s">
        <v>683</v>
      </c>
      <c r="R844" s="268"/>
      <c r="S844" s="268"/>
      <c r="T844" s="268"/>
      <c r="U844" s="268"/>
      <c r="V844" s="268" t="s">
        <v>648</v>
      </c>
      <c r="W844" s="268" t="s">
        <v>1582</v>
      </c>
      <c r="X844" s="268" t="s">
        <v>1639</v>
      </c>
      <c r="Y844" s="268" t="s">
        <v>14</v>
      </c>
    </row>
    <row r="845" spans="1:25" hidden="1" x14ac:dyDescent="0.2">
      <c r="A845" s="232"/>
      <c r="B845" s="266" t="s">
        <v>1667</v>
      </c>
      <c r="C845" s="270" t="s">
        <v>1960</v>
      </c>
      <c r="D845" s="271" t="s">
        <v>1643</v>
      </c>
      <c r="E845" s="268" t="s">
        <v>639</v>
      </c>
      <c r="F845" s="268">
        <v>5384</v>
      </c>
      <c r="G845" s="266" t="s">
        <v>1786</v>
      </c>
      <c r="H845" s="268" t="s">
        <v>1785</v>
      </c>
      <c r="I845" s="268" t="s">
        <v>679</v>
      </c>
      <c r="J845" s="269">
        <v>50000</v>
      </c>
      <c r="K845" s="307">
        <v>579.79681000000005</v>
      </c>
      <c r="L845" s="269">
        <v>86.24</v>
      </c>
      <c r="M845" s="266" t="s">
        <v>643</v>
      </c>
      <c r="N845" s="271" t="s">
        <v>1936</v>
      </c>
      <c r="O845" s="268" t="s">
        <v>749</v>
      </c>
      <c r="P845" s="268" t="s">
        <v>682</v>
      </c>
      <c r="Q845" s="268" t="s">
        <v>683</v>
      </c>
      <c r="R845" s="268"/>
      <c r="S845" s="268"/>
      <c r="T845" s="268"/>
      <c r="U845" s="268"/>
      <c r="V845" s="268" t="s">
        <v>648</v>
      </c>
      <c r="W845" s="268" t="s">
        <v>1582</v>
      </c>
      <c r="X845" s="268" t="s">
        <v>1639</v>
      </c>
      <c r="Y845" s="268" t="s">
        <v>14</v>
      </c>
    </row>
    <row r="846" spans="1:25" hidden="1" x14ac:dyDescent="0.2">
      <c r="A846" s="232"/>
      <c r="B846" s="266" t="s">
        <v>1667</v>
      </c>
      <c r="C846" s="270" t="s">
        <v>1960</v>
      </c>
      <c r="D846" s="271" t="s">
        <v>1643</v>
      </c>
      <c r="E846" s="268" t="s">
        <v>639</v>
      </c>
      <c r="F846" s="268">
        <v>5384</v>
      </c>
      <c r="G846" s="266" t="s">
        <v>1786</v>
      </c>
      <c r="H846" s="268" t="s">
        <v>1785</v>
      </c>
      <c r="I846" s="268" t="s">
        <v>679</v>
      </c>
      <c r="J846" s="269">
        <v>50000</v>
      </c>
      <c r="K846" s="307">
        <v>579.79681000000005</v>
      </c>
      <c r="L846" s="269">
        <v>86.24</v>
      </c>
      <c r="M846" s="266" t="s">
        <v>643</v>
      </c>
      <c r="N846" s="271" t="s">
        <v>1936</v>
      </c>
      <c r="O846" s="268" t="s">
        <v>749</v>
      </c>
      <c r="P846" s="268" t="s">
        <v>682</v>
      </c>
      <c r="Q846" s="268" t="s">
        <v>683</v>
      </c>
      <c r="R846" s="268"/>
      <c r="S846" s="268"/>
      <c r="T846" s="268"/>
      <c r="U846" s="268"/>
      <c r="V846" s="268" t="s">
        <v>648</v>
      </c>
      <c r="W846" s="268" t="s">
        <v>1582</v>
      </c>
      <c r="X846" s="268" t="s">
        <v>1639</v>
      </c>
      <c r="Y846" s="268" t="s">
        <v>14</v>
      </c>
    </row>
    <row r="847" spans="1:25" hidden="1" x14ac:dyDescent="0.2">
      <c r="A847" s="232"/>
      <c r="B847" s="266" t="s">
        <v>1667</v>
      </c>
      <c r="C847" s="270" t="s">
        <v>1960</v>
      </c>
      <c r="D847" s="271" t="s">
        <v>1643</v>
      </c>
      <c r="E847" s="268" t="s">
        <v>639</v>
      </c>
      <c r="F847" s="268">
        <v>5384</v>
      </c>
      <c r="G847" s="266" t="s">
        <v>1787</v>
      </c>
      <c r="H847" s="268" t="s">
        <v>1788</v>
      </c>
      <c r="I847" s="268" t="s">
        <v>679</v>
      </c>
      <c r="J847" s="269">
        <v>155000</v>
      </c>
      <c r="K847" s="307">
        <v>579.79681000000005</v>
      </c>
      <c r="L847" s="269">
        <v>267.33999999999997</v>
      </c>
      <c r="M847" s="266" t="s">
        <v>643</v>
      </c>
      <c r="N847" s="271" t="s">
        <v>1935</v>
      </c>
      <c r="O847" s="268" t="s">
        <v>812</v>
      </c>
      <c r="P847" s="268" t="s">
        <v>682</v>
      </c>
      <c r="Q847" s="268" t="s">
        <v>683</v>
      </c>
      <c r="R847" s="268"/>
      <c r="S847" s="268"/>
      <c r="T847" s="268"/>
      <c r="U847" s="268"/>
      <c r="V847" s="268" t="s">
        <v>648</v>
      </c>
      <c r="W847" s="268" t="s">
        <v>1582</v>
      </c>
      <c r="X847" s="268" t="s">
        <v>1639</v>
      </c>
      <c r="Y847" s="268" t="s">
        <v>14</v>
      </c>
    </row>
    <row r="848" spans="1:25" hidden="1" x14ac:dyDescent="0.2">
      <c r="A848" s="232"/>
      <c r="B848" s="266" t="s">
        <v>1667</v>
      </c>
      <c r="C848" s="270" t="s">
        <v>1960</v>
      </c>
      <c r="D848" s="271" t="s">
        <v>1643</v>
      </c>
      <c r="E848" s="268" t="s">
        <v>639</v>
      </c>
      <c r="F848" s="268">
        <v>5384</v>
      </c>
      <c r="G848" s="266" t="s">
        <v>1789</v>
      </c>
      <c r="H848" s="268" t="s">
        <v>1771</v>
      </c>
      <c r="I848" s="268" t="s">
        <v>679</v>
      </c>
      <c r="J848" s="269">
        <v>102500</v>
      </c>
      <c r="K848" s="307">
        <v>579.79681000000005</v>
      </c>
      <c r="L848" s="269">
        <v>176.79</v>
      </c>
      <c r="M848" s="266" t="s">
        <v>643</v>
      </c>
      <c r="N848" s="271" t="s">
        <v>1935</v>
      </c>
      <c r="O848" s="268" t="s">
        <v>812</v>
      </c>
      <c r="P848" s="268" t="s">
        <v>682</v>
      </c>
      <c r="Q848" s="268" t="s">
        <v>683</v>
      </c>
      <c r="R848" s="268"/>
      <c r="S848" s="268"/>
      <c r="T848" s="268"/>
      <c r="U848" s="268"/>
      <c r="V848" s="268" t="s">
        <v>648</v>
      </c>
      <c r="W848" s="268" t="s">
        <v>1582</v>
      </c>
      <c r="X848" s="268" t="s">
        <v>1639</v>
      </c>
      <c r="Y848" s="268" t="s">
        <v>14</v>
      </c>
    </row>
    <row r="849" spans="1:25" hidden="1" x14ac:dyDescent="0.2">
      <c r="A849" s="232"/>
      <c r="B849" s="266" t="s">
        <v>1667</v>
      </c>
      <c r="C849" s="270" t="s">
        <v>1961</v>
      </c>
      <c r="D849" s="271" t="s">
        <v>1643</v>
      </c>
      <c r="E849" s="268" t="s">
        <v>639</v>
      </c>
      <c r="F849" s="268">
        <v>5384</v>
      </c>
      <c r="G849" s="266" t="s">
        <v>1790</v>
      </c>
      <c r="H849" s="268" t="s">
        <v>1791</v>
      </c>
      <c r="I849" s="268" t="s">
        <v>679</v>
      </c>
      <c r="J849" s="269">
        <v>334000</v>
      </c>
      <c r="K849" s="307">
        <v>581.42423399999996</v>
      </c>
      <c r="L849" s="269">
        <v>574.45000000000005</v>
      </c>
      <c r="M849" s="266" t="s">
        <v>643</v>
      </c>
      <c r="N849" s="271" t="s">
        <v>1938</v>
      </c>
      <c r="O849" s="268" t="s">
        <v>709</v>
      </c>
      <c r="P849" s="268" t="s">
        <v>682</v>
      </c>
      <c r="Q849" s="268" t="s">
        <v>683</v>
      </c>
      <c r="R849" s="268"/>
      <c r="S849" s="268"/>
      <c r="T849" s="268"/>
      <c r="U849" s="268"/>
      <c r="V849" s="268" t="s">
        <v>648</v>
      </c>
      <c r="W849" s="268" t="s">
        <v>1582</v>
      </c>
      <c r="X849" s="268" t="s">
        <v>1639</v>
      </c>
      <c r="Y849" s="268" t="s">
        <v>14</v>
      </c>
    </row>
    <row r="850" spans="1:25" hidden="1" x14ac:dyDescent="0.2">
      <c r="A850" s="232"/>
      <c r="B850" s="266" t="s">
        <v>1667</v>
      </c>
      <c r="C850" s="270" t="s">
        <v>1962</v>
      </c>
      <c r="D850" s="271" t="s">
        <v>1643</v>
      </c>
      <c r="E850" s="268" t="s">
        <v>639</v>
      </c>
      <c r="F850" s="268">
        <v>5384</v>
      </c>
      <c r="G850" s="266" t="s">
        <v>1792</v>
      </c>
      <c r="H850" s="268" t="s">
        <v>1793</v>
      </c>
      <c r="I850" s="268" t="s">
        <v>679</v>
      </c>
      <c r="J850" s="269">
        <v>207000</v>
      </c>
      <c r="K850" s="307">
        <v>582.40852600000005</v>
      </c>
      <c r="L850" s="269">
        <v>355.42</v>
      </c>
      <c r="M850" s="266" t="s">
        <v>643</v>
      </c>
      <c r="N850" s="271" t="s">
        <v>1933</v>
      </c>
      <c r="O850" s="268" t="s">
        <v>797</v>
      </c>
      <c r="P850" s="268" t="s">
        <v>682</v>
      </c>
      <c r="Q850" s="268" t="s">
        <v>683</v>
      </c>
      <c r="R850" s="268"/>
      <c r="S850" s="268"/>
      <c r="T850" s="268"/>
      <c r="U850" s="268"/>
      <c r="V850" s="268" t="s">
        <v>648</v>
      </c>
      <c r="W850" s="268" t="s">
        <v>1582</v>
      </c>
      <c r="X850" s="268" t="s">
        <v>1639</v>
      </c>
      <c r="Y850" s="268" t="s">
        <v>14</v>
      </c>
    </row>
    <row r="851" spans="1:25" hidden="1" x14ac:dyDescent="0.2">
      <c r="A851" s="232"/>
      <c r="B851" s="266" t="s">
        <v>1667</v>
      </c>
      <c r="C851" s="270" t="s">
        <v>1962</v>
      </c>
      <c r="D851" s="271" t="s">
        <v>1643</v>
      </c>
      <c r="E851" s="268" t="s">
        <v>639</v>
      </c>
      <c r="F851" s="268">
        <v>5384</v>
      </c>
      <c r="G851" s="266" t="s">
        <v>1794</v>
      </c>
      <c r="H851" s="268" t="s">
        <v>1795</v>
      </c>
      <c r="I851" s="268" t="s">
        <v>679</v>
      </c>
      <c r="J851" s="269">
        <v>190000</v>
      </c>
      <c r="K851" s="307">
        <v>582.40852600000005</v>
      </c>
      <c r="L851" s="269">
        <v>326.23</v>
      </c>
      <c r="M851" s="266" t="s">
        <v>643</v>
      </c>
      <c r="N851" s="271" t="s">
        <v>1935</v>
      </c>
      <c r="O851" s="268" t="s">
        <v>812</v>
      </c>
      <c r="P851" s="268" t="s">
        <v>682</v>
      </c>
      <c r="Q851" s="268" t="s">
        <v>683</v>
      </c>
      <c r="R851" s="268"/>
      <c r="S851" s="268"/>
      <c r="T851" s="268"/>
      <c r="U851" s="268"/>
      <c r="V851" s="268" t="s">
        <v>648</v>
      </c>
      <c r="W851" s="268" t="s">
        <v>1582</v>
      </c>
      <c r="X851" s="268" t="s">
        <v>1639</v>
      </c>
      <c r="Y851" s="268" t="s">
        <v>14</v>
      </c>
    </row>
    <row r="852" spans="1:25" hidden="1" x14ac:dyDescent="0.2">
      <c r="A852" s="232"/>
      <c r="B852" s="266" t="s">
        <v>1667</v>
      </c>
      <c r="C852" s="270" t="s">
        <v>1962</v>
      </c>
      <c r="D852" s="271" t="s">
        <v>1643</v>
      </c>
      <c r="E852" s="268" t="s">
        <v>639</v>
      </c>
      <c r="F852" s="268">
        <v>5384</v>
      </c>
      <c r="G852" s="266" t="s">
        <v>1796</v>
      </c>
      <c r="H852" s="268" t="s">
        <v>1797</v>
      </c>
      <c r="I852" s="268" t="s">
        <v>679</v>
      </c>
      <c r="J852" s="269">
        <v>5000</v>
      </c>
      <c r="K852" s="307">
        <v>582.40852600000005</v>
      </c>
      <c r="L852" s="269">
        <v>8.59</v>
      </c>
      <c r="M852" s="266" t="s">
        <v>643</v>
      </c>
      <c r="N852" s="271" t="s">
        <v>1932</v>
      </c>
      <c r="O852" s="268" t="s">
        <v>721</v>
      </c>
      <c r="P852" s="268" t="s">
        <v>682</v>
      </c>
      <c r="Q852" s="268" t="s">
        <v>683</v>
      </c>
      <c r="R852" s="268"/>
      <c r="S852" s="268"/>
      <c r="T852" s="268"/>
      <c r="U852" s="268"/>
      <c r="V852" s="268" t="s">
        <v>648</v>
      </c>
      <c r="W852" s="268" t="s">
        <v>1582</v>
      </c>
      <c r="X852" s="268" t="s">
        <v>1639</v>
      </c>
      <c r="Y852" s="268" t="s">
        <v>14</v>
      </c>
    </row>
    <row r="853" spans="1:25" hidden="1" x14ac:dyDescent="0.2">
      <c r="A853" s="232"/>
      <c r="B853" s="266" t="s">
        <v>1667</v>
      </c>
      <c r="C853" s="270" t="s">
        <v>1963</v>
      </c>
      <c r="D853" s="271" t="s">
        <v>1643</v>
      </c>
      <c r="E853" s="268" t="s">
        <v>639</v>
      </c>
      <c r="F853" s="268">
        <v>5384</v>
      </c>
      <c r="G853" s="266" t="s">
        <v>1798</v>
      </c>
      <c r="H853" s="268" t="s">
        <v>1799</v>
      </c>
      <c r="I853" s="268" t="s">
        <v>679</v>
      </c>
      <c r="J853" s="269">
        <v>80000</v>
      </c>
      <c r="K853" s="307">
        <v>584.74415199999999</v>
      </c>
      <c r="L853" s="269">
        <v>136.81</v>
      </c>
      <c r="M853" s="266" t="s">
        <v>643</v>
      </c>
      <c r="N853" s="271" t="s">
        <v>1660</v>
      </c>
      <c r="O853" s="268" t="s">
        <v>819</v>
      </c>
      <c r="P853" s="268" t="s">
        <v>682</v>
      </c>
      <c r="Q853" s="268" t="s">
        <v>683</v>
      </c>
      <c r="R853" s="268"/>
      <c r="S853" s="268"/>
      <c r="T853" s="268"/>
      <c r="U853" s="268"/>
      <c r="V853" s="268" t="s">
        <v>648</v>
      </c>
      <c r="W853" s="268" t="s">
        <v>1582</v>
      </c>
      <c r="X853" s="268" t="s">
        <v>1639</v>
      </c>
      <c r="Y853" s="268" t="s">
        <v>14</v>
      </c>
    </row>
    <row r="854" spans="1:25" hidden="1" x14ac:dyDescent="0.2">
      <c r="A854" s="232"/>
      <c r="B854" s="266" t="s">
        <v>1667</v>
      </c>
      <c r="C854" s="270" t="s">
        <v>1963</v>
      </c>
      <c r="D854" s="271" t="s">
        <v>1643</v>
      </c>
      <c r="E854" s="268" t="s">
        <v>639</v>
      </c>
      <c r="F854" s="268">
        <v>5384</v>
      </c>
      <c r="G854" s="266" t="s">
        <v>1800</v>
      </c>
      <c r="H854" s="268" t="s">
        <v>1801</v>
      </c>
      <c r="I854" s="268" t="s">
        <v>679</v>
      </c>
      <c r="J854" s="269">
        <v>8600</v>
      </c>
      <c r="K854" s="307">
        <v>584.74415199999999</v>
      </c>
      <c r="L854" s="269">
        <v>14.71</v>
      </c>
      <c r="M854" s="266" t="s">
        <v>643</v>
      </c>
      <c r="N854" s="271" t="s">
        <v>1933</v>
      </c>
      <c r="O854" s="268" t="s">
        <v>797</v>
      </c>
      <c r="P854" s="268" t="s">
        <v>682</v>
      </c>
      <c r="Q854" s="268" t="s">
        <v>683</v>
      </c>
      <c r="R854" s="268"/>
      <c r="S854" s="268"/>
      <c r="T854" s="268"/>
      <c r="U854" s="268"/>
      <c r="V854" s="268" t="s">
        <v>648</v>
      </c>
      <c r="W854" s="268" t="s">
        <v>1582</v>
      </c>
      <c r="X854" s="268" t="s">
        <v>1639</v>
      </c>
      <c r="Y854" s="268" t="s">
        <v>14</v>
      </c>
    </row>
    <row r="855" spans="1:25" hidden="1" x14ac:dyDescent="0.2">
      <c r="A855" s="232"/>
      <c r="B855" s="266" t="s">
        <v>1667</v>
      </c>
      <c r="C855" s="270" t="s">
        <v>1964</v>
      </c>
      <c r="D855" s="271" t="s">
        <v>1643</v>
      </c>
      <c r="E855" s="268" t="s">
        <v>639</v>
      </c>
      <c r="F855" s="268">
        <v>5384</v>
      </c>
      <c r="G855" s="266" t="s">
        <v>1802</v>
      </c>
      <c r="H855" s="268" t="s">
        <v>1803</v>
      </c>
      <c r="I855" s="268" t="s">
        <v>679</v>
      </c>
      <c r="J855" s="269">
        <v>200000</v>
      </c>
      <c r="K855" s="307">
        <v>584.949297</v>
      </c>
      <c r="L855" s="269">
        <v>341.91</v>
      </c>
      <c r="M855" s="266" t="s">
        <v>643</v>
      </c>
      <c r="N855" s="271" t="s">
        <v>1939</v>
      </c>
      <c r="O855" s="268" t="s">
        <v>1940</v>
      </c>
      <c r="P855" s="268" t="s">
        <v>682</v>
      </c>
      <c r="Q855" s="268" t="s">
        <v>683</v>
      </c>
      <c r="R855" s="268"/>
      <c r="S855" s="268"/>
      <c r="T855" s="268"/>
      <c r="U855" s="268"/>
      <c r="V855" s="268" t="s">
        <v>648</v>
      </c>
      <c r="W855" s="268" t="s">
        <v>1582</v>
      </c>
      <c r="X855" s="268" t="s">
        <v>1639</v>
      </c>
      <c r="Y855" s="268" t="s">
        <v>14</v>
      </c>
    </row>
    <row r="856" spans="1:25" hidden="1" x14ac:dyDescent="0.2">
      <c r="A856" s="232"/>
      <c r="B856" s="266" t="s">
        <v>1667</v>
      </c>
      <c r="C856" s="270" t="s">
        <v>1964</v>
      </c>
      <c r="D856" s="271" t="s">
        <v>1643</v>
      </c>
      <c r="E856" s="268" t="s">
        <v>639</v>
      </c>
      <c r="F856" s="268">
        <v>5384</v>
      </c>
      <c r="G856" s="266" t="s">
        <v>1804</v>
      </c>
      <c r="H856" s="268" t="s">
        <v>1805</v>
      </c>
      <c r="I856" s="268" t="s">
        <v>679</v>
      </c>
      <c r="J856" s="269">
        <v>182453</v>
      </c>
      <c r="K856" s="307">
        <v>584.949297</v>
      </c>
      <c r="L856" s="269">
        <v>311.91000000000003</v>
      </c>
      <c r="M856" s="266" t="s">
        <v>643</v>
      </c>
      <c r="N856" s="271" t="s">
        <v>1941</v>
      </c>
      <c r="O856" s="268" t="s">
        <v>689</v>
      </c>
      <c r="P856" s="268" t="s">
        <v>682</v>
      </c>
      <c r="Q856" s="268" t="s">
        <v>683</v>
      </c>
      <c r="R856" s="268"/>
      <c r="S856" s="268"/>
      <c r="T856" s="268"/>
      <c r="U856" s="268"/>
      <c r="V856" s="268" t="s">
        <v>648</v>
      </c>
      <c r="W856" s="268" t="s">
        <v>1582</v>
      </c>
      <c r="X856" s="268" t="s">
        <v>1639</v>
      </c>
      <c r="Y856" s="268" t="s">
        <v>14</v>
      </c>
    </row>
    <row r="857" spans="1:25" hidden="1" x14ac:dyDescent="0.2">
      <c r="A857" s="232"/>
      <c r="B857" s="266" t="s">
        <v>1667</v>
      </c>
      <c r="C857" s="270" t="s">
        <v>1964</v>
      </c>
      <c r="D857" s="271" t="s">
        <v>1643</v>
      </c>
      <c r="E857" s="268" t="s">
        <v>639</v>
      </c>
      <c r="F857" s="268">
        <v>5384</v>
      </c>
      <c r="G857" s="266" t="s">
        <v>1804</v>
      </c>
      <c r="H857" s="268" t="s">
        <v>1805</v>
      </c>
      <c r="I857" s="268" t="s">
        <v>679</v>
      </c>
      <c r="J857" s="269">
        <v>67087</v>
      </c>
      <c r="K857" s="307">
        <v>584.949297</v>
      </c>
      <c r="L857" s="269">
        <v>114.69</v>
      </c>
      <c r="M857" s="266" t="s">
        <v>643</v>
      </c>
      <c r="N857" s="271" t="s">
        <v>1942</v>
      </c>
      <c r="O857" s="268" t="s">
        <v>688</v>
      </c>
      <c r="P857" s="268" t="s">
        <v>682</v>
      </c>
      <c r="Q857" s="268" t="s">
        <v>683</v>
      </c>
      <c r="R857" s="268"/>
      <c r="S857" s="268"/>
      <c r="T857" s="268"/>
      <c r="U857" s="268"/>
      <c r="V857" s="268" t="s">
        <v>648</v>
      </c>
      <c r="W857" s="268" t="s">
        <v>1582</v>
      </c>
      <c r="X857" s="268" t="s">
        <v>1639</v>
      </c>
      <c r="Y857" s="268" t="s">
        <v>14</v>
      </c>
    </row>
    <row r="858" spans="1:25" hidden="1" x14ac:dyDescent="0.2">
      <c r="A858" s="232"/>
      <c r="B858" s="266" t="s">
        <v>1667</v>
      </c>
      <c r="C858" s="270" t="s">
        <v>1964</v>
      </c>
      <c r="D858" s="271" t="s">
        <v>1643</v>
      </c>
      <c r="E858" s="268" t="s">
        <v>639</v>
      </c>
      <c r="F858" s="268">
        <v>5384</v>
      </c>
      <c r="G858" s="266" t="s">
        <v>1804</v>
      </c>
      <c r="H858" s="268" t="s">
        <v>1805</v>
      </c>
      <c r="I858" s="268" t="s">
        <v>679</v>
      </c>
      <c r="J858" s="269">
        <v>354000</v>
      </c>
      <c r="K858" s="307">
        <v>584.949297</v>
      </c>
      <c r="L858" s="269">
        <v>605.17999999999995</v>
      </c>
      <c r="M858" s="266" t="s">
        <v>643</v>
      </c>
      <c r="N858" s="271" t="s">
        <v>1943</v>
      </c>
      <c r="O858" s="268" t="s">
        <v>695</v>
      </c>
      <c r="P858" s="268" t="s">
        <v>682</v>
      </c>
      <c r="Q858" s="268" t="s">
        <v>683</v>
      </c>
      <c r="R858" s="268"/>
      <c r="S858" s="268"/>
      <c r="T858" s="268"/>
      <c r="U858" s="268"/>
      <c r="V858" s="268" t="s">
        <v>648</v>
      </c>
      <c r="W858" s="268" t="s">
        <v>1582</v>
      </c>
      <c r="X858" s="268" t="s">
        <v>1639</v>
      </c>
      <c r="Y858" s="268" t="s">
        <v>14</v>
      </c>
    </row>
    <row r="859" spans="1:25" hidden="1" x14ac:dyDescent="0.2">
      <c r="A859" s="232"/>
      <c r="B859" s="266" t="s">
        <v>1667</v>
      </c>
      <c r="C859" s="270" t="s">
        <v>1964</v>
      </c>
      <c r="D859" s="271" t="s">
        <v>1643</v>
      </c>
      <c r="E859" s="268" t="s">
        <v>639</v>
      </c>
      <c r="F859" s="268">
        <v>4960</v>
      </c>
      <c r="G859" s="266" t="s">
        <v>651</v>
      </c>
      <c r="H859" s="268" t="s">
        <v>1806</v>
      </c>
      <c r="I859" s="268" t="s">
        <v>1669</v>
      </c>
      <c r="J859" s="269">
        <v>0</v>
      </c>
      <c r="K859" s="307">
        <v>0</v>
      </c>
      <c r="L859" s="269">
        <v>4179</v>
      </c>
      <c r="M859" s="266" t="s">
        <v>643</v>
      </c>
      <c r="N859" s="271" t="s">
        <v>1931</v>
      </c>
      <c r="O859" s="268" t="s">
        <v>644</v>
      </c>
      <c r="P859" s="268" t="s">
        <v>645</v>
      </c>
      <c r="Q859" s="268" t="s">
        <v>645</v>
      </c>
      <c r="R859" s="268"/>
      <c r="S859" s="268"/>
      <c r="T859" s="268"/>
      <c r="U859" s="268"/>
      <c r="V859" s="268" t="s">
        <v>648</v>
      </c>
      <c r="W859" s="268" t="s">
        <v>793</v>
      </c>
      <c r="X859" s="268" t="s">
        <v>1633</v>
      </c>
      <c r="Y859" s="268" t="s">
        <v>10</v>
      </c>
    </row>
    <row r="860" spans="1:25" hidden="1" x14ac:dyDescent="0.2">
      <c r="A860" s="232"/>
      <c r="B860" s="266" t="s">
        <v>1667</v>
      </c>
      <c r="C860" s="270" t="s">
        <v>1964</v>
      </c>
      <c r="D860" s="271" t="s">
        <v>1643</v>
      </c>
      <c r="E860" s="268" t="s">
        <v>639</v>
      </c>
      <c r="F860" s="268">
        <v>5384</v>
      </c>
      <c r="G860" s="266" t="s">
        <v>1804</v>
      </c>
      <c r="H860" s="268" t="s">
        <v>1805</v>
      </c>
      <c r="I860" s="268" t="s">
        <v>679</v>
      </c>
      <c r="J860" s="269">
        <v>491427</v>
      </c>
      <c r="K860" s="307">
        <v>584.949297</v>
      </c>
      <c r="L860" s="269">
        <v>840.12</v>
      </c>
      <c r="M860" s="266" t="s">
        <v>643</v>
      </c>
      <c r="N860" s="271" t="s">
        <v>1944</v>
      </c>
      <c r="O860" s="268" t="s">
        <v>685</v>
      </c>
      <c r="P860" s="268" t="s">
        <v>682</v>
      </c>
      <c r="Q860" s="268" t="s">
        <v>683</v>
      </c>
      <c r="R860" s="268"/>
      <c r="S860" s="268"/>
      <c r="T860" s="268"/>
      <c r="U860" s="268"/>
      <c r="V860" s="268" t="s">
        <v>648</v>
      </c>
      <c r="W860" s="268" t="s">
        <v>1582</v>
      </c>
      <c r="X860" s="268" t="s">
        <v>1639</v>
      </c>
      <c r="Y860" s="268" t="s">
        <v>14</v>
      </c>
    </row>
    <row r="861" spans="1:25" hidden="1" x14ac:dyDescent="0.2">
      <c r="A861" s="232"/>
      <c r="B861" s="266" t="s">
        <v>1667</v>
      </c>
      <c r="C861" s="270" t="s">
        <v>1964</v>
      </c>
      <c r="D861" s="271" t="s">
        <v>1643</v>
      </c>
      <c r="E861" s="268" t="s">
        <v>639</v>
      </c>
      <c r="F861" s="268">
        <v>5384</v>
      </c>
      <c r="G861" s="266" t="s">
        <v>1804</v>
      </c>
      <c r="H861" s="268" t="s">
        <v>1805</v>
      </c>
      <c r="I861" s="268" t="s">
        <v>679</v>
      </c>
      <c r="J861" s="269">
        <v>212099</v>
      </c>
      <c r="K861" s="307">
        <v>584.949297</v>
      </c>
      <c r="L861" s="269">
        <v>362.59</v>
      </c>
      <c r="M861" s="266" t="s">
        <v>643</v>
      </c>
      <c r="N861" s="271" t="s">
        <v>1945</v>
      </c>
      <c r="O861" s="268" t="s">
        <v>687</v>
      </c>
      <c r="P861" s="268" t="s">
        <v>682</v>
      </c>
      <c r="Q861" s="268" t="s">
        <v>683</v>
      </c>
      <c r="R861" s="268"/>
      <c r="S861" s="268"/>
      <c r="T861" s="268"/>
      <c r="U861" s="268"/>
      <c r="V861" s="268" t="s">
        <v>648</v>
      </c>
      <c r="W861" s="268" t="s">
        <v>1582</v>
      </c>
      <c r="X861" s="268" t="s">
        <v>1639</v>
      </c>
      <c r="Y861" s="268" t="s">
        <v>14</v>
      </c>
    </row>
    <row r="862" spans="1:25" hidden="1" x14ac:dyDescent="0.2">
      <c r="A862" s="232"/>
      <c r="B862" s="266" t="s">
        <v>1667</v>
      </c>
      <c r="C862" s="270" t="s">
        <v>1964</v>
      </c>
      <c r="D862" s="271" t="s">
        <v>1643</v>
      </c>
      <c r="E862" s="268" t="s">
        <v>639</v>
      </c>
      <c r="F862" s="268">
        <v>5384</v>
      </c>
      <c r="G862" s="266" t="s">
        <v>1804</v>
      </c>
      <c r="H862" s="268" t="s">
        <v>1805</v>
      </c>
      <c r="I862" s="268" t="s">
        <v>679</v>
      </c>
      <c r="J862" s="269">
        <v>343763</v>
      </c>
      <c r="K862" s="307">
        <v>584.949297</v>
      </c>
      <c r="L862" s="269">
        <v>587.67999999999995</v>
      </c>
      <c r="M862" s="266" t="s">
        <v>643</v>
      </c>
      <c r="N862" s="271" t="s">
        <v>1945</v>
      </c>
      <c r="O862" s="268" t="s">
        <v>687</v>
      </c>
      <c r="P862" s="268" t="s">
        <v>682</v>
      </c>
      <c r="Q862" s="268" t="s">
        <v>683</v>
      </c>
      <c r="R862" s="268"/>
      <c r="S862" s="268"/>
      <c r="T862" s="268"/>
      <c r="U862" s="268"/>
      <c r="V862" s="268" t="s">
        <v>648</v>
      </c>
      <c r="W862" s="268" t="s">
        <v>1582</v>
      </c>
      <c r="X862" s="268" t="s">
        <v>1639</v>
      </c>
      <c r="Y862" s="268" t="s">
        <v>14</v>
      </c>
    </row>
    <row r="863" spans="1:25" hidden="1" x14ac:dyDescent="0.2">
      <c r="A863" s="232"/>
      <c r="B863" s="266" t="s">
        <v>1667</v>
      </c>
      <c r="C863" s="270" t="s">
        <v>1965</v>
      </c>
      <c r="D863" s="271" t="s">
        <v>1643</v>
      </c>
      <c r="E863" s="268" t="s">
        <v>639</v>
      </c>
      <c r="F863" s="268">
        <v>5384</v>
      </c>
      <c r="G863" s="266" t="s">
        <v>1807</v>
      </c>
      <c r="H863" s="268" t="s">
        <v>1808</v>
      </c>
      <c r="I863" s="268" t="s">
        <v>679</v>
      </c>
      <c r="J863" s="269">
        <v>65000</v>
      </c>
      <c r="K863" s="307">
        <v>581.95624399999997</v>
      </c>
      <c r="L863" s="269">
        <v>111.69</v>
      </c>
      <c r="M863" s="266" t="s">
        <v>643</v>
      </c>
      <c r="N863" s="271" t="s">
        <v>1935</v>
      </c>
      <c r="O863" s="268" t="s">
        <v>812</v>
      </c>
      <c r="P863" s="268" t="s">
        <v>682</v>
      </c>
      <c r="Q863" s="268" t="s">
        <v>683</v>
      </c>
      <c r="R863" s="268"/>
      <c r="S863" s="268"/>
      <c r="T863" s="268"/>
      <c r="U863" s="268"/>
      <c r="V863" s="268" t="s">
        <v>648</v>
      </c>
      <c r="W863" s="268" t="s">
        <v>1582</v>
      </c>
      <c r="X863" s="268" t="s">
        <v>1639</v>
      </c>
      <c r="Y863" s="268" t="s">
        <v>14</v>
      </c>
    </row>
    <row r="864" spans="1:25" hidden="1" x14ac:dyDescent="0.2">
      <c r="A864" s="232"/>
      <c r="B864" s="266" t="s">
        <v>1667</v>
      </c>
      <c r="C864" s="270" t="s">
        <v>1965</v>
      </c>
      <c r="D864" s="271" t="s">
        <v>1643</v>
      </c>
      <c r="E864" s="268" t="s">
        <v>639</v>
      </c>
      <c r="F864" s="268">
        <v>5384</v>
      </c>
      <c r="G864" s="266" t="s">
        <v>1809</v>
      </c>
      <c r="H864" s="268" t="s">
        <v>1810</v>
      </c>
      <c r="I864" s="268" t="s">
        <v>679</v>
      </c>
      <c r="J864" s="269">
        <v>8750</v>
      </c>
      <c r="K864" s="307">
        <v>581.95624399999997</v>
      </c>
      <c r="L864" s="269">
        <v>15.04</v>
      </c>
      <c r="M864" s="266" t="s">
        <v>643</v>
      </c>
      <c r="N864" s="271" t="s">
        <v>1660</v>
      </c>
      <c r="O864" s="268" t="s">
        <v>819</v>
      </c>
      <c r="P864" s="268" t="s">
        <v>682</v>
      </c>
      <c r="Q864" s="268" t="s">
        <v>683</v>
      </c>
      <c r="R864" s="268"/>
      <c r="S864" s="268"/>
      <c r="T864" s="268"/>
      <c r="U864" s="268"/>
      <c r="V864" s="268" t="s">
        <v>648</v>
      </c>
      <c r="W864" s="268" t="s">
        <v>1582</v>
      </c>
      <c r="X864" s="268" t="s">
        <v>1639</v>
      </c>
      <c r="Y864" s="268" t="s">
        <v>14</v>
      </c>
    </row>
    <row r="865" spans="1:25" hidden="1" x14ac:dyDescent="0.2">
      <c r="A865" s="232"/>
      <c r="B865" s="266" t="s">
        <v>1667</v>
      </c>
      <c r="C865" s="270" t="s">
        <v>1965</v>
      </c>
      <c r="D865" s="271" t="s">
        <v>1643</v>
      </c>
      <c r="E865" s="268" t="s">
        <v>639</v>
      </c>
      <c r="F865" s="268">
        <v>5384</v>
      </c>
      <c r="G865" s="266" t="s">
        <v>1811</v>
      </c>
      <c r="H865" s="268" t="s">
        <v>1812</v>
      </c>
      <c r="I865" s="268" t="s">
        <v>679</v>
      </c>
      <c r="J865" s="269">
        <v>1250</v>
      </c>
      <c r="K865" s="307">
        <v>581.95624399999997</v>
      </c>
      <c r="L865" s="269">
        <v>2.15</v>
      </c>
      <c r="M865" s="266" t="s">
        <v>643</v>
      </c>
      <c r="N865" s="271" t="s">
        <v>1660</v>
      </c>
      <c r="O865" s="268" t="s">
        <v>819</v>
      </c>
      <c r="P865" s="268" t="s">
        <v>682</v>
      </c>
      <c r="Q865" s="268" t="s">
        <v>683</v>
      </c>
      <c r="R865" s="268"/>
      <c r="S865" s="268"/>
      <c r="T865" s="268"/>
      <c r="U865" s="268"/>
      <c r="V865" s="268" t="s">
        <v>648</v>
      </c>
      <c r="W865" s="268" t="s">
        <v>1582</v>
      </c>
      <c r="X865" s="268" t="s">
        <v>1639</v>
      </c>
      <c r="Y865" s="268" t="s">
        <v>14</v>
      </c>
    </row>
    <row r="866" spans="1:25" hidden="1" x14ac:dyDescent="0.2">
      <c r="A866" s="232"/>
      <c r="B866" s="266" t="s">
        <v>1667</v>
      </c>
      <c r="C866" s="270" t="s">
        <v>1965</v>
      </c>
      <c r="D866" s="271" t="s">
        <v>1643</v>
      </c>
      <c r="E866" s="268" t="s">
        <v>639</v>
      </c>
      <c r="F866" s="268">
        <v>5384</v>
      </c>
      <c r="G866" s="266" t="s">
        <v>1813</v>
      </c>
      <c r="H866" s="268" t="s">
        <v>1814</v>
      </c>
      <c r="I866" s="268" t="s">
        <v>679</v>
      </c>
      <c r="J866" s="269">
        <v>16000</v>
      </c>
      <c r="K866" s="307">
        <v>581.95624399999997</v>
      </c>
      <c r="L866" s="269">
        <v>27.49</v>
      </c>
      <c r="M866" s="266" t="s">
        <v>643</v>
      </c>
      <c r="N866" s="271" t="s">
        <v>1933</v>
      </c>
      <c r="O866" s="268" t="s">
        <v>797</v>
      </c>
      <c r="P866" s="268" t="s">
        <v>682</v>
      </c>
      <c r="Q866" s="268" t="s">
        <v>683</v>
      </c>
      <c r="R866" s="268"/>
      <c r="S866" s="268"/>
      <c r="T866" s="268"/>
      <c r="U866" s="268"/>
      <c r="V866" s="268" t="s">
        <v>648</v>
      </c>
      <c r="W866" s="268" t="s">
        <v>1582</v>
      </c>
      <c r="X866" s="268" t="s">
        <v>1639</v>
      </c>
      <c r="Y866" s="268" t="s">
        <v>14</v>
      </c>
    </row>
    <row r="867" spans="1:25" hidden="1" x14ac:dyDescent="0.2">
      <c r="A867" s="232"/>
      <c r="B867" s="266" t="s">
        <v>1667</v>
      </c>
      <c r="C867" s="270" t="s">
        <v>1965</v>
      </c>
      <c r="D867" s="271" t="s">
        <v>1643</v>
      </c>
      <c r="E867" s="268" t="s">
        <v>639</v>
      </c>
      <c r="F867" s="268">
        <v>5384</v>
      </c>
      <c r="G867" s="266" t="s">
        <v>1815</v>
      </c>
      <c r="H867" s="268" t="s">
        <v>1816</v>
      </c>
      <c r="I867" s="268" t="s">
        <v>679</v>
      </c>
      <c r="J867" s="269">
        <v>81000</v>
      </c>
      <c r="K867" s="307">
        <v>581.95624399999997</v>
      </c>
      <c r="L867" s="269">
        <v>139.19</v>
      </c>
      <c r="M867" s="266" t="s">
        <v>643</v>
      </c>
      <c r="N867" s="271" t="s">
        <v>1933</v>
      </c>
      <c r="O867" s="268" t="s">
        <v>797</v>
      </c>
      <c r="P867" s="268" t="s">
        <v>682</v>
      </c>
      <c r="Q867" s="268" t="s">
        <v>683</v>
      </c>
      <c r="R867" s="268"/>
      <c r="S867" s="268"/>
      <c r="T867" s="268"/>
      <c r="U867" s="268"/>
      <c r="V867" s="268" t="s">
        <v>648</v>
      </c>
      <c r="W867" s="268" t="s">
        <v>1582</v>
      </c>
      <c r="X867" s="268" t="s">
        <v>1639</v>
      </c>
      <c r="Y867" s="268" t="s">
        <v>14</v>
      </c>
    </row>
    <row r="868" spans="1:25" hidden="1" x14ac:dyDescent="0.2">
      <c r="A868" s="232"/>
      <c r="B868" s="266" t="s">
        <v>1667</v>
      </c>
      <c r="C868" s="270">
        <v>44527</v>
      </c>
      <c r="D868" s="271" t="s">
        <v>1643</v>
      </c>
      <c r="E868" s="268" t="s">
        <v>639</v>
      </c>
      <c r="F868" s="268">
        <v>5941</v>
      </c>
      <c r="G868" s="266" t="s">
        <v>2059</v>
      </c>
      <c r="H868" s="268" t="s">
        <v>2060</v>
      </c>
      <c r="I868" s="268" t="s">
        <v>679</v>
      </c>
      <c r="J868" s="269">
        <v>35000</v>
      </c>
      <c r="K868" s="307">
        <v>579.98129100000006</v>
      </c>
      <c r="L868" s="269">
        <v>60.346774185859033</v>
      </c>
      <c r="M868" s="266" t="s">
        <v>643</v>
      </c>
      <c r="N868" s="271" t="s">
        <v>1934</v>
      </c>
      <c r="O868" s="268" t="s">
        <v>806</v>
      </c>
      <c r="P868" s="268" t="s">
        <v>682</v>
      </c>
      <c r="Q868" s="268" t="s">
        <v>683</v>
      </c>
      <c r="R868" s="268"/>
      <c r="S868" s="268"/>
      <c r="T868" s="268"/>
      <c r="U868" s="268"/>
      <c r="V868" s="268" t="s">
        <v>648</v>
      </c>
      <c r="W868" s="268" t="s">
        <v>1582</v>
      </c>
      <c r="X868" s="268" t="s">
        <v>1639</v>
      </c>
      <c r="Y868" s="268" t="s">
        <v>14</v>
      </c>
    </row>
    <row r="869" spans="1:25" hidden="1" x14ac:dyDescent="0.2">
      <c r="A869" s="232"/>
      <c r="B869" s="266" t="s">
        <v>1667</v>
      </c>
      <c r="C869" s="270" t="s">
        <v>1966</v>
      </c>
      <c r="D869" s="271" t="s">
        <v>1643</v>
      </c>
      <c r="E869" s="268" t="s">
        <v>639</v>
      </c>
      <c r="F869" s="268">
        <v>5384</v>
      </c>
      <c r="G869" s="266" t="s">
        <v>1817</v>
      </c>
      <c r="H869" s="268" t="s">
        <v>1818</v>
      </c>
      <c r="I869" s="268" t="s">
        <v>679</v>
      </c>
      <c r="J869" s="269">
        <v>90000</v>
      </c>
      <c r="K869" s="307">
        <v>579.96952199999998</v>
      </c>
      <c r="L869" s="269">
        <v>155.18</v>
      </c>
      <c r="M869" s="266" t="s">
        <v>643</v>
      </c>
      <c r="N869" s="271" t="s">
        <v>1936</v>
      </c>
      <c r="O869" s="268" t="s">
        <v>749</v>
      </c>
      <c r="P869" s="268" t="s">
        <v>682</v>
      </c>
      <c r="Q869" s="268" t="s">
        <v>683</v>
      </c>
      <c r="R869" s="268"/>
      <c r="S869" s="268"/>
      <c r="T869" s="268"/>
      <c r="U869" s="268"/>
      <c r="V869" s="268" t="s">
        <v>648</v>
      </c>
      <c r="W869" s="268" t="s">
        <v>1582</v>
      </c>
      <c r="X869" s="268" t="s">
        <v>1639</v>
      </c>
      <c r="Y869" s="268" t="s">
        <v>14</v>
      </c>
    </row>
    <row r="870" spans="1:25" hidden="1" x14ac:dyDescent="0.2">
      <c r="A870" s="232"/>
      <c r="B870" s="266" t="s">
        <v>1667</v>
      </c>
      <c r="C870" s="270" t="s">
        <v>1966</v>
      </c>
      <c r="D870" s="271" t="s">
        <v>1643</v>
      </c>
      <c r="E870" s="268" t="s">
        <v>639</v>
      </c>
      <c r="F870" s="268">
        <v>5384</v>
      </c>
      <c r="G870" s="266" t="s">
        <v>1817</v>
      </c>
      <c r="H870" s="268" t="s">
        <v>1818</v>
      </c>
      <c r="I870" s="268" t="s">
        <v>679</v>
      </c>
      <c r="J870" s="269">
        <v>90000</v>
      </c>
      <c r="K870" s="307">
        <v>579.96952199999998</v>
      </c>
      <c r="L870" s="269">
        <v>155.18</v>
      </c>
      <c r="M870" s="266" t="s">
        <v>643</v>
      </c>
      <c r="N870" s="271" t="s">
        <v>1936</v>
      </c>
      <c r="O870" s="268" t="s">
        <v>749</v>
      </c>
      <c r="P870" s="268" t="s">
        <v>682</v>
      </c>
      <c r="Q870" s="268" t="s">
        <v>683</v>
      </c>
      <c r="R870" s="268"/>
      <c r="S870" s="268"/>
      <c r="T870" s="268"/>
      <c r="U870" s="268"/>
      <c r="V870" s="268" t="s">
        <v>648</v>
      </c>
      <c r="W870" s="268" t="s">
        <v>1582</v>
      </c>
      <c r="X870" s="268" t="s">
        <v>1639</v>
      </c>
      <c r="Y870" s="268" t="s">
        <v>14</v>
      </c>
    </row>
    <row r="871" spans="1:25" hidden="1" x14ac:dyDescent="0.2">
      <c r="A871" s="232"/>
      <c r="B871" s="266" t="s">
        <v>1667</v>
      </c>
      <c r="C871" s="270" t="s">
        <v>1966</v>
      </c>
      <c r="D871" s="271" t="s">
        <v>1643</v>
      </c>
      <c r="E871" s="268" t="s">
        <v>639</v>
      </c>
      <c r="F871" s="268">
        <v>5384</v>
      </c>
      <c r="G871" s="266" t="s">
        <v>1817</v>
      </c>
      <c r="H871" s="268" t="s">
        <v>1818</v>
      </c>
      <c r="I871" s="268" t="s">
        <v>679</v>
      </c>
      <c r="J871" s="269">
        <v>90000</v>
      </c>
      <c r="K871" s="307">
        <v>579.96952199999998</v>
      </c>
      <c r="L871" s="269">
        <v>155.18</v>
      </c>
      <c r="M871" s="266" t="s">
        <v>643</v>
      </c>
      <c r="N871" s="271" t="s">
        <v>1936</v>
      </c>
      <c r="O871" s="268" t="s">
        <v>749</v>
      </c>
      <c r="P871" s="268" t="s">
        <v>682</v>
      </c>
      <c r="Q871" s="268" t="s">
        <v>683</v>
      </c>
      <c r="R871" s="268"/>
      <c r="S871" s="268"/>
      <c r="T871" s="268"/>
      <c r="U871" s="268"/>
      <c r="V871" s="268" t="s">
        <v>648</v>
      </c>
      <c r="W871" s="268" t="s">
        <v>1582</v>
      </c>
      <c r="X871" s="268" t="s">
        <v>1639</v>
      </c>
      <c r="Y871" s="268" t="s">
        <v>14</v>
      </c>
    </row>
    <row r="872" spans="1:25" hidden="1" x14ac:dyDescent="0.2">
      <c r="A872" s="232"/>
      <c r="B872" s="266" t="s">
        <v>1667</v>
      </c>
      <c r="C872" s="270" t="s">
        <v>1966</v>
      </c>
      <c r="D872" s="271" t="s">
        <v>1643</v>
      </c>
      <c r="E872" s="268" t="s">
        <v>639</v>
      </c>
      <c r="F872" s="268">
        <v>5384</v>
      </c>
      <c r="G872" s="266" t="s">
        <v>1817</v>
      </c>
      <c r="H872" s="268" t="s">
        <v>1818</v>
      </c>
      <c r="I872" s="268" t="s">
        <v>679</v>
      </c>
      <c r="J872" s="269">
        <v>90000</v>
      </c>
      <c r="K872" s="307">
        <v>579.96952199999998</v>
      </c>
      <c r="L872" s="269">
        <v>155.18</v>
      </c>
      <c r="M872" s="266" t="s">
        <v>643</v>
      </c>
      <c r="N872" s="271" t="s">
        <v>1936</v>
      </c>
      <c r="O872" s="268" t="s">
        <v>749</v>
      </c>
      <c r="P872" s="268" t="s">
        <v>682</v>
      </c>
      <c r="Q872" s="268" t="s">
        <v>683</v>
      </c>
      <c r="R872" s="268"/>
      <c r="S872" s="268"/>
      <c r="T872" s="268"/>
      <c r="U872" s="268"/>
      <c r="V872" s="268" t="s">
        <v>648</v>
      </c>
      <c r="W872" s="268" t="s">
        <v>1582</v>
      </c>
      <c r="X872" s="268" t="s">
        <v>1639</v>
      </c>
      <c r="Y872" s="268" t="s">
        <v>14</v>
      </c>
    </row>
    <row r="873" spans="1:25" hidden="1" x14ac:dyDescent="0.2">
      <c r="A873" s="232"/>
      <c r="B873" s="266" t="s">
        <v>1667</v>
      </c>
      <c r="C873" s="270" t="s">
        <v>1967</v>
      </c>
      <c r="D873" s="271" t="s">
        <v>1643</v>
      </c>
      <c r="E873" s="268" t="s">
        <v>639</v>
      </c>
      <c r="F873" s="268">
        <v>5384</v>
      </c>
      <c r="G873" s="266" t="s">
        <v>1819</v>
      </c>
      <c r="H873" s="268" t="s">
        <v>1805</v>
      </c>
      <c r="I873" s="268" t="s">
        <v>679</v>
      </c>
      <c r="J873" s="269">
        <v>50000</v>
      </c>
      <c r="K873" s="307">
        <v>581.57021699999996</v>
      </c>
      <c r="L873" s="269">
        <v>85.97</v>
      </c>
      <c r="M873" s="266" t="s">
        <v>643</v>
      </c>
      <c r="N873" s="271" t="s">
        <v>1654</v>
      </c>
      <c r="O873" s="268" t="s">
        <v>698</v>
      </c>
      <c r="P873" s="268" t="s">
        <v>682</v>
      </c>
      <c r="Q873" s="268" t="s">
        <v>683</v>
      </c>
      <c r="R873" s="268"/>
      <c r="S873" s="268"/>
      <c r="T873" s="268"/>
      <c r="U873" s="268"/>
      <c r="V873" s="268" t="s">
        <v>648</v>
      </c>
      <c r="W873" s="268" t="s">
        <v>1582</v>
      </c>
      <c r="X873" s="268" t="s">
        <v>1639</v>
      </c>
      <c r="Y873" s="268" t="s">
        <v>14</v>
      </c>
    </row>
    <row r="874" spans="1:25" hidden="1" x14ac:dyDescent="0.2">
      <c r="A874" s="232"/>
      <c r="B874" s="266" t="s">
        <v>1667</v>
      </c>
      <c r="C874" s="270" t="s">
        <v>1967</v>
      </c>
      <c r="D874" s="271" t="s">
        <v>1643</v>
      </c>
      <c r="E874" s="268" t="s">
        <v>639</v>
      </c>
      <c r="F874" s="268">
        <v>5384</v>
      </c>
      <c r="G874" s="266" t="s">
        <v>1820</v>
      </c>
      <c r="H874" s="268" t="s">
        <v>1805</v>
      </c>
      <c r="I874" s="268" t="s">
        <v>679</v>
      </c>
      <c r="J874" s="269">
        <v>65000</v>
      </c>
      <c r="K874" s="307">
        <v>581.57021699999996</v>
      </c>
      <c r="L874" s="269">
        <v>111.77</v>
      </c>
      <c r="M874" s="266" t="s">
        <v>643</v>
      </c>
      <c r="N874" s="271" t="s">
        <v>1653</v>
      </c>
      <c r="O874" s="268" t="s">
        <v>701</v>
      </c>
      <c r="P874" s="268" t="s">
        <v>682</v>
      </c>
      <c r="Q874" s="268" t="s">
        <v>683</v>
      </c>
      <c r="R874" s="268"/>
      <c r="S874" s="268"/>
      <c r="T874" s="268"/>
      <c r="U874" s="268"/>
      <c r="V874" s="268" t="s">
        <v>648</v>
      </c>
      <c r="W874" s="268" t="s">
        <v>1582</v>
      </c>
      <c r="X874" s="268" t="s">
        <v>1639</v>
      </c>
      <c r="Y874" s="268" t="s">
        <v>14</v>
      </c>
    </row>
    <row r="875" spans="1:25" hidden="1" x14ac:dyDescent="0.2">
      <c r="A875" s="232"/>
      <c r="B875" s="266" t="s">
        <v>1821</v>
      </c>
      <c r="C875" s="267" t="s">
        <v>638</v>
      </c>
      <c r="D875" s="271" t="s">
        <v>1643</v>
      </c>
      <c r="E875" s="268" t="s">
        <v>639</v>
      </c>
      <c r="F875" s="268">
        <v>4221</v>
      </c>
      <c r="G875" s="266" t="s">
        <v>654</v>
      </c>
      <c r="H875" s="268" t="s">
        <v>1822</v>
      </c>
      <c r="I875" s="268" t="s">
        <v>1669</v>
      </c>
      <c r="J875" s="269">
        <v>0</v>
      </c>
      <c r="K875" s="307">
        <v>0</v>
      </c>
      <c r="L875" s="269">
        <v>37.909999999999997</v>
      </c>
      <c r="M875" s="266" t="s">
        <v>643</v>
      </c>
      <c r="N875" s="271" t="s">
        <v>1931</v>
      </c>
      <c r="O875" s="268" t="s">
        <v>644</v>
      </c>
      <c r="P875" s="268" t="s">
        <v>645</v>
      </c>
      <c r="Q875" s="268" t="s">
        <v>645</v>
      </c>
      <c r="R875" s="268"/>
      <c r="S875" s="268"/>
      <c r="T875" s="268"/>
      <c r="U875" s="268"/>
      <c r="V875" s="268" t="s">
        <v>648</v>
      </c>
      <c r="W875" s="268" t="s">
        <v>793</v>
      </c>
      <c r="X875" s="268" t="s">
        <v>1633</v>
      </c>
      <c r="Y875" s="268" t="s">
        <v>10</v>
      </c>
    </row>
    <row r="876" spans="1:25" hidden="1" x14ac:dyDescent="0.2">
      <c r="A876" s="232"/>
      <c r="B876" s="266" t="s">
        <v>1821</v>
      </c>
      <c r="C876" s="267">
        <v>44418</v>
      </c>
      <c r="D876" s="271" t="s">
        <v>1643</v>
      </c>
      <c r="E876" s="268" t="s">
        <v>639</v>
      </c>
      <c r="F876" s="268">
        <v>5199</v>
      </c>
      <c r="G876" s="266" t="s">
        <v>640</v>
      </c>
      <c r="H876" s="268" t="s">
        <v>1823</v>
      </c>
      <c r="I876" s="268" t="s">
        <v>642</v>
      </c>
      <c r="J876" s="269">
        <v>130.38</v>
      </c>
      <c r="K876" s="307">
        <v>0.86487599999999998</v>
      </c>
      <c r="L876" s="269">
        <v>150.75</v>
      </c>
      <c r="M876" s="266" t="s">
        <v>643</v>
      </c>
      <c r="N876" s="271" t="s">
        <v>1931</v>
      </c>
      <c r="O876" s="268" t="s">
        <v>644</v>
      </c>
      <c r="P876" s="268" t="s">
        <v>645</v>
      </c>
      <c r="Q876" s="268" t="s">
        <v>645</v>
      </c>
      <c r="R876" s="268"/>
      <c r="S876" s="268"/>
      <c r="T876" s="268"/>
      <c r="U876" s="268"/>
      <c r="V876" s="268" t="s">
        <v>648</v>
      </c>
      <c r="W876" s="268" t="s">
        <v>793</v>
      </c>
      <c r="X876" s="268" t="s">
        <v>1633</v>
      </c>
      <c r="Y876" s="268" t="s">
        <v>10</v>
      </c>
    </row>
    <row r="877" spans="1:25" hidden="1" x14ac:dyDescent="0.2">
      <c r="A877" s="232"/>
      <c r="B877" s="266" t="s">
        <v>1821</v>
      </c>
      <c r="C877" s="267">
        <v>44239</v>
      </c>
      <c r="D877" s="271" t="s">
        <v>1643</v>
      </c>
      <c r="E877" s="268" t="s">
        <v>639</v>
      </c>
      <c r="F877" s="268">
        <v>5204</v>
      </c>
      <c r="G877" s="266" t="s">
        <v>1824</v>
      </c>
      <c r="H877" s="268" t="s">
        <v>1825</v>
      </c>
      <c r="I877" s="268" t="s">
        <v>679</v>
      </c>
      <c r="J877" s="269">
        <v>137328</v>
      </c>
      <c r="K877" s="307">
        <v>579.48158999999998</v>
      </c>
      <c r="L877" s="269">
        <v>236.98</v>
      </c>
      <c r="M877" s="266" t="s">
        <v>643</v>
      </c>
      <c r="N877" s="271" t="s">
        <v>1944</v>
      </c>
      <c r="O877" s="268" t="s">
        <v>685</v>
      </c>
      <c r="P877" s="268" t="s">
        <v>682</v>
      </c>
      <c r="Q877" s="268" t="s">
        <v>683</v>
      </c>
      <c r="R877" s="268"/>
      <c r="S877" s="268"/>
      <c r="T877" s="268"/>
      <c r="U877" s="268"/>
      <c r="V877" s="268" t="s">
        <v>648</v>
      </c>
      <c r="W877" s="268" t="s">
        <v>1582</v>
      </c>
      <c r="X877" s="268" t="s">
        <v>1639</v>
      </c>
      <c r="Y877" s="268" t="s">
        <v>14</v>
      </c>
    </row>
    <row r="878" spans="1:25" hidden="1" x14ac:dyDescent="0.2">
      <c r="A878" s="232"/>
      <c r="B878" s="266" t="s">
        <v>1821</v>
      </c>
      <c r="C878" s="267">
        <v>44239</v>
      </c>
      <c r="D878" s="271" t="s">
        <v>1643</v>
      </c>
      <c r="E878" s="268" t="s">
        <v>639</v>
      </c>
      <c r="F878" s="268">
        <v>5204</v>
      </c>
      <c r="G878" s="266" t="s">
        <v>1824</v>
      </c>
      <c r="H878" s="268" t="s">
        <v>1825</v>
      </c>
      <c r="I878" s="268" t="s">
        <v>679</v>
      </c>
      <c r="J878" s="269">
        <v>58965</v>
      </c>
      <c r="K878" s="307">
        <v>579.48158999999998</v>
      </c>
      <c r="L878" s="269">
        <v>101.75</v>
      </c>
      <c r="M878" s="266" t="s">
        <v>643</v>
      </c>
      <c r="N878" s="271" t="s">
        <v>1945</v>
      </c>
      <c r="O878" s="268" t="s">
        <v>687</v>
      </c>
      <c r="P878" s="268" t="s">
        <v>682</v>
      </c>
      <c r="Q878" s="268" t="s">
        <v>683</v>
      </c>
      <c r="R878" s="268"/>
      <c r="S878" s="268"/>
      <c r="T878" s="268"/>
      <c r="U878" s="268"/>
      <c r="V878" s="268" t="s">
        <v>648</v>
      </c>
      <c r="W878" s="268" t="s">
        <v>1582</v>
      </c>
      <c r="X878" s="268" t="s">
        <v>1639</v>
      </c>
      <c r="Y878" s="268" t="s">
        <v>14</v>
      </c>
    </row>
    <row r="879" spans="1:25" hidden="1" x14ac:dyDescent="0.2">
      <c r="A879" s="232"/>
      <c r="B879" s="266" t="s">
        <v>1821</v>
      </c>
      <c r="C879" s="267">
        <v>44239</v>
      </c>
      <c r="D879" s="271" t="s">
        <v>1643</v>
      </c>
      <c r="E879" s="268" t="s">
        <v>639</v>
      </c>
      <c r="F879" s="268">
        <v>5204</v>
      </c>
      <c r="G879" s="266" t="s">
        <v>1824</v>
      </c>
      <c r="H879" s="268" t="s">
        <v>1825</v>
      </c>
      <c r="I879" s="268" t="s">
        <v>679</v>
      </c>
      <c r="J879" s="269">
        <v>97655</v>
      </c>
      <c r="K879" s="307">
        <v>579.48158999999998</v>
      </c>
      <c r="L879" s="269">
        <v>168.52</v>
      </c>
      <c r="M879" s="266" t="s">
        <v>643</v>
      </c>
      <c r="N879" s="271" t="s">
        <v>1945</v>
      </c>
      <c r="O879" s="268" t="s">
        <v>687</v>
      </c>
      <c r="P879" s="268" t="s">
        <v>682</v>
      </c>
      <c r="Q879" s="268" t="s">
        <v>683</v>
      </c>
      <c r="R879" s="268"/>
      <c r="S879" s="268"/>
      <c r="T879" s="268"/>
      <c r="U879" s="268"/>
      <c r="V879" s="268" t="s">
        <v>648</v>
      </c>
      <c r="W879" s="268" t="s">
        <v>1582</v>
      </c>
      <c r="X879" s="268" t="s">
        <v>1639</v>
      </c>
      <c r="Y879" s="268" t="s">
        <v>14</v>
      </c>
    </row>
    <row r="880" spans="1:25" hidden="1" x14ac:dyDescent="0.2">
      <c r="A880" s="232"/>
      <c r="B880" s="266" t="s">
        <v>1821</v>
      </c>
      <c r="C880" s="267">
        <v>44239</v>
      </c>
      <c r="D880" s="271" t="s">
        <v>1643</v>
      </c>
      <c r="E880" s="268" t="s">
        <v>639</v>
      </c>
      <c r="F880" s="268">
        <v>5204</v>
      </c>
      <c r="G880" s="266" t="s">
        <v>1826</v>
      </c>
      <c r="H880" s="268" t="s">
        <v>1827</v>
      </c>
      <c r="I880" s="268" t="s">
        <v>679</v>
      </c>
      <c r="J880" s="269">
        <v>280000</v>
      </c>
      <c r="K880" s="307">
        <v>579.48158999999998</v>
      </c>
      <c r="L880" s="269">
        <v>483.19</v>
      </c>
      <c r="M880" s="266" t="s">
        <v>643</v>
      </c>
      <c r="N880" s="271" t="s">
        <v>1652</v>
      </c>
      <c r="O880" s="268" t="s">
        <v>728</v>
      </c>
      <c r="P880" s="268" t="s">
        <v>682</v>
      </c>
      <c r="Q880" s="268" t="s">
        <v>683</v>
      </c>
      <c r="R880" s="268"/>
      <c r="S880" s="268"/>
      <c r="T880" s="268"/>
      <c r="U880" s="268"/>
      <c r="V880" s="268" t="s">
        <v>648</v>
      </c>
      <c r="W880" s="268" t="s">
        <v>1508</v>
      </c>
      <c r="X880" s="268" t="s">
        <v>1636</v>
      </c>
      <c r="Y880" s="268" t="s">
        <v>14</v>
      </c>
    </row>
    <row r="881" spans="1:25" hidden="1" x14ac:dyDescent="0.2">
      <c r="A881" s="232"/>
      <c r="B881" s="266" t="s">
        <v>1821</v>
      </c>
      <c r="C881" s="267">
        <v>44239</v>
      </c>
      <c r="D881" s="271" t="s">
        <v>1643</v>
      </c>
      <c r="E881" s="268" t="s">
        <v>639</v>
      </c>
      <c r="F881" s="268">
        <v>5204</v>
      </c>
      <c r="G881" s="266" t="s">
        <v>1824</v>
      </c>
      <c r="H881" s="268" t="s">
        <v>1825</v>
      </c>
      <c r="I881" s="268" t="s">
        <v>679</v>
      </c>
      <c r="J881" s="269">
        <v>307614</v>
      </c>
      <c r="K881" s="307">
        <v>579.48158999999998</v>
      </c>
      <c r="L881" s="269">
        <v>530.84</v>
      </c>
      <c r="M881" s="266" t="s">
        <v>643</v>
      </c>
      <c r="N881" s="271" t="s">
        <v>1946</v>
      </c>
      <c r="O881" s="268" t="s">
        <v>681</v>
      </c>
      <c r="P881" s="268" t="s">
        <v>682</v>
      </c>
      <c r="Q881" s="268" t="s">
        <v>683</v>
      </c>
      <c r="R881" s="268"/>
      <c r="S881" s="268"/>
      <c r="T881" s="268"/>
      <c r="U881" s="268"/>
      <c r="V881" s="268" t="s">
        <v>648</v>
      </c>
      <c r="W881" s="268" t="s">
        <v>1582</v>
      </c>
      <c r="X881" s="268" t="s">
        <v>1639</v>
      </c>
      <c r="Y881" s="268" t="s">
        <v>14</v>
      </c>
    </row>
    <row r="882" spans="1:25" hidden="1" x14ac:dyDescent="0.2">
      <c r="A882" s="232"/>
      <c r="B882" s="266" t="s">
        <v>1821</v>
      </c>
      <c r="C882" s="267">
        <v>44239</v>
      </c>
      <c r="D882" s="271" t="s">
        <v>1643</v>
      </c>
      <c r="E882" s="268" t="s">
        <v>639</v>
      </c>
      <c r="F882" s="268">
        <v>5204</v>
      </c>
      <c r="G882" s="266" t="s">
        <v>1828</v>
      </c>
      <c r="H882" s="268" t="s">
        <v>1805</v>
      </c>
      <c r="I882" s="268" t="s">
        <v>679</v>
      </c>
      <c r="J882" s="269">
        <v>701626</v>
      </c>
      <c r="K882" s="307">
        <v>579.48158999999998</v>
      </c>
      <c r="L882" s="269">
        <v>1210.78</v>
      </c>
      <c r="M882" s="266" t="s">
        <v>643</v>
      </c>
      <c r="N882" s="271" t="s">
        <v>1946</v>
      </c>
      <c r="O882" s="268" t="s">
        <v>681</v>
      </c>
      <c r="P882" s="268" t="s">
        <v>682</v>
      </c>
      <c r="Q882" s="268" t="s">
        <v>683</v>
      </c>
      <c r="R882" s="268"/>
      <c r="S882" s="268"/>
      <c r="T882" s="268"/>
      <c r="U882" s="268"/>
      <c r="V882" s="268" t="s">
        <v>648</v>
      </c>
      <c r="W882" s="268" t="s">
        <v>1508</v>
      </c>
      <c r="X882" s="268" t="s">
        <v>1636</v>
      </c>
      <c r="Y882" s="268" t="s">
        <v>14</v>
      </c>
    </row>
    <row r="883" spans="1:25" hidden="1" x14ac:dyDescent="0.2">
      <c r="A883" s="232"/>
      <c r="B883" s="266" t="s">
        <v>1821</v>
      </c>
      <c r="C883" s="267">
        <v>44239</v>
      </c>
      <c r="D883" s="271" t="s">
        <v>1643</v>
      </c>
      <c r="E883" s="268" t="s">
        <v>639</v>
      </c>
      <c r="F883" s="268">
        <v>5204</v>
      </c>
      <c r="G883" s="266" t="s">
        <v>1824</v>
      </c>
      <c r="H883" s="268" t="s">
        <v>1825</v>
      </c>
      <c r="I883" s="268" t="s">
        <v>679</v>
      </c>
      <c r="J883" s="269">
        <v>40588</v>
      </c>
      <c r="K883" s="307">
        <v>579.48158999999998</v>
      </c>
      <c r="L883" s="269">
        <v>70.040000000000006</v>
      </c>
      <c r="M883" s="266" t="s">
        <v>643</v>
      </c>
      <c r="N883" s="271" t="s">
        <v>1942</v>
      </c>
      <c r="O883" s="268" t="s">
        <v>688</v>
      </c>
      <c r="P883" s="268" t="s">
        <v>682</v>
      </c>
      <c r="Q883" s="268" t="s">
        <v>683</v>
      </c>
      <c r="R883" s="268"/>
      <c r="S883" s="268"/>
      <c r="T883" s="268"/>
      <c r="U883" s="268"/>
      <c r="V883" s="268" t="s">
        <v>648</v>
      </c>
      <c r="W883" s="268" t="s">
        <v>1582</v>
      </c>
      <c r="X883" s="268" t="s">
        <v>1639</v>
      </c>
      <c r="Y883" s="268" t="s">
        <v>14</v>
      </c>
    </row>
    <row r="884" spans="1:25" hidden="1" x14ac:dyDescent="0.2">
      <c r="A884" s="232"/>
      <c r="B884" s="266" t="s">
        <v>1821</v>
      </c>
      <c r="C884" s="267">
        <v>44239</v>
      </c>
      <c r="D884" s="271" t="s">
        <v>1643</v>
      </c>
      <c r="E884" s="268" t="s">
        <v>639</v>
      </c>
      <c r="F884" s="268">
        <v>5204</v>
      </c>
      <c r="G884" s="266" t="s">
        <v>1824</v>
      </c>
      <c r="H884" s="268" t="s">
        <v>1825</v>
      </c>
      <c r="I884" s="268" t="s">
        <v>679</v>
      </c>
      <c r="J884" s="269">
        <v>73241</v>
      </c>
      <c r="K884" s="307">
        <v>579.48158999999998</v>
      </c>
      <c r="L884" s="269">
        <v>126.39</v>
      </c>
      <c r="M884" s="266" t="s">
        <v>643</v>
      </c>
      <c r="N884" s="271" t="s">
        <v>1941</v>
      </c>
      <c r="O884" s="268" t="s">
        <v>689</v>
      </c>
      <c r="P884" s="268" t="s">
        <v>682</v>
      </c>
      <c r="Q884" s="268" t="s">
        <v>683</v>
      </c>
      <c r="R884" s="268"/>
      <c r="S884" s="268"/>
      <c r="T884" s="268"/>
      <c r="U884" s="268"/>
      <c r="V884" s="268" t="s">
        <v>648</v>
      </c>
      <c r="W884" s="268" t="s">
        <v>1582</v>
      </c>
      <c r="X884" s="268" t="s">
        <v>1639</v>
      </c>
      <c r="Y884" s="268" t="s">
        <v>14</v>
      </c>
    </row>
    <row r="885" spans="1:25" hidden="1" x14ac:dyDescent="0.2">
      <c r="A885" s="232"/>
      <c r="B885" s="266" t="s">
        <v>1821</v>
      </c>
      <c r="C885" s="267">
        <v>44267</v>
      </c>
      <c r="D885" s="271" t="s">
        <v>1643</v>
      </c>
      <c r="E885" s="268" t="s">
        <v>639</v>
      </c>
      <c r="F885" s="268">
        <v>5204</v>
      </c>
      <c r="G885" s="266" t="s">
        <v>1829</v>
      </c>
      <c r="H885" s="268" t="s">
        <v>1830</v>
      </c>
      <c r="I885" s="268" t="s">
        <v>679</v>
      </c>
      <c r="J885" s="269">
        <v>13936</v>
      </c>
      <c r="K885" s="307">
        <v>580.42985799999997</v>
      </c>
      <c r="L885" s="269">
        <v>24.01</v>
      </c>
      <c r="M885" s="266" t="s">
        <v>643</v>
      </c>
      <c r="N885" s="271" t="s">
        <v>1945</v>
      </c>
      <c r="O885" s="268" t="s">
        <v>687</v>
      </c>
      <c r="P885" s="268" t="s">
        <v>682</v>
      </c>
      <c r="Q885" s="268" t="s">
        <v>683</v>
      </c>
      <c r="R885" s="268"/>
      <c r="S885" s="268"/>
      <c r="T885" s="268"/>
      <c r="U885" s="268"/>
      <c r="V885" s="268" t="s">
        <v>648</v>
      </c>
      <c r="W885" s="268" t="s">
        <v>1582</v>
      </c>
      <c r="X885" s="268" t="s">
        <v>1639</v>
      </c>
      <c r="Y885" s="268" t="s">
        <v>14</v>
      </c>
    </row>
    <row r="886" spans="1:25" hidden="1" x14ac:dyDescent="0.2">
      <c r="A886" s="232"/>
      <c r="B886" s="266" t="s">
        <v>1821</v>
      </c>
      <c r="C886" s="267">
        <v>44267</v>
      </c>
      <c r="D886" s="271" t="s">
        <v>1643</v>
      </c>
      <c r="E886" s="268" t="s">
        <v>639</v>
      </c>
      <c r="F886" s="268">
        <v>5204</v>
      </c>
      <c r="G886" s="266" t="s">
        <v>1829</v>
      </c>
      <c r="H886" s="268" t="s">
        <v>1830</v>
      </c>
      <c r="I886" s="268" t="s">
        <v>679</v>
      </c>
      <c r="J886" s="269">
        <v>30582</v>
      </c>
      <c r="K886" s="307">
        <v>580.42985799999997</v>
      </c>
      <c r="L886" s="269">
        <v>52.69</v>
      </c>
      <c r="M886" s="266" t="s">
        <v>643</v>
      </c>
      <c r="N886" s="271" t="s">
        <v>1945</v>
      </c>
      <c r="O886" s="268" t="s">
        <v>687</v>
      </c>
      <c r="P886" s="268" t="s">
        <v>682</v>
      </c>
      <c r="Q886" s="268" t="s">
        <v>683</v>
      </c>
      <c r="R886" s="268"/>
      <c r="S886" s="268"/>
      <c r="T886" s="268"/>
      <c r="U886" s="268"/>
      <c r="V886" s="268" t="s">
        <v>648</v>
      </c>
      <c r="W886" s="268" t="s">
        <v>1582</v>
      </c>
      <c r="X886" s="268" t="s">
        <v>1639</v>
      </c>
      <c r="Y886" s="268" t="s">
        <v>14</v>
      </c>
    </row>
    <row r="887" spans="1:25" hidden="1" x14ac:dyDescent="0.2">
      <c r="A887" s="232"/>
      <c r="B887" s="266" t="s">
        <v>1821</v>
      </c>
      <c r="C887" s="267">
        <v>44267</v>
      </c>
      <c r="D887" s="271" t="s">
        <v>1643</v>
      </c>
      <c r="E887" s="268" t="s">
        <v>639</v>
      </c>
      <c r="F887" s="268">
        <v>5204</v>
      </c>
      <c r="G887" s="266" t="s">
        <v>1829</v>
      </c>
      <c r="H887" s="268" t="s">
        <v>1830</v>
      </c>
      <c r="I887" s="268" t="s">
        <v>679</v>
      </c>
      <c r="J887" s="269">
        <v>34995</v>
      </c>
      <c r="K887" s="307">
        <v>580.42985799999997</v>
      </c>
      <c r="L887" s="269">
        <v>60.29</v>
      </c>
      <c r="M887" s="266" t="s">
        <v>643</v>
      </c>
      <c r="N887" s="271" t="s">
        <v>1944</v>
      </c>
      <c r="O887" s="268" t="s">
        <v>685</v>
      </c>
      <c r="P887" s="268" t="s">
        <v>682</v>
      </c>
      <c r="Q887" s="268" t="s">
        <v>683</v>
      </c>
      <c r="R887" s="268"/>
      <c r="S887" s="268"/>
      <c r="T887" s="268"/>
      <c r="U887" s="268"/>
      <c r="V887" s="268" t="s">
        <v>648</v>
      </c>
      <c r="W887" s="268" t="s">
        <v>1582</v>
      </c>
      <c r="X887" s="268" t="s">
        <v>1639</v>
      </c>
      <c r="Y887" s="268" t="s">
        <v>14</v>
      </c>
    </row>
    <row r="888" spans="1:25" hidden="1" x14ac:dyDescent="0.2">
      <c r="A888" s="232"/>
      <c r="B888" s="266" t="s">
        <v>1821</v>
      </c>
      <c r="C888" s="267">
        <v>44267</v>
      </c>
      <c r="D888" s="271" t="s">
        <v>1643</v>
      </c>
      <c r="E888" s="268" t="s">
        <v>639</v>
      </c>
      <c r="F888" s="268">
        <v>5204</v>
      </c>
      <c r="G888" s="266" t="s">
        <v>1831</v>
      </c>
      <c r="H888" s="268" t="s">
        <v>1832</v>
      </c>
      <c r="I888" s="268" t="s">
        <v>679</v>
      </c>
      <c r="J888" s="269">
        <v>1500</v>
      </c>
      <c r="K888" s="307">
        <v>580.42985799999997</v>
      </c>
      <c r="L888" s="269">
        <v>2.58</v>
      </c>
      <c r="M888" s="266" t="s">
        <v>643</v>
      </c>
      <c r="N888" s="271" t="s">
        <v>1665</v>
      </c>
      <c r="O888" s="268" t="s">
        <v>741</v>
      </c>
      <c r="P888" s="268" t="s">
        <v>682</v>
      </c>
      <c r="Q888" s="268" t="s">
        <v>683</v>
      </c>
      <c r="R888" s="268"/>
      <c r="S888" s="268"/>
      <c r="T888" s="268"/>
      <c r="U888" s="268"/>
      <c r="V888" s="268" t="s">
        <v>648</v>
      </c>
      <c r="W888" s="268" t="s">
        <v>1582</v>
      </c>
      <c r="X888" s="268" t="s">
        <v>1639</v>
      </c>
      <c r="Y888" s="268" t="s">
        <v>14</v>
      </c>
    </row>
    <row r="889" spans="1:25" hidden="1" x14ac:dyDescent="0.2">
      <c r="A889" s="232"/>
      <c r="B889" s="266" t="s">
        <v>1821</v>
      </c>
      <c r="C889" s="267">
        <v>44359</v>
      </c>
      <c r="D889" s="271" t="s">
        <v>1643</v>
      </c>
      <c r="E889" s="268" t="s">
        <v>639</v>
      </c>
      <c r="F889" s="268">
        <v>5204</v>
      </c>
      <c r="G889" s="266" t="s">
        <v>1833</v>
      </c>
      <c r="H889" s="268" t="s">
        <v>1834</v>
      </c>
      <c r="I889" s="268" t="s">
        <v>679</v>
      </c>
      <c r="J889" s="269">
        <v>1500</v>
      </c>
      <c r="K889" s="307">
        <v>581.103972</v>
      </c>
      <c r="L889" s="269">
        <v>2.58</v>
      </c>
      <c r="M889" s="266" t="s">
        <v>643</v>
      </c>
      <c r="N889" s="271" t="s">
        <v>1932</v>
      </c>
      <c r="O889" s="268" t="s">
        <v>721</v>
      </c>
      <c r="P889" s="268" t="s">
        <v>682</v>
      </c>
      <c r="Q889" s="268" t="s">
        <v>683</v>
      </c>
      <c r="R889" s="268"/>
      <c r="S889" s="268"/>
      <c r="T889" s="268"/>
      <c r="U889" s="268"/>
      <c r="V889" s="268" t="s">
        <v>648</v>
      </c>
      <c r="W889" s="268" t="s">
        <v>1582</v>
      </c>
      <c r="X889" s="268" t="s">
        <v>1639</v>
      </c>
      <c r="Y889" s="268" t="s">
        <v>14</v>
      </c>
    </row>
    <row r="890" spans="1:25" hidden="1" x14ac:dyDescent="0.2">
      <c r="A890" s="232"/>
      <c r="B890" s="266" t="s">
        <v>1821</v>
      </c>
      <c r="C890" s="267">
        <v>44389</v>
      </c>
      <c r="D890" s="271" t="s">
        <v>1643</v>
      </c>
      <c r="E890" s="268" t="s">
        <v>639</v>
      </c>
      <c r="F890" s="268">
        <v>5204</v>
      </c>
      <c r="G890" s="266" t="s">
        <v>1835</v>
      </c>
      <c r="H890" s="268" t="s">
        <v>1836</v>
      </c>
      <c r="I890" s="268" t="s">
        <v>679</v>
      </c>
      <c r="J890" s="269">
        <v>10000</v>
      </c>
      <c r="K890" s="307">
        <v>582.12071200000003</v>
      </c>
      <c r="L890" s="269">
        <v>17.18</v>
      </c>
      <c r="M890" s="266" t="s">
        <v>643</v>
      </c>
      <c r="N890" s="271" t="s">
        <v>1937</v>
      </c>
      <c r="O890" s="268" t="s">
        <v>744</v>
      </c>
      <c r="P890" s="268" t="s">
        <v>682</v>
      </c>
      <c r="Q890" s="268" t="s">
        <v>683</v>
      </c>
      <c r="R890" s="268"/>
      <c r="S890" s="268"/>
      <c r="T890" s="268"/>
      <c r="U890" s="268"/>
      <c r="V890" s="268" t="s">
        <v>648</v>
      </c>
      <c r="W890" s="268" t="s">
        <v>1508</v>
      </c>
      <c r="X890" s="268" t="s">
        <v>1636</v>
      </c>
      <c r="Y890" s="268" t="s">
        <v>14</v>
      </c>
    </row>
    <row r="891" spans="1:25" hidden="1" x14ac:dyDescent="0.2">
      <c r="A891" s="232"/>
      <c r="B891" s="266" t="s">
        <v>1821</v>
      </c>
      <c r="C891" s="267">
        <v>44389</v>
      </c>
      <c r="D891" s="271" t="s">
        <v>1643</v>
      </c>
      <c r="E891" s="268" t="s">
        <v>639</v>
      </c>
      <c r="F891" s="268">
        <v>5204</v>
      </c>
      <c r="G891" s="266" t="s">
        <v>1837</v>
      </c>
      <c r="H891" s="268" t="s">
        <v>1235</v>
      </c>
      <c r="I891" s="268" t="s">
        <v>679</v>
      </c>
      <c r="J891" s="269">
        <v>200000</v>
      </c>
      <c r="K891" s="307">
        <v>582.12071200000003</v>
      </c>
      <c r="L891" s="269">
        <v>343.57</v>
      </c>
      <c r="M891" s="266" t="s">
        <v>643</v>
      </c>
      <c r="N891" s="271" t="s">
        <v>1947</v>
      </c>
      <c r="O891" s="268" t="s">
        <v>1236</v>
      </c>
      <c r="P891" s="268" t="s">
        <v>682</v>
      </c>
      <c r="Q891" s="268" t="s">
        <v>683</v>
      </c>
      <c r="R891" s="268"/>
      <c r="S891" s="268"/>
      <c r="T891" s="268"/>
      <c r="U891" s="268"/>
      <c r="V891" s="268" t="s">
        <v>648</v>
      </c>
      <c r="W891" s="268" t="s">
        <v>1582</v>
      </c>
      <c r="X891" s="268" t="s">
        <v>1639</v>
      </c>
      <c r="Y891" s="268" t="s">
        <v>14</v>
      </c>
    </row>
    <row r="892" spans="1:25" hidden="1" x14ac:dyDescent="0.2">
      <c r="A892" s="232"/>
      <c r="B892" s="266" t="s">
        <v>1821</v>
      </c>
      <c r="C892" s="267">
        <v>44451</v>
      </c>
      <c r="D892" s="271" t="s">
        <v>1643</v>
      </c>
      <c r="E892" s="268" t="s">
        <v>639</v>
      </c>
      <c r="F892" s="268">
        <v>5204</v>
      </c>
      <c r="G892" s="266" t="s">
        <v>1838</v>
      </c>
      <c r="H892" s="268" t="s">
        <v>1839</v>
      </c>
      <c r="I892" s="268" t="s">
        <v>679</v>
      </c>
      <c r="J892" s="269">
        <v>143950</v>
      </c>
      <c r="K892" s="307">
        <v>579.86279000000002</v>
      </c>
      <c r="L892" s="269">
        <v>248.25</v>
      </c>
      <c r="M892" s="266" t="s">
        <v>643</v>
      </c>
      <c r="N892" s="271" t="s">
        <v>1948</v>
      </c>
      <c r="O892" s="268" t="s">
        <v>764</v>
      </c>
      <c r="P892" s="268" t="s">
        <v>682</v>
      </c>
      <c r="Q892" s="268" t="s">
        <v>683</v>
      </c>
      <c r="R892" s="268"/>
      <c r="S892" s="268"/>
      <c r="T892" s="268"/>
      <c r="U892" s="268"/>
      <c r="V892" s="268" t="s">
        <v>648</v>
      </c>
      <c r="W892" s="268" t="s">
        <v>1582</v>
      </c>
      <c r="X892" s="268" t="s">
        <v>1639</v>
      </c>
      <c r="Y892" s="268" t="s">
        <v>14</v>
      </c>
    </row>
    <row r="893" spans="1:25" hidden="1" x14ac:dyDescent="0.2">
      <c r="A893" s="232"/>
      <c r="B893" s="266" t="s">
        <v>1821</v>
      </c>
      <c r="C893" s="267">
        <v>44481</v>
      </c>
      <c r="D893" s="271" t="s">
        <v>1643</v>
      </c>
      <c r="E893" s="268" t="s">
        <v>639</v>
      </c>
      <c r="F893" s="268">
        <v>5204</v>
      </c>
      <c r="G893" s="266" t="s">
        <v>1840</v>
      </c>
      <c r="H893" s="268" t="s">
        <v>1841</v>
      </c>
      <c r="I893" s="268" t="s">
        <v>679</v>
      </c>
      <c r="J893" s="269">
        <v>23750</v>
      </c>
      <c r="K893" s="307">
        <v>580.58534999999995</v>
      </c>
      <c r="L893" s="269">
        <v>40.909999999999997</v>
      </c>
      <c r="M893" s="266" t="s">
        <v>643</v>
      </c>
      <c r="N893" s="271" t="s">
        <v>1948</v>
      </c>
      <c r="O893" s="268" t="s">
        <v>764</v>
      </c>
      <c r="P893" s="268" t="s">
        <v>682</v>
      </c>
      <c r="Q893" s="268" t="s">
        <v>683</v>
      </c>
      <c r="R893" s="268"/>
      <c r="S893" s="268"/>
      <c r="T893" s="268"/>
      <c r="U893" s="268"/>
      <c r="V893" s="268" t="s">
        <v>648</v>
      </c>
      <c r="W893" s="268" t="s">
        <v>1582</v>
      </c>
      <c r="X893" s="268" t="s">
        <v>1639</v>
      </c>
      <c r="Y893" s="268" t="s">
        <v>14</v>
      </c>
    </row>
    <row r="894" spans="1:25" hidden="1" x14ac:dyDescent="0.2">
      <c r="A894" s="232"/>
      <c r="B894" s="266" t="s">
        <v>1821</v>
      </c>
      <c r="C894" s="267" t="s">
        <v>1968</v>
      </c>
      <c r="D894" s="271" t="s">
        <v>1643</v>
      </c>
      <c r="E894" s="268" t="s">
        <v>639</v>
      </c>
      <c r="F894" s="268">
        <v>5204</v>
      </c>
      <c r="G894" s="266" t="s">
        <v>1842</v>
      </c>
      <c r="H894" s="268" t="s">
        <v>1843</v>
      </c>
      <c r="I894" s="268" t="s">
        <v>679</v>
      </c>
      <c r="J894" s="269">
        <v>210000</v>
      </c>
      <c r="K894" s="307">
        <v>581.053538</v>
      </c>
      <c r="L894" s="269">
        <v>361.41</v>
      </c>
      <c r="M894" s="266" t="s">
        <v>643</v>
      </c>
      <c r="N894" s="271" t="s">
        <v>1948</v>
      </c>
      <c r="O894" s="268" t="s">
        <v>764</v>
      </c>
      <c r="P894" s="268" t="s">
        <v>682</v>
      </c>
      <c r="Q894" s="268" t="s">
        <v>683</v>
      </c>
      <c r="R894" s="268"/>
      <c r="S894" s="268"/>
      <c r="T894" s="268"/>
      <c r="U894" s="268"/>
      <c r="V894" s="268" t="s">
        <v>648</v>
      </c>
      <c r="W894" s="268" t="s">
        <v>1582</v>
      </c>
      <c r="X894" s="268" t="s">
        <v>1639</v>
      </c>
      <c r="Y894" s="268" t="s">
        <v>14</v>
      </c>
    </row>
    <row r="895" spans="1:25" hidden="1" x14ac:dyDescent="0.2">
      <c r="A895" s="232"/>
      <c r="B895" s="266" t="s">
        <v>1821</v>
      </c>
      <c r="C895" s="267" t="s">
        <v>1969</v>
      </c>
      <c r="D895" s="271" t="s">
        <v>1643</v>
      </c>
      <c r="E895" s="268" t="s">
        <v>639</v>
      </c>
      <c r="F895" s="268">
        <v>5204</v>
      </c>
      <c r="G895" s="266" t="s">
        <v>1844</v>
      </c>
      <c r="H895" s="268" t="s">
        <v>1845</v>
      </c>
      <c r="I895" s="268" t="s">
        <v>679</v>
      </c>
      <c r="J895" s="269">
        <v>164450</v>
      </c>
      <c r="K895" s="307">
        <v>581.48185699999999</v>
      </c>
      <c r="L895" s="269">
        <v>282.81</v>
      </c>
      <c r="M895" s="266" t="s">
        <v>643</v>
      </c>
      <c r="N895" s="271" t="s">
        <v>1948</v>
      </c>
      <c r="O895" s="268" t="s">
        <v>764</v>
      </c>
      <c r="P895" s="268" t="s">
        <v>682</v>
      </c>
      <c r="Q895" s="268" t="s">
        <v>683</v>
      </c>
      <c r="R895" s="268"/>
      <c r="S895" s="268"/>
      <c r="T895" s="268"/>
      <c r="U895" s="268"/>
      <c r="V895" s="268" t="s">
        <v>648</v>
      </c>
      <c r="W895" s="268" t="s">
        <v>1582</v>
      </c>
      <c r="X895" s="268" t="s">
        <v>1639</v>
      </c>
      <c r="Y895" s="268" t="s">
        <v>14</v>
      </c>
    </row>
    <row r="896" spans="1:25" hidden="1" x14ac:dyDescent="0.2">
      <c r="A896" s="232"/>
      <c r="B896" s="266" t="s">
        <v>1821</v>
      </c>
      <c r="C896" s="267" t="s">
        <v>1969</v>
      </c>
      <c r="D896" s="271" t="s">
        <v>1643</v>
      </c>
      <c r="E896" s="268" t="s">
        <v>639</v>
      </c>
      <c r="F896" s="268">
        <v>5204</v>
      </c>
      <c r="G896" s="266" t="s">
        <v>1846</v>
      </c>
      <c r="H896" s="268" t="s">
        <v>1847</v>
      </c>
      <c r="I896" s="268" t="s">
        <v>679</v>
      </c>
      <c r="J896" s="269">
        <v>93000</v>
      </c>
      <c r="K896" s="307">
        <v>581.48185699999999</v>
      </c>
      <c r="L896" s="269">
        <v>159.94</v>
      </c>
      <c r="M896" s="266" t="s">
        <v>643</v>
      </c>
      <c r="N896" s="271" t="s">
        <v>1948</v>
      </c>
      <c r="O896" s="268" t="s">
        <v>764</v>
      </c>
      <c r="P896" s="268" t="s">
        <v>682</v>
      </c>
      <c r="Q896" s="268" t="s">
        <v>683</v>
      </c>
      <c r="R896" s="268"/>
      <c r="S896" s="268"/>
      <c r="T896" s="268"/>
      <c r="U896" s="268"/>
      <c r="V896" s="268" t="s">
        <v>648</v>
      </c>
      <c r="W896" s="268" t="s">
        <v>1582</v>
      </c>
      <c r="X896" s="268" t="s">
        <v>1639</v>
      </c>
      <c r="Y896" s="268" t="s">
        <v>14</v>
      </c>
    </row>
    <row r="897" spans="1:25" hidden="1" x14ac:dyDescent="0.2">
      <c r="A897" s="232"/>
      <c r="B897" s="266" t="s">
        <v>1821</v>
      </c>
      <c r="C897" s="267" t="s">
        <v>1970</v>
      </c>
      <c r="D897" s="271" t="s">
        <v>1643</v>
      </c>
      <c r="E897" s="268" t="s">
        <v>639</v>
      </c>
      <c r="F897" s="268">
        <v>5204</v>
      </c>
      <c r="G897" s="266" t="s">
        <v>1848</v>
      </c>
      <c r="H897" s="268" t="s">
        <v>1849</v>
      </c>
      <c r="I897" s="268" t="s">
        <v>679</v>
      </c>
      <c r="J897" s="269">
        <v>36800</v>
      </c>
      <c r="K897" s="307">
        <v>582.10233000000005</v>
      </c>
      <c r="L897" s="269">
        <v>63.22</v>
      </c>
      <c r="M897" s="266" t="s">
        <v>643</v>
      </c>
      <c r="N897" s="271" t="s">
        <v>1948</v>
      </c>
      <c r="O897" s="268" t="s">
        <v>764</v>
      </c>
      <c r="P897" s="268" t="s">
        <v>682</v>
      </c>
      <c r="Q897" s="268" t="s">
        <v>683</v>
      </c>
      <c r="R897" s="268"/>
      <c r="S897" s="268"/>
      <c r="T897" s="268"/>
      <c r="U897" s="268"/>
      <c r="V897" s="268" t="s">
        <v>648</v>
      </c>
      <c r="W897" s="268" t="s">
        <v>1582</v>
      </c>
      <c r="X897" s="268" t="s">
        <v>1639</v>
      </c>
      <c r="Y897" s="268" t="s">
        <v>14</v>
      </c>
    </row>
    <row r="898" spans="1:25" hidden="1" x14ac:dyDescent="0.2">
      <c r="A898" s="232"/>
      <c r="B898" s="266" t="s">
        <v>1821</v>
      </c>
      <c r="C898" s="267" t="s">
        <v>1970</v>
      </c>
      <c r="D898" s="271" t="s">
        <v>1643</v>
      </c>
      <c r="E898" s="268" t="s">
        <v>639</v>
      </c>
      <c r="F898" s="268">
        <v>5204</v>
      </c>
      <c r="G898" s="266" t="s">
        <v>1850</v>
      </c>
      <c r="H898" s="268" t="s">
        <v>1851</v>
      </c>
      <c r="I898" s="268" t="s">
        <v>679</v>
      </c>
      <c r="J898" s="269">
        <v>1500</v>
      </c>
      <c r="K898" s="307">
        <v>582.10233000000005</v>
      </c>
      <c r="L898" s="269">
        <v>2.58</v>
      </c>
      <c r="M898" s="266" t="s">
        <v>643</v>
      </c>
      <c r="N898" s="271" t="s">
        <v>1665</v>
      </c>
      <c r="O898" s="268" t="s">
        <v>741</v>
      </c>
      <c r="P898" s="268" t="s">
        <v>682</v>
      </c>
      <c r="Q898" s="268" t="s">
        <v>683</v>
      </c>
      <c r="R898" s="268"/>
      <c r="S898" s="268"/>
      <c r="T898" s="268"/>
      <c r="U898" s="268"/>
      <c r="V898" s="268" t="s">
        <v>648</v>
      </c>
      <c r="W898" s="268" t="s">
        <v>1582</v>
      </c>
      <c r="X898" s="268" t="s">
        <v>1639</v>
      </c>
      <c r="Y898" s="268" t="s">
        <v>14</v>
      </c>
    </row>
    <row r="899" spans="1:25" hidden="1" x14ac:dyDescent="0.2">
      <c r="A899" s="232"/>
      <c r="B899" s="266" t="s">
        <v>1821</v>
      </c>
      <c r="C899" s="267" t="s">
        <v>1970</v>
      </c>
      <c r="D899" s="271" t="s">
        <v>1643</v>
      </c>
      <c r="E899" s="268" t="s">
        <v>639</v>
      </c>
      <c r="F899" s="268">
        <v>5204</v>
      </c>
      <c r="G899" s="266" t="s">
        <v>1852</v>
      </c>
      <c r="H899" s="268" t="s">
        <v>1853</v>
      </c>
      <c r="I899" s="268" t="s">
        <v>679</v>
      </c>
      <c r="J899" s="269">
        <v>280000</v>
      </c>
      <c r="K899" s="307">
        <v>582.10233000000005</v>
      </c>
      <c r="L899" s="269">
        <v>481.02</v>
      </c>
      <c r="M899" s="266" t="s">
        <v>643</v>
      </c>
      <c r="N899" s="271" t="s">
        <v>1652</v>
      </c>
      <c r="O899" s="268" t="s">
        <v>728</v>
      </c>
      <c r="P899" s="268" t="s">
        <v>682</v>
      </c>
      <c r="Q899" s="268" t="s">
        <v>683</v>
      </c>
      <c r="R899" s="268"/>
      <c r="S899" s="268"/>
      <c r="T899" s="268"/>
      <c r="U899" s="268"/>
      <c r="V899" s="268" t="s">
        <v>648</v>
      </c>
      <c r="W899" s="268" t="s">
        <v>1582</v>
      </c>
      <c r="X899" s="268" t="s">
        <v>1639</v>
      </c>
      <c r="Y899" s="268" t="s">
        <v>14</v>
      </c>
    </row>
    <row r="900" spans="1:25" hidden="1" x14ac:dyDescent="0.2">
      <c r="A900" s="232"/>
      <c r="B900" s="266" t="s">
        <v>1821</v>
      </c>
      <c r="C900" s="267" t="s">
        <v>1970</v>
      </c>
      <c r="D900" s="271" t="s">
        <v>1643</v>
      </c>
      <c r="E900" s="268" t="s">
        <v>639</v>
      </c>
      <c r="F900" s="268">
        <v>5204</v>
      </c>
      <c r="G900" s="266" t="s">
        <v>1854</v>
      </c>
      <c r="H900" s="268" t="s">
        <v>1855</v>
      </c>
      <c r="I900" s="268" t="s">
        <v>679</v>
      </c>
      <c r="J900" s="269">
        <v>73241</v>
      </c>
      <c r="K900" s="307">
        <v>582.10233000000005</v>
      </c>
      <c r="L900" s="269">
        <v>125.82</v>
      </c>
      <c r="M900" s="266" t="s">
        <v>643</v>
      </c>
      <c r="N900" s="271" t="s">
        <v>1941</v>
      </c>
      <c r="O900" s="268" t="s">
        <v>689</v>
      </c>
      <c r="P900" s="268" t="s">
        <v>682</v>
      </c>
      <c r="Q900" s="268" t="s">
        <v>683</v>
      </c>
      <c r="R900" s="268"/>
      <c r="S900" s="268"/>
      <c r="T900" s="268"/>
      <c r="U900" s="268"/>
      <c r="V900" s="268" t="s">
        <v>648</v>
      </c>
      <c r="W900" s="268" t="s">
        <v>1582</v>
      </c>
      <c r="X900" s="268" t="s">
        <v>1639</v>
      </c>
      <c r="Y900" s="268" t="s">
        <v>14</v>
      </c>
    </row>
    <row r="901" spans="1:25" hidden="1" x14ac:dyDescent="0.2">
      <c r="A901" s="232"/>
      <c r="B901" s="266" t="s">
        <v>1821</v>
      </c>
      <c r="C901" s="267" t="s">
        <v>1970</v>
      </c>
      <c r="D901" s="271" t="s">
        <v>1643</v>
      </c>
      <c r="E901" s="268" t="s">
        <v>639</v>
      </c>
      <c r="F901" s="268">
        <v>5204</v>
      </c>
      <c r="G901" s="266" t="s">
        <v>1856</v>
      </c>
      <c r="H901" s="268" t="s">
        <v>1857</v>
      </c>
      <c r="I901" s="268" t="s">
        <v>679</v>
      </c>
      <c r="J901" s="269">
        <v>182453</v>
      </c>
      <c r="K901" s="307">
        <v>582.10233000000005</v>
      </c>
      <c r="L901" s="269">
        <v>313.44</v>
      </c>
      <c r="M901" s="266" t="s">
        <v>643</v>
      </c>
      <c r="N901" s="271" t="s">
        <v>1941</v>
      </c>
      <c r="O901" s="268" t="s">
        <v>689</v>
      </c>
      <c r="P901" s="268" t="s">
        <v>682</v>
      </c>
      <c r="Q901" s="268" t="s">
        <v>683</v>
      </c>
      <c r="R901" s="268"/>
      <c r="S901" s="268"/>
      <c r="T901" s="268"/>
      <c r="U901" s="268"/>
      <c r="V901" s="268" t="s">
        <v>648</v>
      </c>
      <c r="W901" s="268" t="s">
        <v>1582</v>
      </c>
      <c r="X901" s="268" t="s">
        <v>1639</v>
      </c>
      <c r="Y901" s="268" t="s">
        <v>14</v>
      </c>
    </row>
    <row r="902" spans="1:25" hidden="1" x14ac:dyDescent="0.2">
      <c r="A902" s="232"/>
      <c r="B902" s="266" t="s">
        <v>1821</v>
      </c>
      <c r="C902" s="267" t="s">
        <v>1970</v>
      </c>
      <c r="D902" s="271" t="s">
        <v>1643</v>
      </c>
      <c r="E902" s="268" t="s">
        <v>639</v>
      </c>
      <c r="F902" s="268">
        <v>5204</v>
      </c>
      <c r="G902" s="266" t="s">
        <v>1854</v>
      </c>
      <c r="H902" s="268" t="s">
        <v>1855</v>
      </c>
      <c r="I902" s="268" t="s">
        <v>679</v>
      </c>
      <c r="J902" s="269">
        <v>40588</v>
      </c>
      <c r="K902" s="307">
        <v>582.10233000000005</v>
      </c>
      <c r="L902" s="269">
        <v>69.73</v>
      </c>
      <c r="M902" s="266" t="s">
        <v>643</v>
      </c>
      <c r="N902" s="271" t="s">
        <v>1942</v>
      </c>
      <c r="O902" s="268" t="s">
        <v>688</v>
      </c>
      <c r="P902" s="268" t="s">
        <v>682</v>
      </c>
      <c r="Q902" s="268" t="s">
        <v>683</v>
      </c>
      <c r="R902" s="268"/>
      <c r="S902" s="268"/>
      <c r="T902" s="268"/>
      <c r="U902" s="268"/>
      <c r="V902" s="268" t="s">
        <v>648</v>
      </c>
      <c r="W902" s="268" t="s">
        <v>1582</v>
      </c>
      <c r="X902" s="268" t="s">
        <v>1639</v>
      </c>
      <c r="Y902" s="268" t="s">
        <v>14</v>
      </c>
    </row>
    <row r="903" spans="1:25" hidden="1" x14ac:dyDescent="0.2">
      <c r="A903" s="232"/>
      <c r="B903" s="266" t="s">
        <v>1821</v>
      </c>
      <c r="C903" s="267" t="s">
        <v>1970</v>
      </c>
      <c r="D903" s="271" t="s">
        <v>1643</v>
      </c>
      <c r="E903" s="268" t="s">
        <v>639</v>
      </c>
      <c r="F903" s="268">
        <v>5204</v>
      </c>
      <c r="G903" s="266" t="s">
        <v>1856</v>
      </c>
      <c r="H903" s="268" t="s">
        <v>1857</v>
      </c>
      <c r="I903" s="268" t="s">
        <v>679</v>
      </c>
      <c r="J903" s="269">
        <v>67087</v>
      </c>
      <c r="K903" s="307">
        <v>582.10233000000005</v>
      </c>
      <c r="L903" s="269">
        <v>115.25</v>
      </c>
      <c r="M903" s="266" t="s">
        <v>643</v>
      </c>
      <c r="N903" s="271" t="s">
        <v>1942</v>
      </c>
      <c r="O903" s="268" t="s">
        <v>688</v>
      </c>
      <c r="P903" s="268" t="s">
        <v>682</v>
      </c>
      <c r="Q903" s="268" t="s">
        <v>683</v>
      </c>
      <c r="R903" s="268"/>
      <c r="S903" s="268"/>
      <c r="T903" s="268"/>
      <c r="U903" s="268"/>
      <c r="V903" s="268" t="s">
        <v>648</v>
      </c>
      <c r="W903" s="268" t="s">
        <v>1582</v>
      </c>
      <c r="X903" s="268" t="s">
        <v>1639</v>
      </c>
      <c r="Y903" s="268" t="s">
        <v>14</v>
      </c>
    </row>
    <row r="904" spans="1:25" hidden="1" x14ac:dyDescent="0.2">
      <c r="A904" s="232"/>
      <c r="B904" s="266" t="s">
        <v>1821</v>
      </c>
      <c r="C904" s="267" t="s">
        <v>1970</v>
      </c>
      <c r="D904" s="271" t="s">
        <v>1643</v>
      </c>
      <c r="E904" s="268" t="s">
        <v>639</v>
      </c>
      <c r="F904" s="268">
        <v>5204</v>
      </c>
      <c r="G904" s="266" t="s">
        <v>1856</v>
      </c>
      <c r="H904" s="268" t="s">
        <v>1857</v>
      </c>
      <c r="I904" s="268" t="s">
        <v>679</v>
      </c>
      <c r="J904" s="269">
        <v>701626</v>
      </c>
      <c r="K904" s="307">
        <v>582.10233000000005</v>
      </c>
      <c r="L904" s="269">
        <v>1205.33</v>
      </c>
      <c r="M904" s="266" t="s">
        <v>643</v>
      </c>
      <c r="N904" s="271" t="s">
        <v>1946</v>
      </c>
      <c r="O904" s="268" t="s">
        <v>681</v>
      </c>
      <c r="P904" s="268" t="s">
        <v>682</v>
      </c>
      <c r="Q904" s="268" t="s">
        <v>683</v>
      </c>
      <c r="R904" s="268"/>
      <c r="S904" s="268"/>
      <c r="T904" s="268"/>
      <c r="U904" s="268"/>
      <c r="V904" s="268" t="s">
        <v>648</v>
      </c>
      <c r="W904" s="268" t="s">
        <v>1508</v>
      </c>
      <c r="X904" s="268" t="s">
        <v>1636</v>
      </c>
      <c r="Y904" s="268" t="s">
        <v>14</v>
      </c>
    </row>
    <row r="905" spans="1:25" hidden="1" x14ac:dyDescent="0.2">
      <c r="A905" s="232"/>
      <c r="B905" s="266" t="s">
        <v>1821</v>
      </c>
      <c r="C905" s="267" t="s">
        <v>1970</v>
      </c>
      <c r="D905" s="271" t="s">
        <v>1643</v>
      </c>
      <c r="E905" s="268" t="s">
        <v>639</v>
      </c>
      <c r="F905" s="268">
        <v>5204</v>
      </c>
      <c r="G905" s="266" t="s">
        <v>1854</v>
      </c>
      <c r="H905" s="268" t="s">
        <v>1855</v>
      </c>
      <c r="I905" s="268" t="s">
        <v>679</v>
      </c>
      <c r="J905" s="269">
        <v>307614</v>
      </c>
      <c r="K905" s="307">
        <v>582.10233000000005</v>
      </c>
      <c r="L905" s="269">
        <v>528.45000000000005</v>
      </c>
      <c r="M905" s="266" t="s">
        <v>643</v>
      </c>
      <c r="N905" s="271" t="s">
        <v>1946</v>
      </c>
      <c r="O905" s="268" t="s">
        <v>681</v>
      </c>
      <c r="P905" s="268" t="s">
        <v>682</v>
      </c>
      <c r="Q905" s="268" t="s">
        <v>683</v>
      </c>
      <c r="R905" s="268"/>
      <c r="S905" s="268"/>
      <c r="T905" s="268"/>
      <c r="U905" s="268"/>
      <c r="V905" s="268" t="s">
        <v>648</v>
      </c>
      <c r="W905" s="268" t="s">
        <v>1582</v>
      </c>
      <c r="X905" s="268" t="s">
        <v>1639</v>
      </c>
      <c r="Y905" s="268" t="s">
        <v>14</v>
      </c>
    </row>
    <row r="906" spans="1:25" hidden="1" x14ac:dyDescent="0.2">
      <c r="A906" s="232"/>
      <c r="B906" s="266" t="s">
        <v>1821</v>
      </c>
      <c r="C906" s="267" t="s">
        <v>1970</v>
      </c>
      <c r="D906" s="271" t="s">
        <v>1643</v>
      </c>
      <c r="E906" s="268" t="s">
        <v>639</v>
      </c>
      <c r="F906" s="268">
        <v>5204</v>
      </c>
      <c r="G906" s="266" t="s">
        <v>1856</v>
      </c>
      <c r="H906" s="268" t="s">
        <v>1857</v>
      </c>
      <c r="I906" s="268" t="s">
        <v>679</v>
      </c>
      <c r="J906" s="269">
        <v>354000</v>
      </c>
      <c r="K906" s="307">
        <v>582.10233000000005</v>
      </c>
      <c r="L906" s="269">
        <v>608.14</v>
      </c>
      <c r="M906" s="266" t="s">
        <v>643</v>
      </c>
      <c r="N906" s="271" t="s">
        <v>1943</v>
      </c>
      <c r="O906" s="268" t="s">
        <v>695</v>
      </c>
      <c r="P906" s="268" t="s">
        <v>682</v>
      </c>
      <c r="Q906" s="268" t="s">
        <v>683</v>
      </c>
      <c r="R906" s="268"/>
      <c r="S906" s="268"/>
      <c r="T906" s="268"/>
      <c r="U906" s="268"/>
      <c r="V906" s="268" t="s">
        <v>648</v>
      </c>
      <c r="W906" s="268" t="s">
        <v>1582</v>
      </c>
      <c r="X906" s="268" t="s">
        <v>1639</v>
      </c>
      <c r="Y906" s="268" t="s">
        <v>14</v>
      </c>
    </row>
    <row r="907" spans="1:25" hidden="1" x14ac:dyDescent="0.2">
      <c r="A907" s="232"/>
      <c r="B907" s="266" t="s">
        <v>1821</v>
      </c>
      <c r="C907" s="267" t="s">
        <v>1970</v>
      </c>
      <c r="D907" s="271" t="s">
        <v>1643</v>
      </c>
      <c r="E907" s="268" t="s">
        <v>639</v>
      </c>
      <c r="F907" s="268">
        <v>5204</v>
      </c>
      <c r="G907" s="266" t="s">
        <v>1858</v>
      </c>
      <c r="H907" s="268" t="s">
        <v>1859</v>
      </c>
      <c r="I907" s="268" t="s">
        <v>679</v>
      </c>
      <c r="J907" s="269">
        <v>34995</v>
      </c>
      <c r="K907" s="307">
        <v>582.10233000000005</v>
      </c>
      <c r="L907" s="269">
        <v>60.12</v>
      </c>
      <c r="M907" s="266" t="s">
        <v>643</v>
      </c>
      <c r="N907" s="271" t="s">
        <v>1944</v>
      </c>
      <c r="O907" s="268" t="s">
        <v>685</v>
      </c>
      <c r="P907" s="268" t="s">
        <v>682</v>
      </c>
      <c r="Q907" s="268" t="s">
        <v>683</v>
      </c>
      <c r="R907" s="268"/>
      <c r="S907" s="268"/>
      <c r="T907" s="268"/>
      <c r="U907" s="268"/>
      <c r="V907" s="268" t="s">
        <v>648</v>
      </c>
      <c r="W907" s="268" t="s">
        <v>1582</v>
      </c>
      <c r="X907" s="268" t="s">
        <v>1639</v>
      </c>
      <c r="Y907" s="268" t="s">
        <v>14</v>
      </c>
    </row>
    <row r="908" spans="1:25" hidden="1" x14ac:dyDescent="0.2">
      <c r="A908" s="232"/>
      <c r="B908" s="266" t="s">
        <v>1821</v>
      </c>
      <c r="C908" s="267" t="s">
        <v>1970</v>
      </c>
      <c r="D908" s="271" t="s">
        <v>1643</v>
      </c>
      <c r="E908" s="268" t="s">
        <v>639</v>
      </c>
      <c r="F908" s="268">
        <v>5204</v>
      </c>
      <c r="G908" s="266" t="s">
        <v>1854</v>
      </c>
      <c r="H908" s="268" t="s">
        <v>1855</v>
      </c>
      <c r="I908" s="268" t="s">
        <v>679</v>
      </c>
      <c r="J908" s="269">
        <v>137328</v>
      </c>
      <c r="K908" s="307">
        <v>582.10233000000005</v>
      </c>
      <c r="L908" s="269">
        <v>235.92</v>
      </c>
      <c r="M908" s="266" t="s">
        <v>643</v>
      </c>
      <c r="N908" s="271" t="s">
        <v>1944</v>
      </c>
      <c r="O908" s="268" t="s">
        <v>685</v>
      </c>
      <c r="P908" s="268" t="s">
        <v>682</v>
      </c>
      <c r="Q908" s="268" t="s">
        <v>683</v>
      </c>
      <c r="R908" s="268"/>
      <c r="S908" s="268"/>
      <c r="T908" s="268"/>
      <c r="U908" s="268"/>
      <c r="V908" s="268" t="s">
        <v>648</v>
      </c>
      <c r="W908" s="268" t="s">
        <v>1582</v>
      </c>
      <c r="X908" s="268" t="s">
        <v>1639</v>
      </c>
      <c r="Y908" s="268" t="s">
        <v>14</v>
      </c>
    </row>
    <row r="909" spans="1:25" hidden="1" x14ac:dyDescent="0.2">
      <c r="A909" s="232"/>
      <c r="B909" s="266" t="s">
        <v>1821</v>
      </c>
      <c r="C909" s="267" t="s">
        <v>1970</v>
      </c>
      <c r="D909" s="271" t="s">
        <v>1643</v>
      </c>
      <c r="E909" s="268" t="s">
        <v>639</v>
      </c>
      <c r="F909" s="268">
        <v>5204</v>
      </c>
      <c r="G909" s="266" t="s">
        <v>1856</v>
      </c>
      <c r="H909" s="268" t="s">
        <v>1857</v>
      </c>
      <c r="I909" s="268" t="s">
        <v>679</v>
      </c>
      <c r="J909" s="269">
        <v>491427</v>
      </c>
      <c r="K909" s="307">
        <v>582.10233000000005</v>
      </c>
      <c r="L909" s="269">
        <v>844.23</v>
      </c>
      <c r="M909" s="266" t="s">
        <v>643</v>
      </c>
      <c r="N909" s="271" t="s">
        <v>1944</v>
      </c>
      <c r="O909" s="268" t="s">
        <v>685</v>
      </c>
      <c r="P909" s="268" t="s">
        <v>682</v>
      </c>
      <c r="Q909" s="268" t="s">
        <v>683</v>
      </c>
      <c r="R909" s="268"/>
      <c r="S909" s="268"/>
      <c r="T909" s="268"/>
      <c r="U909" s="268"/>
      <c r="V909" s="268" t="s">
        <v>648</v>
      </c>
      <c r="W909" s="268" t="s">
        <v>1582</v>
      </c>
      <c r="X909" s="268" t="s">
        <v>1639</v>
      </c>
      <c r="Y909" s="268" t="s">
        <v>14</v>
      </c>
    </row>
    <row r="910" spans="1:25" hidden="1" x14ac:dyDescent="0.2">
      <c r="A910" s="232"/>
      <c r="B910" s="266" t="s">
        <v>1821</v>
      </c>
      <c r="C910" s="267" t="s">
        <v>1970</v>
      </c>
      <c r="D910" s="271" t="s">
        <v>1643</v>
      </c>
      <c r="E910" s="268" t="s">
        <v>639</v>
      </c>
      <c r="F910" s="268">
        <v>5204</v>
      </c>
      <c r="G910" s="266" t="s">
        <v>1856</v>
      </c>
      <c r="H910" s="268" t="s">
        <v>1857</v>
      </c>
      <c r="I910" s="268" t="s">
        <v>679</v>
      </c>
      <c r="J910" s="269">
        <v>212099</v>
      </c>
      <c r="K910" s="307">
        <v>582.10233000000005</v>
      </c>
      <c r="L910" s="269">
        <v>364.37</v>
      </c>
      <c r="M910" s="266" t="s">
        <v>643</v>
      </c>
      <c r="N910" s="271" t="s">
        <v>1945</v>
      </c>
      <c r="O910" s="268" t="s">
        <v>687</v>
      </c>
      <c r="P910" s="268" t="s">
        <v>682</v>
      </c>
      <c r="Q910" s="268" t="s">
        <v>683</v>
      </c>
      <c r="R910" s="268"/>
      <c r="S910" s="268"/>
      <c r="T910" s="268"/>
      <c r="U910" s="268"/>
      <c r="V910" s="268" t="s">
        <v>648</v>
      </c>
      <c r="W910" s="268" t="s">
        <v>1582</v>
      </c>
      <c r="X910" s="268" t="s">
        <v>1639</v>
      </c>
      <c r="Y910" s="268" t="s">
        <v>14</v>
      </c>
    </row>
    <row r="911" spans="1:25" hidden="1" x14ac:dyDescent="0.2">
      <c r="A911" s="232"/>
      <c r="B911" s="266" t="s">
        <v>1821</v>
      </c>
      <c r="C911" s="267" t="s">
        <v>1970</v>
      </c>
      <c r="D911" s="271" t="s">
        <v>1643</v>
      </c>
      <c r="E911" s="268" t="s">
        <v>639</v>
      </c>
      <c r="F911" s="268">
        <v>5204</v>
      </c>
      <c r="G911" s="266" t="s">
        <v>1856</v>
      </c>
      <c r="H911" s="268" t="s">
        <v>1857</v>
      </c>
      <c r="I911" s="268" t="s">
        <v>679</v>
      </c>
      <c r="J911" s="269">
        <v>343763</v>
      </c>
      <c r="K911" s="307">
        <v>582.10233000000005</v>
      </c>
      <c r="L911" s="269">
        <v>590.54999999999995</v>
      </c>
      <c r="M911" s="266" t="s">
        <v>643</v>
      </c>
      <c r="N911" s="271" t="s">
        <v>1945</v>
      </c>
      <c r="O911" s="268" t="s">
        <v>687</v>
      </c>
      <c r="P911" s="268" t="s">
        <v>682</v>
      </c>
      <c r="Q911" s="268" t="s">
        <v>683</v>
      </c>
      <c r="R911" s="268"/>
      <c r="S911" s="268"/>
      <c r="T911" s="268"/>
      <c r="U911" s="268"/>
      <c r="V911" s="268" t="s">
        <v>648</v>
      </c>
      <c r="W911" s="268" t="s">
        <v>1582</v>
      </c>
      <c r="X911" s="268" t="s">
        <v>1639</v>
      </c>
      <c r="Y911" s="268" t="s">
        <v>14</v>
      </c>
    </row>
    <row r="912" spans="1:25" hidden="1" x14ac:dyDescent="0.2">
      <c r="A912" s="232"/>
      <c r="B912" s="266" t="s">
        <v>1821</v>
      </c>
      <c r="C912" s="267" t="s">
        <v>1970</v>
      </c>
      <c r="D912" s="271" t="s">
        <v>1643</v>
      </c>
      <c r="E912" s="268" t="s">
        <v>639</v>
      </c>
      <c r="F912" s="268">
        <v>5204</v>
      </c>
      <c r="G912" s="266" t="s">
        <v>1858</v>
      </c>
      <c r="H912" s="268" t="s">
        <v>1859</v>
      </c>
      <c r="I912" s="268" t="s">
        <v>679</v>
      </c>
      <c r="J912" s="269">
        <v>13936</v>
      </c>
      <c r="K912" s="307">
        <v>582.10233000000005</v>
      </c>
      <c r="L912" s="269">
        <v>23.94</v>
      </c>
      <c r="M912" s="266" t="s">
        <v>643</v>
      </c>
      <c r="N912" s="271" t="s">
        <v>1945</v>
      </c>
      <c r="O912" s="268" t="s">
        <v>687</v>
      </c>
      <c r="P912" s="268" t="s">
        <v>682</v>
      </c>
      <c r="Q912" s="268" t="s">
        <v>683</v>
      </c>
      <c r="R912" s="268"/>
      <c r="S912" s="268"/>
      <c r="T912" s="268"/>
      <c r="U912" s="268"/>
      <c r="V912" s="268" t="s">
        <v>648</v>
      </c>
      <c r="W912" s="268" t="s">
        <v>1582</v>
      </c>
      <c r="X912" s="268" t="s">
        <v>1639</v>
      </c>
      <c r="Y912" s="268" t="s">
        <v>14</v>
      </c>
    </row>
    <row r="913" spans="1:25" hidden="1" x14ac:dyDescent="0.2">
      <c r="A913" s="232"/>
      <c r="B913" s="266" t="s">
        <v>1821</v>
      </c>
      <c r="C913" s="267" t="s">
        <v>1970</v>
      </c>
      <c r="D913" s="271" t="s">
        <v>1643</v>
      </c>
      <c r="E913" s="268" t="s">
        <v>639</v>
      </c>
      <c r="F913" s="268">
        <v>5204</v>
      </c>
      <c r="G913" s="266" t="s">
        <v>1858</v>
      </c>
      <c r="H913" s="268" t="s">
        <v>1859</v>
      </c>
      <c r="I913" s="268" t="s">
        <v>679</v>
      </c>
      <c r="J913" s="269">
        <v>30582</v>
      </c>
      <c r="K913" s="307">
        <v>582.10233000000005</v>
      </c>
      <c r="L913" s="269">
        <v>52.54</v>
      </c>
      <c r="M913" s="266" t="s">
        <v>643</v>
      </c>
      <c r="N913" s="271" t="s">
        <v>1945</v>
      </c>
      <c r="O913" s="268" t="s">
        <v>687</v>
      </c>
      <c r="P913" s="268" t="s">
        <v>682</v>
      </c>
      <c r="Q913" s="268" t="s">
        <v>683</v>
      </c>
      <c r="R913" s="268"/>
      <c r="S913" s="268"/>
      <c r="T913" s="268"/>
      <c r="U913" s="268"/>
      <c r="V913" s="268" t="s">
        <v>648</v>
      </c>
      <c r="W913" s="268" t="s">
        <v>1582</v>
      </c>
      <c r="X913" s="268" t="s">
        <v>1639</v>
      </c>
      <c r="Y913" s="268" t="s">
        <v>14</v>
      </c>
    </row>
    <row r="914" spans="1:25" hidden="1" x14ac:dyDescent="0.2">
      <c r="A914" s="232"/>
      <c r="B914" s="266" t="s">
        <v>1821</v>
      </c>
      <c r="C914" s="267" t="s">
        <v>1970</v>
      </c>
      <c r="D914" s="271" t="s">
        <v>1643</v>
      </c>
      <c r="E914" s="268" t="s">
        <v>639</v>
      </c>
      <c r="F914" s="268">
        <v>5204</v>
      </c>
      <c r="G914" s="266" t="s">
        <v>1854</v>
      </c>
      <c r="H914" s="268" t="s">
        <v>1855</v>
      </c>
      <c r="I914" s="268" t="s">
        <v>679</v>
      </c>
      <c r="J914" s="269">
        <v>58965</v>
      </c>
      <c r="K914" s="307">
        <v>582.10233000000005</v>
      </c>
      <c r="L914" s="269">
        <v>101.3</v>
      </c>
      <c r="M914" s="266" t="s">
        <v>643</v>
      </c>
      <c r="N914" s="271" t="s">
        <v>1945</v>
      </c>
      <c r="O914" s="268" t="s">
        <v>687</v>
      </c>
      <c r="P914" s="268" t="s">
        <v>682</v>
      </c>
      <c r="Q914" s="268" t="s">
        <v>683</v>
      </c>
      <c r="R914" s="268"/>
      <c r="S914" s="268"/>
      <c r="T914" s="268"/>
      <c r="U914" s="268"/>
      <c r="V914" s="268" t="s">
        <v>648</v>
      </c>
      <c r="W914" s="268" t="s">
        <v>1582</v>
      </c>
      <c r="X914" s="268" t="s">
        <v>1639</v>
      </c>
      <c r="Y914" s="268" t="s">
        <v>14</v>
      </c>
    </row>
    <row r="915" spans="1:25" hidden="1" x14ac:dyDescent="0.2">
      <c r="A915" s="232"/>
      <c r="B915" s="266" t="s">
        <v>1821</v>
      </c>
      <c r="C915" s="267" t="s">
        <v>1970</v>
      </c>
      <c r="D915" s="271" t="s">
        <v>1643</v>
      </c>
      <c r="E915" s="268" t="s">
        <v>639</v>
      </c>
      <c r="F915" s="268">
        <v>5204</v>
      </c>
      <c r="G915" s="266" t="s">
        <v>1854</v>
      </c>
      <c r="H915" s="268" t="s">
        <v>1855</v>
      </c>
      <c r="I915" s="268" t="s">
        <v>679</v>
      </c>
      <c r="J915" s="269">
        <v>97655</v>
      </c>
      <c r="K915" s="307">
        <v>582.10233000000005</v>
      </c>
      <c r="L915" s="269">
        <v>167.76</v>
      </c>
      <c r="M915" s="266" t="s">
        <v>643</v>
      </c>
      <c r="N915" s="271" t="s">
        <v>1945</v>
      </c>
      <c r="O915" s="268" t="s">
        <v>687</v>
      </c>
      <c r="P915" s="268" t="s">
        <v>682</v>
      </c>
      <c r="Q915" s="268" t="s">
        <v>683</v>
      </c>
      <c r="R915" s="268"/>
      <c r="S915" s="268"/>
      <c r="T915" s="268"/>
      <c r="U915" s="268"/>
      <c r="V915" s="268" t="s">
        <v>648</v>
      </c>
      <c r="W915" s="268" t="s">
        <v>1582</v>
      </c>
      <c r="X915" s="268" t="s">
        <v>1639</v>
      </c>
      <c r="Y915" s="268" t="s">
        <v>14</v>
      </c>
    </row>
    <row r="916" spans="1:25" hidden="1" x14ac:dyDescent="0.2">
      <c r="A916" s="232"/>
      <c r="B916" s="266" t="s">
        <v>1821</v>
      </c>
      <c r="C916" s="267" t="s">
        <v>1971</v>
      </c>
      <c r="D916" s="271" t="s">
        <v>1643</v>
      </c>
      <c r="E916" s="268" t="s">
        <v>639</v>
      </c>
      <c r="F916" s="268">
        <v>5204</v>
      </c>
      <c r="G916" s="266" t="s">
        <v>1860</v>
      </c>
      <c r="H916" s="268" t="s">
        <v>1861</v>
      </c>
      <c r="I916" s="268" t="s">
        <v>679</v>
      </c>
      <c r="J916" s="269">
        <v>15000</v>
      </c>
      <c r="K916" s="307">
        <v>580.00550199999998</v>
      </c>
      <c r="L916" s="269">
        <v>25.86</v>
      </c>
      <c r="M916" s="266" t="s">
        <v>643</v>
      </c>
      <c r="N916" s="271" t="s">
        <v>1932</v>
      </c>
      <c r="O916" s="268" t="s">
        <v>721</v>
      </c>
      <c r="P916" s="268" t="s">
        <v>682</v>
      </c>
      <c r="Q916" s="268" t="s">
        <v>683</v>
      </c>
      <c r="R916" s="268"/>
      <c r="S916" s="268"/>
      <c r="T916" s="268"/>
      <c r="U916" s="268"/>
      <c r="V916" s="268" t="s">
        <v>648</v>
      </c>
      <c r="W916" s="268" t="s">
        <v>1582</v>
      </c>
      <c r="X916" s="268" t="s">
        <v>1639</v>
      </c>
      <c r="Y916" s="268" t="s">
        <v>14</v>
      </c>
    </row>
    <row r="917" spans="1:25" hidden="1" x14ac:dyDescent="0.2">
      <c r="A917" s="232"/>
      <c r="B917" s="266" t="s">
        <v>1821</v>
      </c>
      <c r="C917" s="267" t="s">
        <v>1971</v>
      </c>
      <c r="D917" s="271" t="s">
        <v>1643</v>
      </c>
      <c r="E917" s="268" t="s">
        <v>639</v>
      </c>
      <c r="F917" s="268">
        <v>5204</v>
      </c>
      <c r="G917" s="266" t="s">
        <v>1862</v>
      </c>
      <c r="H917" s="268" t="s">
        <v>1857</v>
      </c>
      <c r="I917" s="268" t="s">
        <v>679</v>
      </c>
      <c r="J917" s="269">
        <v>65000</v>
      </c>
      <c r="K917" s="307">
        <v>580.00550199999998</v>
      </c>
      <c r="L917" s="269">
        <v>112.07</v>
      </c>
      <c r="M917" s="266" t="s">
        <v>643</v>
      </c>
      <c r="N917" s="271" t="s">
        <v>1653</v>
      </c>
      <c r="O917" s="268" t="s">
        <v>701</v>
      </c>
      <c r="P917" s="268" t="s">
        <v>682</v>
      </c>
      <c r="Q917" s="268" t="s">
        <v>683</v>
      </c>
      <c r="R917" s="268"/>
      <c r="S917" s="268"/>
      <c r="T917" s="268"/>
      <c r="U917" s="268"/>
      <c r="V917" s="268" t="s">
        <v>648</v>
      </c>
      <c r="W917" s="268" t="s">
        <v>1582</v>
      </c>
      <c r="X917" s="268" t="s">
        <v>1639</v>
      </c>
      <c r="Y917" s="268" t="s">
        <v>14</v>
      </c>
    </row>
    <row r="918" spans="1:25" hidden="1" x14ac:dyDescent="0.2">
      <c r="A918" s="232"/>
      <c r="B918" s="266" t="s">
        <v>1821</v>
      </c>
      <c r="C918" s="267" t="s">
        <v>1971</v>
      </c>
      <c r="D918" s="271" t="s">
        <v>1643</v>
      </c>
      <c r="E918" s="268" t="s">
        <v>639</v>
      </c>
      <c r="F918" s="268">
        <v>5204</v>
      </c>
      <c r="G918" s="266" t="s">
        <v>1863</v>
      </c>
      <c r="H918" s="268" t="s">
        <v>1857</v>
      </c>
      <c r="I918" s="268" t="s">
        <v>679</v>
      </c>
      <c r="J918" s="269">
        <v>50000</v>
      </c>
      <c r="K918" s="307">
        <v>580.00550199999998</v>
      </c>
      <c r="L918" s="269">
        <v>86.21</v>
      </c>
      <c r="M918" s="266" t="s">
        <v>643</v>
      </c>
      <c r="N918" s="271" t="s">
        <v>1654</v>
      </c>
      <c r="O918" s="268" t="s">
        <v>698</v>
      </c>
      <c r="P918" s="268" t="s">
        <v>682</v>
      </c>
      <c r="Q918" s="268" t="s">
        <v>683</v>
      </c>
      <c r="R918" s="268"/>
      <c r="S918" s="268"/>
      <c r="T918" s="268"/>
      <c r="U918" s="268"/>
      <c r="V918" s="268" t="s">
        <v>648</v>
      </c>
      <c r="W918" s="268" t="s">
        <v>1582</v>
      </c>
      <c r="X918" s="268" t="s">
        <v>1639</v>
      </c>
      <c r="Y918" s="268" t="s">
        <v>14</v>
      </c>
    </row>
    <row r="919" spans="1:25" hidden="1" x14ac:dyDescent="0.2">
      <c r="A919" s="232"/>
      <c r="B919" s="266" t="s">
        <v>1821</v>
      </c>
      <c r="C919" s="267" t="s">
        <v>1971</v>
      </c>
      <c r="D919" s="271" t="s">
        <v>1643</v>
      </c>
      <c r="E919" s="268" t="s">
        <v>639</v>
      </c>
      <c r="F919" s="268">
        <v>5204</v>
      </c>
      <c r="G919" s="266" t="s">
        <v>1864</v>
      </c>
      <c r="H919" s="268" t="s">
        <v>1865</v>
      </c>
      <c r="I919" s="268" t="s">
        <v>679</v>
      </c>
      <c r="J919" s="269">
        <v>154450</v>
      </c>
      <c r="K919" s="307">
        <v>580.00550199999998</v>
      </c>
      <c r="L919" s="269">
        <v>266.29000000000002</v>
      </c>
      <c r="M919" s="266" t="s">
        <v>643</v>
      </c>
      <c r="N919" s="271" t="s">
        <v>1948</v>
      </c>
      <c r="O919" s="268" t="s">
        <v>764</v>
      </c>
      <c r="P919" s="268" t="s">
        <v>682</v>
      </c>
      <c r="Q919" s="268" t="s">
        <v>683</v>
      </c>
      <c r="R919" s="268"/>
      <c r="S919" s="268"/>
      <c r="T919" s="268"/>
      <c r="U919" s="268"/>
      <c r="V919" s="268" t="s">
        <v>648</v>
      </c>
      <c r="W919" s="268" t="s">
        <v>1582</v>
      </c>
      <c r="X919" s="268" t="s">
        <v>1639</v>
      </c>
      <c r="Y919" s="268" t="s">
        <v>14</v>
      </c>
    </row>
    <row r="920" spans="1:25" hidden="1" x14ac:dyDescent="0.2">
      <c r="A920" s="232"/>
      <c r="B920" s="266" t="s">
        <v>1821</v>
      </c>
      <c r="C920" s="267" t="s">
        <v>1972</v>
      </c>
      <c r="D920" s="271" t="s">
        <v>1643</v>
      </c>
      <c r="E920" s="268" t="s">
        <v>639</v>
      </c>
      <c r="F920" s="268">
        <v>5204</v>
      </c>
      <c r="G920" s="266" t="s">
        <v>1866</v>
      </c>
      <c r="H920" s="268" t="s">
        <v>1867</v>
      </c>
      <c r="I920" s="268" t="s">
        <v>679</v>
      </c>
      <c r="J920" s="269">
        <v>152450</v>
      </c>
      <c r="K920" s="307">
        <v>583.79939999999999</v>
      </c>
      <c r="L920" s="269">
        <v>261.13</v>
      </c>
      <c r="M920" s="266" t="s">
        <v>643</v>
      </c>
      <c r="N920" s="271" t="s">
        <v>1948</v>
      </c>
      <c r="O920" s="268" t="s">
        <v>764</v>
      </c>
      <c r="P920" s="268" t="s">
        <v>682</v>
      </c>
      <c r="Q920" s="268" t="s">
        <v>683</v>
      </c>
      <c r="R920" s="268"/>
      <c r="S920" s="268"/>
      <c r="T920" s="268"/>
      <c r="U920" s="268"/>
      <c r="V920" s="268" t="s">
        <v>648</v>
      </c>
      <c r="W920" s="268" t="s">
        <v>1582</v>
      </c>
      <c r="X920" s="268" t="s">
        <v>1639</v>
      </c>
      <c r="Y920" s="268" t="s">
        <v>14</v>
      </c>
    </row>
    <row r="921" spans="1:25" hidden="1" x14ac:dyDescent="0.2">
      <c r="A921" s="232"/>
      <c r="B921" s="266" t="s">
        <v>1821</v>
      </c>
      <c r="C921" s="267" t="s">
        <v>1972</v>
      </c>
      <c r="D921" s="271" t="s">
        <v>1643</v>
      </c>
      <c r="E921" s="268" t="s">
        <v>639</v>
      </c>
      <c r="F921" s="268">
        <v>5204</v>
      </c>
      <c r="G921" s="266" t="s">
        <v>1868</v>
      </c>
      <c r="H921" s="268" t="s">
        <v>1869</v>
      </c>
      <c r="I921" s="268" t="s">
        <v>679</v>
      </c>
      <c r="J921" s="269">
        <v>49500</v>
      </c>
      <c r="K921" s="307">
        <v>583.79939999999999</v>
      </c>
      <c r="L921" s="269">
        <v>84.79</v>
      </c>
      <c r="M921" s="266" t="s">
        <v>643</v>
      </c>
      <c r="N921" s="271" t="s">
        <v>1949</v>
      </c>
      <c r="O921" s="268" t="s">
        <v>1554</v>
      </c>
      <c r="P921" s="268" t="s">
        <v>682</v>
      </c>
      <c r="Q921" s="268" t="s">
        <v>683</v>
      </c>
      <c r="R921" s="268"/>
      <c r="S921" s="268"/>
      <c r="T921" s="268"/>
      <c r="U921" s="268"/>
      <c r="V921" s="268" t="s">
        <v>648</v>
      </c>
      <c r="W921" s="268" t="s">
        <v>1582</v>
      </c>
      <c r="X921" s="268" t="s">
        <v>1639</v>
      </c>
      <c r="Y921" s="268" t="s">
        <v>14</v>
      </c>
    </row>
    <row r="922" spans="1:25" hidden="1" x14ac:dyDescent="0.2">
      <c r="A922" s="232"/>
      <c r="B922" s="266" t="s">
        <v>1821</v>
      </c>
      <c r="C922" s="267" t="s">
        <v>1973</v>
      </c>
      <c r="D922" s="271" t="s">
        <v>1643</v>
      </c>
      <c r="E922" s="268" t="s">
        <v>639</v>
      </c>
      <c r="F922" s="268">
        <v>5199</v>
      </c>
      <c r="G922" s="266" t="s">
        <v>651</v>
      </c>
      <c r="H922" s="268" t="s">
        <v>1870</v>
      </c>
      <c r="I922" s="268" t="s">
        <v>1669</v>
      </c>
      <c r="J922" s="269">
        <v>0</v>
      </c>
      <c r="K922" s="307">
        <v>0</v>
      </c>
      <c r="L922" s="269">
        <v>4177</v>
      </c>
      <c r="M922" s="266" t="s">
        <v>643</v>
      </c>
      <c r="N922" s="271" t="s">
        <v>1931</v>
      </c>
      <c r="O922" s="268" t="s">
        <v>644</v>
      </c>
      <c r="P922" s="268" t="s">
        <v>645</v>
      </c>
      <c r="Q922" s="268" t="s">
        <v>645</v>
      </c>
      <c r="R922" s="268"/>
      <c r="S922" s="268"/>
      <c r="T922" s="268"/>
      <c r="U922" s="268"/>
      <c r="V922" s="268" t="s">
        <v>648</v>
      </c>
      <c r="W922" s="268" t="s">
        <v>793</v>
      </c>
      <c r="X922" s="268" t="s">
        <v>1635</v>
      </c>
      <c r="Y922" s="268" t="s">
        <v>10</v>
      </c>
    </row>
    <row r="923" spans="1:25" hidden="1" x14ac:dyDescent="0.2">
      <c r="A923" s="232"/>
      <c r="B923" s="266" t="s">
        <v>1821</v>
      </c>
      <c r="C923" s="267" t="s">
        <v>1974</v>
      </c>
      <c r="D923" s="271" t="s">
        <v>1643</v>
      </c>
      <c r="E923" s="268" t="s">
        <v>639</v>
      </c>
      <c r="F923" s="268">
        <v>5204</v>
      </c>
      <c r="G923" s="266" t="s">
        <v>1871</v>
      </c>
      <c r="H923" s="268" t="s">
        <v>1872</v>
      </c>
      <c r="I923" s="268" t="s">
        <v>679</v>
      </c>
      <c r="J923" s="269">
        <v>8000</v>
      </c>
      <c r="K923" s="307">
        <v>579.43189500000005</v>
      </c>
      <c r="L923" s="269">
        <v>13.81</v>
      </c>
      <c r="M923" s="266" t="s">
        <v>643</v>
      </c>
      <c r="N923" s="271" t="s">
        <v>1949</v>
      </c>
      <c r="O923" s="268" t="s">
        <v>1554</v>
      </c>
      <c r="P923" s="268" t="s">
        <v>682</v>
      </c>
      <c r="Q923" s="268" t="s">
        <v>683</v>
      </c>
      <c r="R923" s="268"/>
      <c r="S923" s="268"/>
      <c r="T923" s="268"/>
      <c r="U923" s="268"/>
      <c r="V923" s="268" t="s">
        <v>648</v>
      </c>
      <c r="W923" s="268" t="s">
        <v>1582</v>
      </c>
      <c r="X923" s="268" t="s">
        <v>1639</v>
      </c>
      <c r="Y923" s="268" t="s">
        <v>14</v>
      </c>
    </row>
    <row r="924" spans="1:25" hidden="1" x14ac:dyDescent="0.2">
      <c r="A924" s="232"/>
      <c r="B924" s="266" t="s">
        <v>1821</v>
      </c>
      <c r="C924" s="267" t="s">
        <v>1975</v>
      </c>
      <c r="D924" s="271" t="s">
        <v>1643</v>
      </c>
      <c r="E924" s="268" t="s">
        <v>639</v>
      </c>
      <c r="F924" s="268">
        <v>5204</v>
      </c>
      <c r="G924" s="266" t="s">
        <v>1873</v>
      </c>
      <c r="H924" s="268" t="s">
        <v>1874</v>
      </c>
      <c r="I924" s="268" t="s">
        <v>679</v>
      </c>
      <c r="J924" s="269">
        <v>7500</v>
      </c>
      <c r="K924" s="307">
        <v>579.55934000000002</v>
      </c>
      <c r="L924" s="269">
        <v>12.94</v>
      </c>
      <c r="M924" s="266" t="s">
        <v>643</v>
      </c>
      <c r="N924" s="271" t="s">
        <v>1949</v>
      </c>
      <c r="O924" s="268" t="s">
        <v>1554</v>
      </c>
      <c r="P924" s="268" t="s">
        <v>682</v>
      </c>
      <c r="Q924" s="268" t="s">
        <v>683</v>
      </c>
      <c r="R924" s="268"/>
      <c r="S924" s="268"/>
      <c r="T924" s="268"/>
      <c r="U924" s="268"/>
      <c r="V924" s="268" t="s">
        <v>648</v>
      </c>
      <c r="W924" s="268" t="s">
        <v>1582</v>
      </c>
      <c r="X924" s="268" t="s">
        <v>1639</v>
      </c>
      <c r="Y924" s="268" t="s">
        <v>14</v>
      </c>
    </row>
    <row r="925" spans="1:25" hidden="1" x14ac:dyDescent="0.2">
      <c r="A925" s="232"/>
      <c r="B925" s="266" t="s">
        <v>1875</v>
      </c>
      <c r="C925" s="267" t="s">
        <v>1957</v>
      </c>
      <c r="D925" s="271" t="s">
        <v>1643</v>
      </c>
      <c r="E925" s="268" t="s">
        <v>639</v>
      </c>
      <c r="F925" s="268">
        <v>5415</v>
      </c>
      <c r="G925" s="266" t="s">
        <v>1876</v>
      </c>
      <c r="H925" s="268" t="s">
        <v>1877</v>
      </c>
      <c r="I925" s="268" t="s">
        <v>1669</v>
      </c>
      <c r="J925" s="269">
        <v>0</v>
      </c>
      <c r="K925" s="307">
        <v>0</v>
      </c>
      <c r="L925" s="269">
        <v>37.9</v>
      </c>
      <c r="M925" s="266" t="s">
        <v>643</v>
      </c>
      <c r="N925" s="271" t="s">
        <v>1931</v>
      </c>
      <c r="O925" s="268" t="s">
        <v>644</v>
      </c>
      <c r="P925" s="268" t="s">
        <v>645</v>
      </c>
      <c r="Q925" s="268" t="s">
        <v>645</v>
      </c>
      <c r="R925" s="268"/>
      <c r="S925" s="268"/>
      <c r="T925" s="268"/>
      <c r="U925" s="268"/>
      <c r="V925" s="268" t="s">
        <v>648</v>
      </c>
      <c r="W925" s="268" t="s">
        <v>1282</v>
      </c>
      <c r="X925" s="268" t="s">
        <v>1637</v>
      </c>
      <c r="Y925" s="268" t="s">
        <v>10</v>
      </c>
    </row>
    <row r="926" spans="1:25" hidden="1" x14ac:dyDescent="0.2">
      <c r="A926" s="232"/>
      <c r="B926" s="266" t="s">
        <v>1875</v>
      </c>
      <c r="C926" s="267">
        <v>44621</v>
      </c>
      <c r="D926" s="271" t="s">
        <v>1643</v>
      </c>
      <c r="E926" s="268" t="s">
        <v>639</v>
      </c>
      <c r="F926" s="268">
        <v>5383</v>
      </c>
      <c r="G926" s="266" t="s">
        <v>1879</v>
      </c>
      <c r="H926" s="268" t="s">
        <v>1880</v>
      </c>
      <c r="I926" s="268" t="s">
        <v>679</v>
      </c>
      <c r="J926" s="269">
        <v>51100</v>
      </c>
      <c r="K926" s="307">
        <v>579.03751</v>
      </c>
      <c r="L926" s="269">
        <v>88.25</v>
      </c>
      <c r="M926" s="266" t="s">
        <v>643</v>
      </c>
      <c r="N926" s="271" t="s">
        <v>1950</v>
      </c>
      <c r="O926" s="268" t="s">
        <v>706</v>
      </c>
      <c r="P926" s="268" t="s">
        <v>682</v>
      </c>
      <c r="Q926" s="268" t="s">
        <v>682</v>
      </c>
      <c r="R926" s="268"/>
      <c r="S926" s="268"/>
      <c r="T926" s="268"/>
      <c r="U926" s="268"/>
      <c r="V926" s="268" t="s">
        <v>648</v>
      </c>
      <c r="W926" s="268" t="s">
        <v>1610</v>
      </c>
      <c r="X926" s="268" t="s">
        <v>1640</v>
      </c>
      <c r="Y926" s="268" t="s">
        <v>14</v>
      </c>
    </row>
    <row r="927" spans="1:25" hidden="1" x14ac:dyDescent="0.2">
      <c r="A927" s="232"/>
      <c r="B927" s="266" t="s">
        <v>1875</v>
      </c>
      <c r="C927" s="267">
        <v>44652</v>
      </c>
      <c r="D927" s="271" t="s">
        <v>1643</v>
      </c>
      <c r="E927" s="268" t="s">
        <v>639</v>
      </c>
      <c r="F927" s="268">
        <v>5383</v>
      </c>
      <c r="G927" s="266" t="s">
        <v>1884</v>
      </c>
      <c r="H927" s="268" t="s">
        <v>1882</v>
      </c>
      <c r="I927" s="268" t="s">
        <v>679</v>
      </c>
      <c r="J927" s="269">
        <v>46300</v>
      </c>
      <c r="K927" s="307">
        <v>580.82361000000003</v>
      </c>
      <c r="L927" s="269">
        <v>79.709999999999994</v>
      </c>
      <c r="M927" s="266" t="s">
        <v>643</v>
      </c>
      <c r="N927" s="271" t="s">
        <v>1951</v>
      </c>
      <c r="O927" s="268" t="s">
        <v>923</v>
      </c>
      <c r="P927" s="268" t="s">
        <v>682</v>
      </c>
      <c r="Q927" s="268" t="s">
        <v>682</v>
      </c>
      <c r="R927" s="268"/>
      <c r="S927" s="268"/>
      <c r="T927" s="268"/>
      <c r="U927" s="268"/>
      <c r="V927" s="268" t="s">
        <v>648</v>
      </c>
      <c r="W927" s="268" t="s">
        <v>1610</v>
      </c>
      <c r="X927" s="268" t="s">
        <v>1640</v>
      </c>
      <c r="Y927" s="268" t="s">
        <v>14</v>
      </c>
    </row>
    <row r="928" spans="1:25" hidden="1" x14ac:dyDescent="0.2">
      <c r="A928" s="232"/>
      <c r="B928" s="266" t="s">
        <v>1875</v>
      </c>
      <c r="C928" s="267">
        <v>44652</v>
      </c>
      <c r="D928" s="271" t="s">
        <v>1643</v>
      </c>
      <c r="E928" s="268" t="s">
        <v>639</v>
      </c>
      <c r="F928" s="268">
        <v>5383</v>
      </c>
      <c r="G928" s="266" t="s">
        <v>1885</v>
      </c>
      <c r="H928" s="268" t="s">
        <v>1886</v>
      </c>
      <c r="I928" s="268" t="s">
        <v>679</v>
      </c>
      <c r="J928" s="269">
        <v>62558</v>
      </c>
      <c r="K928" s="307">
        <v>580.82361000000003</v>
      </c>
      <c r="L928" s="269">
        <v>107.71</v>
      </c>
      <c r="M928" s="266" t="s">
        <v>643</v>
      </c>
      <c r="N928" s="271" t="s">
        <v>1951</v>
      </c>
      <c r="O928" s="268" t="s">
        <v>923</v>
      </c>
      <c r="P928" s="268" t="s">
        <v>682</v>
      </c>
      <c r="Q928" s="268" t="s">
        <v>682</v>
      </c>
      <c r="R928" s="268"/>
      <c r="S928" s="268"/>
      <c r="T928" s="268"/>
      <c r="U928" s="268"/>
      <c r="V928" s="268" t="s">
        <v>648</v>
      </c>
      <c r="W928" s="268" t="s">
        <v>1610</v>
      </c>
      <c r="X928" s="268" t="s">
        <v>1640</v>
      </c>
      <c r="Y928" s="268" t="s">
        <v>14</v>
      </c>
    </row>
    <row r="929" spans="1:25" hidden="1" x14ac:dyDescent="0.2">
      <c r="A929" s="232"/>
      <c r="B929" s="266" t="s">
        <v>1875</v>
      </c>
      <c r="C929" s="267">
        <v>44835</v>
      </c>
      <c r="D929" s="271" t="s">
        <v>1643</v>
      </c>
      <c r="E929" s="268" t="s">
        <v>639</v>
      </c>
      <c r="F929" s="268">
        <v>5383</v>
      </c>
      <c r="G929" s="266" t="s">
        <v>1889</v>
      </c>
      <c r="H929" s="268" t="s">
        <v>1888</v>
      </c>
      <c r="I929" s="268" t="s">
        <v>679</v>
      </c>
      <c r="J929" s="269">
        <f>15100</f>
        <v>15100</v>
      </c>
      <c r="K929" s="307">
        <v>578.99898900000005</v>
      </c>
      <c r="L929" s="269">
        <f>26.08</f>
        <v>26.08</v>
      </c>
      <c r="M929" s="266" t="s">
        <v>643</v>
      </c>
      <c r="N929" s="271" t="s">
        <v>1951</v>
      </c>
      <c r="O929" s="268" t="s">
        <v>923</v>
      </c>
      <c r="P929" s="268" t="s">
        <v>682</v>
      </c>
      <c r="Q929" s="268" t="s">
        <v>682</v>
      </c>
      <c r="R929" s="268"/>
      <c r="S929" s="268"/>
      <c r="T929" s="268"/>
      <c r="U929" s="268"/>
      <c r="V929" s="268" t="s">
        <v>648</v>
      </c>
      <c r="W929" s="268" t="s">
        <v>1610</v>
      </c>
      <c r="X929" s="268" t="s">
        <v>1640</v>
      </c>
      <c r="Y929" s="268" t="s">
        <v>14</v>
      </c>
    </row>
    <row r="930" spans="1:25" hidden="1" x14ac:dyDescent="0.2">
      <c r="A930" s="232"/>
      <c r="B930" s="266" t="s">
        <v>1875</v>
      </c>
      <c r="C930" s="267">
        <v>44835</v>
      </c>
      <c r="D930" s="271" t="s">
        <v>1643</v>
      </c>
      <c r="E930" s="268" t="s">
        <v>639</v>
      </c>
      <c r="F930" s="268">
        <v>5415</v>
      </c>
      <c r="G930" s="266" t="s">
        <v>640</v>
      </c>
      <c r="H930" s="268" t="s">
        <v>1890</v>
      </c>
      <c r="I930" s="268" t="s">
        <v>642</v>
      </c>
      <c r="J930" s="269">
        <v>130.37</v>
      </c>
      <c r="K930" s="307">
        <v>0.88272700000000004</v>
      </c>
      <c r="L930" s="269">
        <v>147.69</v>
      </c>
      <c r="M930" s="266" t="s">
        <v>643</v>
      </c>
      <c r="N930" s="271" t="s">
        <v>1931</v>
      </c>
      <c r="O930" s="268" t="s">
        <v>644</v>
      </c>
      <c r="P930" s="268" t="s">
        <v>645</v>
      </c>
      <c r="Q930" s="268" t="s">
        <v>645</v>
      </c>
      <c r="R930" s="268"/>
      <c r="S930" s="268"/>
      <c r="T930" s="268"/>
      <c r="U930" s="268"/>
      <c r="V930" s="268" t="s">
        <v>648</v>
      </c>
      <c r="W930" s="268" t="s">
        <v>1282</v>
      </c>
      <c r="X930" s="268" t="s">
        <v>1637</v>
      </c>
      <c r="Y930" s="268" t="s">
        <v>10</v>
      </c>
    </row>
    <row r="931" spans="1:25" hidden="1" x14ac:dyDescent="0.2">
      <c r="A931" s="232"/>
      <c r="B931" s="266" t="s">
        <v>1875</v>
      </c>
      <c r="C931" s="267">
        <v>44896</v>
      </c>
      <c r="D931" s="271" t="s">
        <v>1643</v>
      </c>
      <c r="E931" s="268" t="s">
        <v>639</v>
      </c>
      <c r="F931" s="268">
        <v>5383</v>
      </c>
      <c r="G931" s="266" t="s">
        <v>1894</v>
      </c>
      <c r="H931" s="268" t="s">
        <v>1892</v>
      </c>
      <c r="I931" s="268" t="s">
        <v>679</v>
      </c>
      <c r="J931" s="269">
        <v>110000</v>
      </c>
      <c r="K931" s="307">
        <v>575.563627</v>
      </c>
      <c r="L931" s="269">
        <v>191.12</v>
      </c>
      <c r="M931" s="266" t="s">
        <v>643</v>
      </c>
      <c r="N931" s="271" t="s">
        <v>1932</v>
      </c>
      <c r="O931" s="268" t="s">
        <v>721</v>
      </c>
      <c r="P931" s="268" t="s">
        <v>682</v>
      </c>
      <c r="Q931" s="268" t="s">
        <v>682</v>
      </c>
      <c r="R931" s="268"/>
      <c r="S931" s="268"/>
      <c r="T931" s="268"/>
      <c r="U931" s="268"/>
      <c r="V931" s="268" t="s">
        <v>648</v>
      </c>
      <c r="W931" s="268" t="s">
        <v>1610</v>
      </c>
      <c r="X931" s="268" t="s">
        <v>1640</v>
      </c>
      <c r="Y931" s="268" t="s">
        <v>14</v>
      </c>
    </row>
    <row r="932" spans="1:25" hidden="1" x14ac:dyDescent="0.2">
      <c r="A932" s="232"/>
      <c r="B932" s="266" t="s">
        <v>1875</v>
      </c>
      <c r="C932" s="267">
        <v>44896</v>
      </c>
      <c r="D932" s="271" t="s">
        <v>1643</v>
      </c>
      <c r="E932" s="268" t="s">
        <v>639</v>
      </c>
      <c r="F932" s="268">
        <v>5383</v>
      </c>
      <c r="G932" s="266" t="s">
        <v>1895</v>
      </c>
      <c r="H932" s="268" t="s">
        <v>1014</v>
      </c>
      <c r="I932" s="268" t="s">
        <v>679</v>
      </c>
      <c r="J932" s="269">
        <v>16800</v>
      </c>
      <c r="K932" s="307">
        <v>575.563627</v>
      </c>
      <c r="L932" s="269">
        <v>29.19</v>
      </c>
      <c r="M932" s="266" t="s">
        <v>643</v>
      </c>
      <c r="N932" s="271" t="s">
        <v>1932</v>
      </c>
      <c r="O932" s="268" t="s">
        <v>721</v>
      </c>
      <c r="P932" s="268" t="s">
        <v>682</v>
      </c>
      <c r="Q932" s="268" t="s">
        <v>682</v>
      </c>
      <c r="R932" s="268"/>
      <c r="S932" s="268"/>
      <c r="T932" s="268"/>
      <c r="U932" s="268"/>
      <c r="V932" s="268" t="s">
        <v>648</v>
      </c>
      <c r="W932" s="268" t="s">
        <v>1610</v>
      </c>
      <c r="X932" s="268" t="s">
        <v>1640</v>
      </c>
      <c r="Y932" s="268" t="s">
        <v>14</v>
      </c>
    </row>
    <row r="933" spans="1:25" hidden="1" x14ac:dyDescent="0.2">
      <c r="A933" s="232"/>
      <c r="B933" s="266" t="s">
        <v>1875</v>
      </c>
      <c r="C933" s="267" t="s">
        <v>1976</v>
      </c>
      <c r="D933" s="271" t="s">
        <v>1643</v>
      </c>
      <c r="E933" s="268" t="s">
        <v>639</v>
      </c>
      <c r="F933" s="268">
        <v>5383</v>
      </c>
      <c r="G933" s="266" t="s">
        <v>1898</v>
      </c>
      <c r="H933" s="268" t="s">
        <v>1899</v>
      </c>
      <c r="I933" s="268" t="s">
        <v>679</v>
      </c>
      <c r="J933" s="269">
        <v>125000</v>
      </c>
      <c r="K933" s="307">
        <v>573.15605700000003</v>
      </c>
      <c r="L933" s="269">
        <v>218.09</v>
      </c>
      <c r="M933" s="266" t="s">
        <v>643</v>
      </c>
      <c r="N933" s="271" t="s">
        <v>1952</v>
      </c>
      <c r="O933" s="268" t="s">
        <v>1059</v>
      </c>
      <c r="P933" s="268" t="s">
        <v>682</v>
      </c>
      <c r="Q933" s="268" t="s">
        <v>682</v>
      </c>
      <c r="R933" s="268"/>
      <c r="S933" s="268"/>
      <c r="T933" s="268"/>
      <c r="U933" s="268"/>
      <c r="V933" s="268" t="s">
        <v>648</v>
      </c>
      <c r="W933" s="268" t="s">
        <v>1610</v>
      </c>
      <c r="X933" s="268" t="s">
        <v>1640</v>
      </c>
      <c r="Y933" s="268" t="s">
        <v>14</v>
      </c>
    </row>
    <row r="934" spans="1:25" hidden="1" x14ac:dyDescent="0.2">
      <c r="A934" s="232"/>
      <c r="B934" s="266" t="s">
        <v>1875</v>
      </c>
      <c r="C934" s="267" t="s">
        <v>1976</v>
      </c>
      <c r="D934" s="271" t="s">
        <v>1643</v>
      </c>
      <c r="E934" s="268" t="s">
        <v>639</v>
      </c>
      <c r="F934" s="268">
        <v>5383</v>
      </c>
      <c r="G934" s="266" t="s">
        <v>1901</v>
      </c>
      <c r="H934" s="268" t="s">
        <v>1016</v>
      </c>
      <c r="I934" s="268" t="s">
        <v>679</v>
      </c>
      <c r="J934" s="269">
        <v>50000</v>
      </c>
      <c r="K934" s="307">
        <v>573.15605700000003</v>
      </c>
      <c r="L934" s="269">
        <v>87.24</v>
      </c>
      <c r="M934" s="266" t="s">
        <v>643</v>
      </c>
      <c r="N934" s="271" t="s">
        <v>1953</v>
      </c>
      <c r="O934" s="268" t="s">
        <v>712</v>
      </c>
      <c r="P934" s="268" t="s">
        <v>682</v>
      </c>
      <c r="Q934" s="268" t="s">
        <v>682</v>
      </c>
      <c r="R934" s="268"/>
      <c r="S934" s="268"/>
      <c r="T934" s="268"/>
      <c r="U934" s="268"/>
      <c r="V934" s="268" t="s">
        <v>648</v>
      </c>
      <c r="W934" s="268" t="s">
        <v>1610</v>
      </c>
      <c r="X934" s="268" t="s">
        <v>1640</v>
      </c>
      <c r="Y934" s="268" t="s">
        <v>14</v>
      </c>
    </row>
    <row r="935" spans="1:25" hidden="1" x14ac:dyDescent="0.2">
      <c r="A935" s="232"/>
      <c r="B935" s="266" t="s">
        <v>1875</v>
      </c>
      <c r="C935" s="267" t="s">
        <v>1977</v>
      </c>
      <c r="D935" s="271" t="s">
        <v>1643</v>
      </c>
      <c r="E935" s="268" t="s">
        <v>639</v>
      </c>
      <c r="F935" s="268">
        <v>5383</v>
      </c>
      <c r="G935" s="266" t="s">
        <v>1902</v>
      </c>
      <c r="H935" s="268" t="s">
        <v>1903</v>
      </c>
      <c r="I935" s="268" t="s">
        <v>679</v>
      </c>
      <c r="J935" s="269">
        <v>274900</v>
      </c>
      <c r="K935" s="307">
        <v>578.502297</v>
      </c>
      <c r="L935" s="269">
        <v>475.19</v>
      </c>
      <c r="M935" s="266" t="s">
        <v>643</v>
      </c>
      <c r="N935" s="271" t="s">
        <v>1948</v>
      </c>
      <c r="O935" s="268" t="s">
        <v>764</v>
      </c>
      <c r="P935" s="268" t="s">
        <v>682</v>
      </c>
      <c r="Q935" s="268" t="s">
        <v>682</v>
      </c>
      <c r="R935" s="268"/>
      <c r="S935" s="268"/>
      <c r="T935" s="268"/>
      <c r="U935" s="268"/>
      <c r="V935" s="268" t="s">
        <v>648</v>
      </c>
      <c r="W935" s="268" t="s">
        <v>1610</v>
      </c>
      <c r="X935" s="268" t="s">
        <v>1640</v>
      </c>
      <c r="Y935" s="268" t="s">
        <v>14</v>
      </c>
    </row>
    <row r="936" spans="1:25" hidden="1" x14ac:dyDescent="0.2">
      <c r="A936" s="232"/>
      <c r="B936" s="266" t="s">
        <v>1875</v>
      </c>
      <c r="C936" s="267" t="s">
        <v>1977</v>
      </c>
      <c r="D936" s="271" t="s">
        <v>1643</v>
      </c>
      <c r="E936" s="268" t="s">
        <v>639</v>
      </c>
      <c r="F936" s="268">
        <v>5383</v>
      </c>
      <c r="G936" s="266" t="s">
        <v>1904</v>
      </c>
      <c r="H936" s="268" t="s">
        <v>1905</v>
      </c>
      <c r="I936" s="268" t="s">
        <v>679</v>
      </c>
      <c r="J936" s="269">
        <v>146450</v>
      </c>
      <c r="K936" s="307">
        <v>578.502297</v>
      </c>
      <c r="L936" s="269">
        <v>253.15</v>
      </c>
      <c r="M936" s="266" t="s">
        <v>643</v>
      </c>
      <c r="N936" s="271" t="s">
        <v>1948</v>
      </c>
      <c r="O936" s="268" t="s">
        <v>764</v>
      </c>
      <c r="P936" s="268" t="s">
        <v>682</v>
      </c>
      <c r="Q936" s="268" t="s">
        <v>682</v>
      </c>
      <c r="R936" s="268"/>
      <c r="S936" s="268"/>
      <c r="T936" s="268"/>
      <c r="U936" s="268"/>
      <c r="V936" s="268" t="s">
        <v>648</v>
      </c>
      <c r="W936" s="268" t="s">
        <v>1610</v>
      </c>
      <c r="X936" s="268" t="s">
        <v>1640</v>
      </c>
      <c r="Y936" s="268" t="s">
        <v>14</v>
      </c>
    </row>
    <row r="937" spans="1:25" hidden="1" x14ac:dyDescent="0.2">
      <c r="A937" s="232"/>
      <c r="B937" s="266" t="s">
        <v>1875</v>
      </c>
      <c r="C937" s="267" t="s">
        <v>1978</v>
      </c>
      <c r="D937" s="271" t="s">
        <v>1643</v>
      </c>
      <c r="E937" s="268" t="s">
        <v>639</v>
      </c>
      <c r="F937" s="268">
        <v>5383</v>
      </c>
      <c r="G937" s="266" t="s">
        <v>1906</v>
      </c>
      <c r="H937" s="268" t="s">
        <v>1907</v>
      </c>
      <c r="I937" s="268" t="s">
        <v>679</v>
      </c>
      <c r="J937" s="269">
        <v>153700</v>
      </c>
      <c r="K937" s="307">
        <v>578.24136799999997</v>
      </c>
      <c r="L937" s="269">
        <v>265.81</v>
      </c>
      <c r="M937" s="266" t="s">
        <v>643</v>
      </c>
      <c r="N937" s="271" t="s">
        <v>1948</v>
      </c>
      <c r="O937" s="268" t="s">
        <v>764</v>
      </c>
      <c r="P937" s="268" t="s">
        <v>682</v>
      </c>
      <c r="Q937" s="268" t="s">
        <v>682</v>
      </c>
      <c r="R937" s="268"/>
      <c r="S937" s="268"/>
      <c r="T937" s="268"/>
      <c r="U937" s="268"/>
      <c r="V937" s="268" t="s">
        <v>648</v>
      </c>
      <c r="W937" s="268" t="s">
        <v>1610</v>
      </c>
      <c r="X937" s="268" t="s">
        <v>1640</v>
      </c>
      <c r="Y937" s="268" t="s">
        <v>14</v>
      </c>
    </row>
    <row r="938" spans="1:25" hidden="1" x14ac:dyDescent="0.2">
      <c r="A938" s="232"/>
      <c r="B938" s="266" t="s">
        <v>1875</v>
      </c>
      <c r="C938" s="267" t="s">
        <v>1979</v>
      </c>
      <c r="D938" s="271" t="s">
        <v>1643</v>
      </c>
      <c r="E938" s="268" t="s">
        <v>639</v>
      </c>
      <c r="F938" s="268">
        <v>5383</v>
      </c>
      <c r="G938" s="266" t="s">
        <v>1908</v>
      </c>
      <c r="H938" s="268" t="s">
        <v>1909</v>
      </c>
      <c r="I938" s="268" t="s">
        <v>679</v>
      </c>
      <c r="J938" s="269">
        <v>186450</v>
      </c>
      <c r="K938" s="307">
        <v>580.645172</v>
      </c>
      <c r="L938" s="269">
        <v>321.11</v>
      </c>
      <c r="M938" s="266" t="s">
        <v>643</v>
      </c>
      <c r="N938" s="271" t="s">
        <v>1948</v>
      </c>
      <c r="O938" s="268" t="s">
        <v>764</v>
      </c>
      <c r="P938" s="268" t="s">
        <v>682</v>
      </c>
      <c r="Q938" s="268" t="s">
        <v>682</v>
      </c>
      <c r="R938" s="268"/>
      <c r="S938" s="268"/>
      <c r="T938" s="268"/>
      <c r="U938" s="268"/>
      <c r="V938" s="268" t="s">
        <v>648</v>
      </c>
      <c r="W938" s="268" t="s">
        <v>1610</v>
      </c>
      <c r="X938" s="268" t="s">
        <v>1640</v>
      </c>
      <c r="Y938" s="268" t="s">
        <v>14</v>
      </c>
    </row>
    <row r="939" spans="1:25" hidden="1" x14ac:dyDescent="0.2">
      <c r="A939" s="232"/>
      <c r="B939" s="266" t="s">
        <v>1875</v>
      </c>
      <c r="C939" s="267" t="s">
        <v>1979</v>
      </c>
      <c r="D939" s="271" t="s">
        <v>1643</v>
      </c>
      <c r="E939" s="268" t="s">
        <v>639</v>
      </c>
      <c r="F939" s="268">
        <v>5383</v>
      </c>
      <c r="G939" s="266" t="s">
        <v>1910</v>
      </c>
      <c r="H939" s="268" t="s">
        <v>1235</v>
      </c>
      <c r="I939" s="268" t="s">
        <v>679</v>
      </c>
      <c r="J939" s="269">
        <v>200000</v>
      </c>
      <c r="K939" s="307">
        <v>580.645172</v>
      </c>
      <c r="L939" s="269">
        <v>344.44</v>
      </c>
      <c r="M939" s="266" t="s">
        <v>643</v>
      </c>
      <c r="N939" s="271" t="s">
        <v>1947</v>
      </c>
      <c r="O939" s="268" t="s">
        <v>1236</v>
      </c>
      <c r="P939" s="268" t="s">
        <v>682</v>
      </c>
      <c r="Q939" s="268" t="s">
        <v>682</v>
      </c>
      <c r="R939" s="268"/>
      <c r="S939" s="268"/>
      <c r="T939" s="268"/>
      <c r="U939" s="268"/>
      <c r="V939" s="268" t="s">
        <v>648</v>
      </c>
      <c r="W939" s="268" t="s">
        <v>1610</v>
      </c>
      <c r="X939" s="268" t="s">
        <v>1640</v>
      </c>
      <c r="Y939" s="268" t="s">
        <v>14</v>
      </c>
    </row>
    <row r="940" spans="1:25" hidden="1" x14ac:dyDescent="0.2">
      <c r="A940" s="232"/>
      <c r="B940" s="266" t="s">
        <v>1875</v>
      </c>
      <c r="C940" s="267" t="s">
        <v>1979</v>
      </c>
      <c r="D940" s="271" t="s">
        <v>1643</v>
      </c>
      <c r="E940" s="268" t="s">
        <v>639</v>
      </c>
      <c r="F940" s="268">
        <v>5383</v>
      </c>
      <c r="G940" s="266" t="s">
        <v>1911</v>
      </c>
      <c r="H940" s="268" t="s">
        <v>1912</v>
      </c>
      <c r="I940" s="268" t="s">
        <v>679</v>
      </c>
      <c r="J940" s="269">
        <v>280000</v>
      </c>
      <c r="K940" s="307">
        <v>580.645172</v>
      </c>
      <c r="L940" s="269">
        <v>482.22</v>
      </c>
      <c r="M940" s="266" t="s">
        <v>643</v>
      </c>
      <c r="N940" s="271" t="s">
        <v>1652</v>
      </c>
      <c r="O940" s="268" t="s">
        <v>728</v>
      </c>
      <c r="P940" s="268" t="s">
        <v>682</v>
      </c>
      <c r="Q940" s="268" t="s">
        <v>682</v>
      </c>
      <c r="R940" s="268"/>
      <c r="S940" s="268"/>
      <c r="T940" s="268"/>
      <c r="U940" s="268"/>
      <c r="V940" s="268" t="s">
        <v>648</v>
      </c>
      <c r="W940" s="268" t="s">
        <v>1610</v>
      </c>
      <c r="X940" s="268" t="s">
        <v>1640</v>
      </c>
      <c r="Y940" s="268" t="s">
        <v>14</v>
      </c>
    </row>
    <row r="941" spans="1:25" hidden="1" x14ac:dyDescent="0.2">
      <c r="A941" s="232"/>
      <c r="B941" s="266" t="s">
        <v>1875</v>
      </c>
      <c r="C941" s="267" t="s">
        <v>1979</v>
      </c>
      <c r="D941" s="271" t="s">
        <v>1643</v>
      </c>
      <c r="E941" s="268" t="s">
        <v>639</v>
      </c>
      <c r="F941" s="268">
        <v>5383</v>
      </c>
      <c r="G941" s="266" t="s">
        <v>1913</v>
      </c>
      <c r="H941" s="268" t="s">
        <v>1914</v>
      </c>
      <c r="I941" s="268" t="s">
        <v>679</v>
      </c>
      <c r="J941" s="269">
        <v>30000</v>
      </c>
      <c r="K941" s="307">
        <v>580.645172</v>
      </c>
      <c r="L941" s="269">
        <v>51.67</v>
      </c>
      <c r="M941" s="266" t="s">
        <v>643</v>
      </c>
      <c r="N941" s="271" t="s">
        <v>1954</v>
      </c>
      <c r="O941" s="268" t="s">
        <v>715</v>
      </c>
      <c r="P941" s="268" t="s">
        <v>682</v>
      </c>
      <c r="Q941" s="268" t="s">
        <v>682</v>
      </c>
      <c r="R941" s="268"/>
      <c r="S941" s="268"/>
      <c r="T941" s="268"/>
      <c r="U941" s="268"/>
      <c r="V941" s="268" t="s">
        <v>648</v>
      </c>
      <c r="W941" s="268" t="s">
        <v>1610</v>
      </c>
      <c r="X941" s="268" t="s">
        <v>1640</v>
      </c>
      <c r="Y941" s="268" t="s">
        <v>14</v>
      </c>
    </row>
    <row r="942" spans="1:25" hidden="1" x14ac:dyDescent="0.2">
      <c r="A942" s="232"/>
      <c r="B942" s="266" t="s">
        <v>1875</v>
      </c>
      <c r="C942" s="267" t="s">
        <v>1979</v>
      </c>
      <c r="D942" s="271" t="s">
        <v>1643</v>
      </c>
      <c r="E942" s="268" t="s">
        <v>639</v>
      </c>
      <c r="F942" s="268">
        <v>5383</v>
      </c>
      <c r="G942" s="266" t="s">
        <v>1915</v>
      </c>
      <c r="H942" s="268" t="s">
        <v>1916</v>
      </c>
      <c r="I942" s="268" t="s">
        <v>679</v>
      </c>
      <c r="J942" s="269">
        <v>60000</v>
      </c>
      <c r="K942" s="307">
        <v>580.645172</v>
      </c>
      <c r="L942" s="269">
        <v>103.33</v>
      </c>
      <c r="M942" s="266" t="s">
        <v>643</v>
      </c>
      <c r="N942" s="271" t="s">
        <v>1654</v>
      </c>
      <c r="O942" s="268" t="s">
        <v>698</v>
      </c>
      <c r="P942" s="268" t="s">
        <v>682</v>
      </c>
      <c r="Q942" s="268" t="s">
        <v>682</v>
      </c>
      <c r="R942" s="268"/>
      <c r="S942" s="268"/>
      <c r="T942" s="268"/>
      <c r="U942" s="268"/>
      <c r="V942" s="268" t="s">
        <v>648</v>
      </c>
      <c r="W942" s="268" t="s">
        <v>1610</v>
      </c>
      <c r="X942" s="268" t="s">
        <v>1640</v>
      </c>
      <c r="Y942" s="268" t="s">
        <v>14</v>
      </c>
    </row>
    <row r="943" spans="1:25" hidden="1" x14ac:dyDescent="0.2">
      <c r="A943" s="232"/>
      <c r="B943" s="266" t="s">
        <v>1875</v>
      </c>
      <c r="C943" s="267" t="s">
        <v>1979</v>
      </c>
      <c r="D943" s="271" t="s">
        <v>1643</v>
      </c>
      <c r="E943" s="268" t="s">
        <v>639</v>
      </c>
      <c r="F943" s="268">
        <v>5383</v>
      </c>
      <c r="G943" s="266" t="s">
        <v>1917</v>
      </c>
      <c r="H943" s="268" t="s">
        <v>1916</v>
      </c>
      <c r="I943" s="268" t="s">
        <v>679</v>
      </c>
      <c r="J943" s="269">
        <v>75000</v>
      </c>
      <c r="K943" s="307">
        <v>580.645172</v>
      </c>
      <c r="L943" s="269">
        <v>129.16999999999999</v>
      </c>
      <c r="M943" s="266" t="s">
        <v>643</v>
      </c>
      <c r="N943" s="271" t="s">
        <v>1653</v>
      </c>
      <c r="O943" s="268" t="s">
        <v>701</v>
      </c>
      <c r="P943" s="268" t="s">
        <v>682</v>
      </c>
      <c r="Q943" s="268" t="s">
        <v>682</v>
      </c>
      <c r="R943" s="268"/>
      <c r="S943" s="268"/>
      <c r="T943" s="268"/>
      <c r="U943" s="268"/>
      <c r="V943" s="268" t="s">
        <v>648</v>
      </c>
      <c r="W943" s="268" t="s">
        <v>1610</v>
      </c>
      <c r="X943" s="268" t="s">
        <v>1640</v>
      </c>
      <c r="Y943" s="268" t="s">
        <v>14</v>
      </c>
    </row>
    <row r="944" spans="1:25" hidden="1" x14ac:dyDescent="0.2">
      <c r="A944" s="232"/>
      <c r="B944" s="266" t="s">
        <v>1875</v>
      </c>
      <c r="C944" s="267" t="s">
        <v>1979</v>
      </c>
      <c r="D944" s="271" t="s">
        <v>1643</v>
      </c>
      <c r="E944" s="268" t="s">
        <v>639</v>
      </c>
      <c r="F944" s="268">
        <v>5383</v>
      </c>
      <c r="G944" s="266" t="s">
        <v>693</v>
      </c>
      <c r="H944" s="268" t="s">
        <v>1916</v>
      </c>
      <c r="I944" s="268" t="s">
        <v>679</v>
      </c>
      <c r="J944" s="269">
        <v>303259</v>
      </c>
      <c r="K944" s="307">
        <v>580.645172</v>
      </c>
      <c r="L944" s="269">
        <v>522.28</v>
      </c>
      <c r="M944" s="266" t="s">
        <v>643</v>
      </c>
      <c r="N944" s="271" t="s">
        <v>1943</v>
      </c>
      <c r="O944" s="268" t="s">
        <v>695</v>
      </c>
      <c r="P944" s="268" t="s">
        <v>682</v>
      </c>
      <c r="Q944" s="268" t="s">
        <v>682</v>
      </c>
      <c r="R944" s="268"/>
      <c r="S944" s="268"/>
      <c r="T944" s="268"/>
      <c r="U944" s="268"/>
      <c r="V944" s="268" t="s">
        <v>648</v>
      </c>
      <c r="W944" s="268" t="s">
        <v>1610</v>
      </c>
      <c r="X944" s="268" t="s">
        <v>1640</v>
      </c>
      <c r="Y944" s="268" t="s">
        <v>14</v>
      </c>
    </row>
    <row r="945" spans="1:25" hidden="1" x14ac:dyDescent="0.2">
      <c r="A945" s="232"/>
      <c r="B945" s="266" t="s">
        <v>1875</v>
      </c>
      <c r="C945" s="267" t="s">
        <v>1979</v>
      </c>
      <c r="D945" s="271" t="s">
        <v>1643</v>
      </c>
      <c r="E945" s="268" t="s">
        <v>639</v>
      </c>
      <c r="F945" s="268">
        <v>5383</v>
      </c>
      <c r="G945" s="266" t="s">
        <v>693</v>
      </c>
      <c r="H945" s="268" t="s">
        <v>1916</v>
      </c>
      <c r="I945" s="268" t="s">
        <v>679</v>
      </c>
      <c r="J945" s="269">
        <v>701626</v>
      </c>
      <c r="K945" s="307">
        <v>580.645172</v>
      </c>
      <c r="L945" s="269">
        <v>1208.3599999999999</v>
      </c>
      <c r="M945" s="266" t="s">
        <v>643</v>
      </c>
      <c r="N945" s="271" t="s">
        <v>1946</v>
      </c>
      <c r="O945" s="268" t="s">
        <v>681</v>
      </c>
      <c r="P945" s="268" t="s">
        <v>682</v>
      </c>
      <c r="Q945" s="268" t="s">
        <v>682</v>
      </c>
      <c r="R945" s="268"/>
      <c r="S945" s="268"/>
      <c r="T945" s="268"/>
      <c r="U945" s="268"/>
      <c r="V945" s="268" t="s">
        <v>648</v>
      </c>
      <c r="W945" s="268" t="s">
        <v>1610</v>
      </c>
      <c r="X945" s="268" t="s">
        <v>1640</v>
      </c>
      <c r="Y945" s="268" t="s">
        <v>14</v>
      </c>
    </row>
    <row r="946" spans="1:25" hidden="1" x14ac:dyDescent="0.2">
      <c r="A946" s="232"/>
      <c r="B946" s="266" t="s">
        <v>1875</v>
      </c>
      <c r="C946" s="267" t="s">
        <v>1979</v>
      </c>
      <c r="D946" s="271" t="s">
        <v>1643</v>
      </c>
      <c r="E946" s="268" t="s">
        <v>639</v>
      </c>
      <c r="F946" s="268">
        <v>5383</v>
      </c>
      <c r="G946" s="266" t="s">
        <v>693</v>
      </c>
      <c r="H946" s="268" t="s">
        <v>1916</v>
      </c>
      <c r="I946" s="268" t="s">
        <v>679</v>
      </c>
      <c r="J946" s="269">
        <v>75276</v>
      </c>
      <c r="K946" s="307">
        <v>580.645172</v>
      </c>
      <c r="L946" s="269">
        <v>129.63999999999999</v>
      </c>
      <c r="M946" s="266" t="s">
        <v>643</v>
      </c>
      <c r="N946" s="271" t="s">
        <v>1942</v>
      </c>
      <c r="O946" s="268" t="s">
        <v>688</v>
      </c>
      <c r="P946" s="268" t="s">
        <v>682</v>
      </c>
      <c r="Q946" s="268" t="s">
        <v>682</v>
      </c>
      <c r="R946" s="268"/>
      <c r="S946" s="268"/>
      <c r="T946" s="268"/>
      <c r="U946" s="268"/>
      <c r="V946" s="268" t="s">
        <v>648</v>
      </c>
      <c r="W946" s="268" t="s">
        <v>1610</v>
      </c>
      <c r="X946" s="268" t="s">
        <v>1640</v>
      </c>
      <c r="Y946" s="268" t="s">
        <v>14</v>
      </c>
    </row>
    <row r="947" spans="1:25" hidden="1" x14ac:dyDescent="0.2">
      <c r="A947" s="232"/>
      <c r="B947" s="266" t="s">
        <v>1875</v>
      </c>
      <c r="C947" s="267" t="s">
        <v>1979</v>
      </c>
      <c r="D947" s="271" t="s">
        <v>1643</v>
      </c>
      <c r="E947" s="268" t="s">
        <v>639</v>
      </c>
      <c r="F947" s="268">
        <v>5383</v>
      </c>
      <c r="G947" s="266" t="s">
        <v>693</v>
      </c>
      <c r="H947" s="268" t="s">
        <v>1916</v>
      </c>
      <c r="I947" s="268" t="s">
        <v>679</v>
      </c>
      <c r="J947" s="269">
        <v>53756</v>
      </c>
      <c r="K947" s="307">
        <v>580.645172</v>
      </c>
      <c r="L947" s="269">
        <v>92.58</v>
      </c>
      <c r="M947" s="266" t="s">
        <v>643</v>
      </c>
      <c r="N947" s="271" t="s">
        <v>1955</v>
      </c>
      <c r="O947" s="268" t="s">
        <v>1956</v>
      </c>
      <c r="P947" s="268" t="s">
        <v>682</v>
      </c>
      <c r="Q947" s="268" t="s">
        <v>682</v>
      </c>
      <c r="R947" s="268"/>
      <c r="S947" s="268"/>
      <c r="T947" s="268"/>
      <c r="U947" s="268"/>
      <c r="V947" s="268" t="s">
        <v>648</v>
      </c>
      <c r="W947" s="268" t="s">
        <v>1610</v>
      </c>
      <c r="X947" s="268" t="s">
        <v>1640</v>
      </c>
      <c r="Y947" s="268" t="s">
        <v>14</v>
      </c>
    </row>
    <row r="948" spans="1:25" hidden="1" x14ac:dyDescent="0.2">
      <c r="A948" s="232"/>
      <c r="B948" s="266" t="s">
        <v>1875</v>
      </c>
      <c r="C948" s="267" t="s">
        <v>1979</v>
      </c>
      <c r="D948" s="271" t="s">
        <v>1643</v>
      </c>
      <c r="E948" s="268" t="s">
        <v>639</v>
      </c>
      <c r="F948" s="268">
        <v>5383</v>
      </c>
      <c r="G948" s="266" t="s">
        <v>693</v>
      </c>
      <c r="H948" s="268" t="s">
        <v>1916</v>
      </c>
      <c r="I948" s="268" t="s">
        <v>679</v>
      </c>
      <c r="J948" s="269">
        <v>491428</v>
      </c>
      <c r="K948" s="307">
        <v>580.645172</v>
      </c>
      <c r="L948" s="269">
        <v>846.35</v>
      </c>
      <c r="M948" s="266" t="s">
        <v>643</v>
      </c>
      <c r="N948" s="271" t="s">
        <v>1944</v>
      </c>
      <c r="O948" s="268" t="s">
        <v>685</v>
      </c>
      <c r="P948" s="268" t="s">
        <v>682</v>
      </c>
      <c r="Q948" s="268" t="s">
        <v>682</v>
      </c>
      <c r="R948" s="268"/>
      <c r="S948" s="268"/>
      <c r="T948" s="268"/>
      <c r="U948" s="268"/>
      <c r="V948" s="268" t="s">
        <v>648</v>
      </c>
      <c r="W948" s="268" t="s">
        <v>1610</v>
      </c>
      <c r="X948" s="268" t="s">
        <v>1640</v>
      </c>
      <c r="Y948" s="268" t="s">
        <v>14</v>
      </c>
    </row>
    <row r="949" spans="1:25" hidden="1" x14ac:dyDescent="0.2">
      <c r="A949" s="232"/>
      <c r="B949" s="266" t="s">
        <v>1875</v>
      </c>
      <c r="C949" s="267" t="s">
        <v>1979</v>
      </c>
      <c r="D949" s="271" t="s">
        <v>1643</v>
      </c>
      <c r="E949" s="268" t="s">
        <v>639</v>
      </c>
      <c r="F949" s="268">
        <v>5383</v>
      </c>
      <c r="G949" s="266" t="s">
        <v>693</v>
      </c>
      <c r="H949" s="268" t="s">
        <v>1916</v>
      </c>
      <c r="I949" s="268" t="s">
        <v>679</v>
      </c>
      <c r="J949" s="269">
        <v>260496</v>
      </c>
      <c r="K949" s="307">
        <v>580.645172</v>
      </c>
      <c r="L949" s="269">
        <v>448.63</v>
      </c>
      <c r="M949" s="266" t="s">
        <v>643</v>
      </c>
      <c r="N949" s="271" t="s">
        <v>1945</v>
      </c>
      <c r="O949" s="268" t="s">
        <v>687</v>
      </c>
      <c r="P949" s="268" t="s">
        <v>682</v>
      </c>
      <c r="Q949" s="268" t="s">
        <v>682</v>
      </c>
      <c r="R949" s="268"/>
      <c r="S949" s="268"/>
      <c r="T949" s="268"/>
      <c r="U949" s="268"/>
      <c r="V949" s="268" t="s">
        <v>648</v>
      </c>
      <c r="W949" s="268" t="s">
        <v>1610</v>
      </c>
      <c r="X949" s="268" t="s">
        <v>1640</v>
      </c>
      <c r="Y949" s="268" t="s">
        <v>14</v>
      </c>
    </row>
    <row r="950" spans="1:25" hidden="1" x14ac:dyDescent="0.2">
      <c r="A950" s="232"/>
      <c r="B950" s="266" t="s">
        <v>1875</v>
      </c>
      <c r="C950" s="267" t="s">
        <v>1979</v>
      </c>
      <c r="D950" s="271" t="s">
        <v>1643</v>
      </c>
      <c r="E950" s="268" t="s">
        <v>639</v>
      </c>
      <c r="F950" s="268">
        <v>5383</v>
      </c>
      <c r="G950" s="266" t="s">
        <v>693</v>
      </c>
      <c r="H950" s="268" t="s">
        <v>1916</v>
      </c>
      <c r="I950" s="268" t="s">
        <v>679</v>
      </c>
      <c r="J950" s="269">
        <v>364754</v>
      </c>
      <c r="K950" s="307">
        <v>580.645172</v>
      </c>
      <c r="L950" s="269">
        <v>628.19000000000005</v>
      </c>
      <c r="M950" s="266" t="s">
        <v>643</v>
      </c>
      <c r="N950" s="271" t="s">
        <v>1945</v>
      </c>
      <c r="O950" s="268" t="s">
        <v>687</v>
      </c>
      <c r="P950" s="268" t="s">
        <v>682</v>
      </c>
      <c r="Q950" s="268" t="s">
        <v>682</v>
      </c>
      <c r="R950" s="268"/>
      <c r="S950" s="268"/>
      <c r="T950" s="268"/>
      <c r="U950" s="268"/>
      <c r="V950" s="268" t="s">
        <v>648</v>
      </c>
      <c r="W950" s="268" t="s">
        <v>1610</v>
      </c>
      <c r="X950" s="268" t="s">
        <v>1640</v>
      </c>
      <c r="Y950" s="268" t="s">
        <v>14</v>
      </c>
    </row>
    <row r="951" spans="1:25" hidden="1" x14ac:dyDescent="0.2">
      <c r="A951" s="232"/>
      <c r="B951" s="266" t="s">
        <v>1875</v>
      </c>
      <c r="C951" s="267" t="s">
        <v>1979</v>
      </c>
      <c r="D951" s="271" t="s">
        <v>1643</v>
      </c>
      <c r="E951" s="268" t="s">
        <v>639</v>
      </c>
      <c r="F951" s="268">
        <v>5383</v>
      </c>
      <c r="G951" s="266" t="s">
        <v>693</v>
      </c>
      <c r="H951" s="268" t="s">
        <v>1916</v>
      </c>
      <c r="I951" s="268" t="s">
        <v>679</v>
      </c>
      <c r="J951" s="269">
        <v>182452</v>
      </c>
      <c r="K951" s="307">
        <v>580.645172</v>
      </c>
      <c r="L951" s="269">
        <v>314.22000000000003</v>
      </c>
      <c r="M951" s="266" t="s">
        <v>643</v>
      </c>
      <c r="N951" s="271" t="s">
        <v>1945</v>
      </c>
      <c r="O951" s="268" t="s">
        <v>687</v>
      </c>
      <c r="P951" s="268" t="s">
        <v>682</v>
      </c>
      <c r="Q951" s="268" t="s">
        <v>682</v>
      </c>
      <c r="R951" s="268"/>
      <c r="S951" s="268"/>
      <c r="T951" s="268"/>
      <c r="U951" s="268"/>
      <c r="V951" s="268" t="s">
        <v>648</v>
      </c>
      <c r="W951" s="268" t="s">
        <v>1610</v>
      </c>
      <c r="X951" s="268" t="s">
        <v>1640</v>
      </c>
      <c r="Y951" s="268" t="s">
        <v>14</v>
      </c>
    </row>
    <row r="952" spans="1:25" hidden="1" x14ac:dyDescent="0.2">
      <c r="A952" s="232"/>
      <c r="B952" s="266" t="s">
        <v>1875</v>
      </c>
      <c r="C952" s="267" t="s">
        <v>1980</v>
      </c>
      <c r="D952" s="271" t="s">
        <v>1643</v>
      </c>
      <c r="E952" s="268" t="s">
        <v>639</v>
      </c>
      <c r="F952" s="268">
        <v>5383</v>
      </c>
      <c r="G952" s="266" t="s">
        <v>1918</v>
      </c>
      <c r="H952" s="268" t="s">
        <v>1919</v>
      </c>
      <c r="I952" s="268" t="s">
        <v>679</v>
      </c>
      <c r="J952" s="269">
        <v>73242</v>
      </c>
      <c r="K952" s="307">
        <v>581.37355700000001</v>
      </c>
      <c r="L952" s="269">
        <v>125.98</v>
      </c>
      <c r="M952" s="266" t="s">
        <v>643</v>
      </c>
      <c r="N952" s="271" t="s">
        <v>1945</v>
      </c>
      <c r="O952" s="268" t="s">
        <v>687</v>
      </c>
      <c r="P952" s="268" t="s">
        <v>682</v>
      </c>
      <c r="Q952" s="268" t="s">
        <v>682</v>
      </c>
      <c r="R952" s="268"/>
      <c r="S952" s="268"/>
      <c r="T952" s="268"/>
      <c r="U952" s="268"/>
      <c r="V952" s="268" t="s">
        <v>648</v>
      </c>
      <c r="W952" s="268" t="s">
        <v>1610</v>
      </c>
      <c r="X952" s="268" t="s">
        <v>1640</v>
      </c>
      <c r="Y952" s="268" t="s">
        <v>14</v>
      </c>
    </row>
    <row r="953" spans="1:25" hidden="1" x14ac:dyDescent="0.2">
      <c r="A953" s="232"/>
      <c r="B953" s="266" t="s">
        <v>1875</v>
      </c>
      <c r="C953" s="267" t="s">
        <v>1980</v>
      </c>
      <c r="D953" s="271" t="s">
        <v>1643</v>
      </c>
      <c r="E953" s="268" t="s">
        <v>639</v>
      </c>
      <c r="F953" s="268">
        <v>5383</v>
      </c>
      <c r="G953" s="266" t="s">
        <v>1918</v>
      </c>
      <c r="H953" s="268" t="s">
        <v>1919</v>
      </c>
      <c r="I953" s="268" t="s">
        <v>679</v>
      </c>
      <c r="J953" s="269">
        <v>103758</v>
      </c>
      <c r="K953" s="307">
        <v>581.37355700000001</v>
      </c>
      <c r="L953" s="269">
        <v>178.47</v>
      </c>
      <c r="M953" s="266" t="s">
        <v>643</v>
      </c>
      <c r="N953" s="271" t="s">
        <v>1945</v>
      </c>
      <c r="O953" s="268" t="s">
        <v>687</v>
      </c>
      <c r="P953" s="268" t="s">
        <v>682</v>
      </c>
      <c r="Q953" s="268" t="s">
        <v>682</v>
      </c>
      <c r="R953" s="268"/>
      <c r="S953" s="268"/>
      <c r="T953" s="268"/>
      <c r="U953" s="268"/>
      <c r="V953" s="268" t="s">
        <v>648</v>
      </c>
      <c r="W953" s="268" t="s">
        <v>1610</v>
      </c>
      <c r="X953" s="268" t="s">
        <v>1640</v>
      </c>
      <c r="Y953" s="268" t="s">
        <v>14</v>
      </c>
    </row>
    <row r="954" spans="1:25" hidden="1" x14ac:dyDescent="0.2">
      <c r="A954" s="232"/>
      <c r="B954" s="266" t="s">
        <v>1875</v>
      </c>
      <c r="C954" s="267" t="s">
        <v>1980</v>
      </c>
      <c r="D954" s="271" t="s">
        <v>1643</v>
      </c>
      <c r="E954" s="268" t="s">
        <v>639</v>
      </c>
      <c r="F954" s="268">
        <v>5383</v>
      </c>
      <c r="G954" s="266" t="s">
        <v>1918</v>
      </c>
      <c r="H954" s="268" t="s">
        <v>1919</v>
      </c>
      <c r="I954" s="268" t="s">
        <v>679</v>
      </c>
      <c r="J954" s="269">
        <v>73242</v>
      </c>
      <c r="K954" s="307">
        <v>581.37355700000001</v>
      </c>
      <c r="L954" s="269">
        <v>125.98</v>
      </c>
      <c r="M954" s="266" t="s">
        <v>643</v>
      </c>
      <c r="N954" s="271" t="s">
        <v>1945</v>
      </c>
      <c r="O954" s="268" t="s">
        <v>687</v>
      </c>
      <c r="P954" s="268" t="s">
        <v>682</v>
      </c>
      <c r="Q954" s="268" t="s">
        <v>682</v>
      </c>
      <c r="R954" s="268"/>
      <c r="S954" s="268"/>
      <c r="T954" s="268"/>
      <c r="U954" s="268"/>
      <c r="V954" s="268" t="s">
        <v>648</v>
      </c>
      <c r="W954" s="268" t="s">
        <v>1610</v>
      </c>
      <c r="X954" s="268" t="s">
        <v>1640</v>
      </c>
      <c r="Y954" s="268" t="s">
        <v>14</v>
      </c>
    </row>
    <row r="955" spans="1:25" hidden="1" x14ac:dyDescent="0.2">
      <c r="A955" s="232"/>
      <c r="B955" s="266" t="s">
        <v>1875</v>
      </c>
      <c r="C955" s="267" t="s">
        <v>1980</v>
      </c>
      <c r="D955" s="271" t="s">
        <v>1643</v>
      </c>
      <c r="E955" s="268" t="s">
        <v>639</v>
      </c>
      <c r="F955" s="268">
        <v>5383</v>
      </c>
      <c r="G955" s="266" t="s">
        <v>1918</v>
      </c>
      <c r="H955" s="268" t="s">
        <v>1919</v>
      </c>
      <c r="I955" s="268" t="s">
        <v>679</v>
      </c>
      <c r="J955" s="269">
        <v>137328</v>
      </c>
      <c r="K955" s="307">
        <v>581.37355700000001</v>
      </c>
      <c r="L955" s="269">
        <v>236.21</v>
      </c>
      <c r="M955" s="266" t="s">
        <v>643</v>
      </c>
      <c r="N955" s="271" t="s">
        <v>1944</v>
      </c>
      <c r="O955" s="268" t="s">
        <v>685</v>
      </c>
      <c r="P955" s="268" t="s">
        <v>682</v>
      </c>
      <c r="Q955" s="268" t="s">
        <v>682</v>
      </c>
      <c r="R955" s="268"/>
      <c r="S955" s="268"/>
      <c r="T955" s="268"/>
      <c r="U955" s="268"/>
      <c r="V955" s="268" t="s">
        <v>648</v>
      </c>
      <c r="W955" s="268" t="s">
        <v>1610</v>
      </c>
      <c r="X955" s="268" t="s">
        <v>1640</v>
      </c>
      <c r="Y955" s="268" t="s">
        <v>14</v>
      </c>
    </row>
    <row r="956" spans="1:25" hidden="1" x14ac:dyDescent="0.2">
      <c r="A956" s="232"/>
      <c r="B956" s="266" t="s">
        <v>1875</v>
      </c>
      <c r="C956" s="267" t="s">
        <v>1980</v>
      </c>
      <c r="D956" s="271" t="s">
        <v>1643</v>
      </c>
      <c r="E956" s="268" t="s">
        <v>639</v>
      </c>
      <c r="F956" s="268">
        <v>5415</v>
      </c>
      <c r="G956" s="266" t="s">
        <v>651</v>
      </c>
      <c r="H956" s="268" t="s">
        <v>691</v>
      </c>
      <c r="I956" s="268" t="s">
        <v>1669</v>
      </c>
      <c r="J956" s="269">
        <v>0</v>
      </c>
      <c r="K956" s="307">
        <v>0</v>
      </c>
      <c r="L956" s="269">
        <v>4177</v>
      </c>
      <c r="M956" s="266" t="s">
        <v>643</v>
      </c>
      <c r="N956" s="271" t="s">
        <v>1931</v>
      </c>
      <c r="O956" s="268" t="s">
        <v>644</v>
      </c>
      <c r="P956" s="268" t="s">
        <v>645</v>
      </c>
      <c r="Q956" s="268" t="s">
        <v>645</v>
      </c>
      <c r="R956" s="268"/>
      <c r="S956" s="268"/>
      <c r="T956" s="268"/>
      <c r="U956" s="268"/>
      <c r="V956" s="268" t="s">
        <v>648</v>
      </c>
      <c r="W956" s="268" t="s">
        <v>1282</v>
      </c>
      <c r="X956" s="268" t="s">
        <v>1637</v>
      </c>
      <c r="Y956" s="268" t="s">
        <v>10</v>
      </c>
    </row>
    <row r="957" spans="1:25" hidden="1" x14ac:dyDescent="0.2">
      <c r="A957" s="232"/>
      <c r="B957" s="266" t="s">
        <v>1875</v>
      </c>
      <c r="C957" s="267" t="s">
        <v>1980</v>
      </c>
      <c r="D957" s="271" t="s">
        <v>1643</v>
      </c>
      <c r="E957" s="268" t="s">
        <v>639</v>
      </c>
      <c r="F957" s="268">
        <v>5383</v>
      </c>
      <c r="G957" s="266" t="s">
        <v>1918</v>
      </c>
      <c r="H957" s="268" t="s">
        <v>1919</v>
      </c>
      <c r="I957" s="268" t="s">
        <v>679</v>
      </c>
      <c r="J957" s="269">
        <v>42724</v>
      </c>
      <c r="K957" s="307">
        <v>581.37355700000001</v>
      </c>
      <c r="L957" s="269">
        <v>73.489999999999995</v>
      </c>
      <c r="M957" s="266" t="s">
        <v>643</v>
      </c>
      <c r="N957" s="271" t="s">
        <v>1942</v>
      </c>
      <c r="O957" s="268" t="s">
        <v>688</v>
      </c>
      <c r="P957" s="268" t="s">
        <v>682</v>
      </c>
      <c r="Q957" s="268" t="s">
        <v>682</v>
      </c>
      <c r="R957" s="268"/>
      <c r="S957" s="268"/>
      <c r="T957" s="268"/>
      <c r="U957" s="268"/>
      <c r="V957" s="268" t="s">
        <v>648</v>
      </c>
      <c r="W957" s="268" t="s">
        <v>1610</v>
      </c>
      <c r="X957" s="268" t="s">
        <v>1640</v>
      </c>
      <c r="Y957" s="268" t="s">
        <v>14</v>
      </c>
    </row>
    <row r="958" spans="1:25" hidden="1" x14ac:dyDescent="0.2">
      <c r="A958" s="232"/>
      <c r="B958" s="266" t="s">
        <v>1875</v>
      </c>
      <c r="C958" s="267" t="s">
        <v>1980</v>
      </c>
      <c r="D958" s="271" t="s">
        <v>1643</v>
      </c>
      <c r="E958" s="268" t="s">
        <v>639</v>
      </c>
      <c r="F958" s="268">
        <v>5383</v>
      </c>
      <c r="G958" s="266" t="s">
        <v>1918</v>
      </c>
      <c r="H958" s="268" t="s">
        <v>1919</v>
      </c>
      <c r="I958" s="268" t="s">
        <v>679</v>
      </c>
      <c r="J958" s="269">
        <v>307614</v>
      </c>
      <c r="K958" s="307">
        <v>581.37355700000001</v>
      </c>
      <c r="L958" s="269">
        <v>529.12</v>
      </c>
      <c r="M958" s="266" t="s">
        <v>643</v>
      </c>
      <c r="N958" s="271" t="s">
        <v>1946</v>
      </c>
      <c r="O958" s="268" t="s">
        <v>681</v>
      </c>
      <c r="P958" s="268" t="s">
        <v>682</v>
      </c>
      <c r="Q958" s="268" t="s">
        <v>682</v>
      </c>
      <c r="R958" s="268"/>
      <c r="S958" s="268"/>
      <c r="T958" s="268"/>
      <c r="U958" s="268"/>
      <c r="V958" s="268" t="s">
        <v>648</v>
      </c>
      <c r="W958" s="268" t="s">
        <v>1610</v>
      </c>
      <c r="X958" s="268" t="s">
        <v>1640</v>
      </c>
      <c r="Y958" s="268" t="s">
        <v>14</v>
      </c>
    </row>
    <row r="959" spans="1:25" hidden="1" x14ac:dyDescent="0.2">
      <c r="A959" s="232"/>
      <c r="B959" s="266" t="s">
        <v>1875</v>
      </c>
      <c r="C959" s="267" t="s">
        <v>1980</v>
      </c>
      <c r="D959" s="271" t="s">
        <v>1643</v>
      </c>
      <c r="E959" s="268" t="s">
        <v>639</v>
      </c>
      <c r="F959" s="268">
        <v>5383</v>
      </c>
      <c r="G959" s="266" t="s">
        <v>1918</v>
      </c>
      <c r="H959" s="268" t="s">
        <v>1919</v>
      </c>
      <c r="I959" s="268" t="s">
        <v>679</v>
      </c>
      <c r="J959" s="269">
        <v>85449</v>
      </c>
      <c r="K959" s="307">
        <v>581.37355700000001</v>
      </c>
      <c r="L959" s="269">
        <v>146.97999999999999</v>
      </c>
      <c r="M959" s="266" t="s">
        <v>643</v>
      </c>
      <c r="N959" s="271" t="s">
        <v>1943</v>
      </c>
      <c r="O959" s="268" t="s">
        <v>695</v>
      </c>
      <c r="P959" s="268" t="s">
        <v>682</v>
      </c>
      <c r="Q959" s="268" t="s">
        <v>682</v>
      </c>
      <c r="R959" s="268"/>
      <c r="S959" s="268"/>
      <c r="T959" s="268"/>
      <c r="U959" s="268"/>
      <c r="V959" s="268" t="s">
        <v>648</v>
      </c>
      <c r="W959" s="268" t="s">
        <v>1610</v>
      </c>
      <c r="X959" s="268" t="s">
        <v>1640</v>
      </c>
      <c r="Y959" s="268" t="s">
        <v>14</v>
      </c>
    </row>
    <row r="960" spans="1:25" hidden="1" x14ac:dyDescent="0.2">
      <c r="A960" s="232"/>
      <c r="B960" s="266" t="s">
        <v>1875</v>
      </c>
      <c r="C960" s="267" t="s">
        <v>1981</v>
      </c>
      <c r="D960" s="271" t="s">
        <v>1643</v>
      </c>
      <c r="E960" s="268" t="s">
        <v>639</v>
      </c>
      <c r="F960" s="268">
        <v>5383</v>
      </c>
      <c r="G960" s="266" t="s">
        <v>1920</v>
      </c>
      <c r="H960" s="268" t="s">
        <v>1921</v>
      </c>
      <c r="I960" s="268" t="s">
        <v>679</v>
      </c>
      <c r="J960" s="269">
        <v>5000</v>
      </c>
      <c r="K960" s="307">
        <v>586.68416200000001</v>
      </c>
      <c r="L960" s="269">
        <v>8.52</v>
      </c>
      <c r="M960" s="266" t="s">
        <v>643</v>
      </c>
      <c r="N960" s="271" t="s">
        <v>1932</v>
      </c>
      <c r="O960" s="268" t="s">
        <v>721</v>
      </c>
      <c r="P960" s="268" t="s">
        <v>682</v>
      </c>
      <c r="Q960" s="268" t="s">
        <v>682</v>
      </c>
      <c r="R960" s="268"/>
      <c r="S960" s="268"/>
      <c r="T960" s="268"/>
      <c r="U960" s="268"/>
      <c r="V960" s="268" t="s">
        <v>648</v>
      </c>
      <c r="W960" s="268" t="s">
        <v>1610</v>
      </c>
      <c r="X960" s="268" t="s">
        <v>1640</v>
      </c>
      <c r="Y960" s="268" t="s">
        <v>14</v>
      </c>
    </row>
    <row r="961" spans="1:25" hidden="1" x14ac:dyDescent="0.2">
      <c r="A961" s="232"/>
      <c r="B961" s="266" t="s">
        <v>1875</v>
      </c>
      <c r="C961" s="267" t="s">
        <v>1981</v>
      </c>
      <c r="D961" s="271" t="s">
        <v>1643</v>
      </c>
      <c r="E961" s="268" t="s">
        <v>639</v>
      </c>
      <c r="F961" s="268">
        <v>5383</v>
      </c>
      <c r="G961" s="266" t="s">
        <v>1922</v>
      </c>
      <c r="H961" s="268" t="s">
        <v>1923</v>
      </c>
      <c r="I961" s="268" t="s">
        <v>679</v>
      </c>
      <c r="J961" s="269">
        <v>123950</v>
      </c>
      <c r="K961" s="307">
        <v>586.68416200000001</v>
      </c>
      <c r="L961" s="269">
        <v>211.27</v>
      </c>
      <c r="M961" s="266" t="s">
        <v>643</v>
      </c>
      <c r="N961" s="271" t="s">
        <v>1948</v>
      </c>
      <c r="O961" s="268" t="s">
        <v>764</v>
      </c>
      <c r="P961" s="268" t="s">
        <v>682</v>
      </c>
      <c r="Q961" s="268" t="s">
        <v>682</v>
      </c>
      <c r="R961" s="268"/>
      <c r="S961" s="268"/>
      <c r="T961" s="268"/>
      <c r="U961" s="268"/>
      <c r="V961" s="268" t="s">
        <v>648</v>
      </c>
      <c r="W961" s="268" t="s">
        <v>1610</v>
      </c>
      <c r="X961" s="268" t="s">
        <v>1640</v>
      </c>
      <c r="Y961" s="268" t="s">
        <v>14</v>
      </c>
    </row>
    <row r="962" spans="1:25" hidden="1" x14ac:dyDescent="0.2">
      <c r="A962" s="232"/>
      <c r="B962" s="266" t="s">
        <v>1875</v>
      </c>
      <c r="C962" s="267" t="s">
        <v>1981</v>
      </c>
      <c r="D962" s="271" t="s">
        <v>1643</v>
      </c>
      <c r="E962" s="268" t="s">
        <v>639</v>
      </c>
      <c r="F962" s="268">
        <v>5383</v>
      </c>
      <c r="G962" s="266" t="s">
        <v>1924</v>
      </c>
      <c r="H962" s="268" t="s">
        <v>1925</v>
      </c>
      <c r="I962" s="268" t="s">
        <v>679</v>
      </c>
      <c r="J962" s="269">
        <v>96550</v>
      </c>
      <c r="K962" s="307">
        <v>586.68416200000001</v>
      </c>
      <c r="L962" s="269">
        <v>164.57</v>
      </c>
      <c r="M962" s="266" t="s">
        <v>643</v>
      </c>
      <c r="N962" s="271" t="s">
        <v>1948</v>
      </c>
      <c r="O962" s="268" t="s">
        <v>764</v>
      </c>
      <c r="P962" s="268" t="s">
        <v>682</v>
      </c>
      <c r="Q962" s="268" t="s">
        <v>682</v>
      </c>
      <c r="R962" s="268"/>
      <c r="S962" s="268"/>
      <c r="T962" s="268"/>
      <c r="U962" s="268"/>
      <c r="V962" s="268" t="s">
        <v>648</v>
      </c>
      <c r="W962" s="268" t="s">
        <v>1610</v>
      </c>
      <c r="X962" s="268" t="s">
        <v>1640</v>
      </c>
      <c r="Y962" s="268" t="s">
        <v>14</v>
      </c>
    </row>
    <row r="963" spans="1:25" hidden="1" x14ac:dyDescent="0.2">
      <c r="A963" s="232"/>
      <c r="B963" s="266" t="s">
        <v>1875</v>
      </c>
      <c r="C963" s="267" t="s">
        <v>1982</v>
      </c>
      <c r="D963" s="271" t="s">
        <v>1643</v>
      </c>
      <c r="E963" s="268" t="s">
        <v>639</v>
      </c>
      <c r="F963" s="268">
        <v>5383</v>
      </c>
      <c r="G963" s="266" t="s">
        <v>1926</v>
      </c>
      <c r="H963" s="268" t="s">
        <v>1927</v>
      </c>
      <c r="I963" s="268" t="s">
        <v>679</v>
      </c>
      <c r="J963" s="269">
        <v>1500</v>
      </c>
      <c r="K963" s="307">
        <v>588.49800400000004</v>
      </c>
      <c r="L963" s="269">
        <v>2.5499999999999998</v>
      </c>
      <c r="M963" s="266" t="s">
        <v>643</v>
      </c>
      <c r="N963" s="271" t="s">
        <v>1665</v>
      </c>
      <c r="O963" s="268" t="s">
        <v>741</v>
      </c>
      <c r="P963" s="268" t="s">
        <v>682</v>
      </c>
      <c r="Q963" s="268" t="s">
        <v>682</v>
      </c>
      <c r="R963" s="268"/>
      <c r="S963" s="268"/>
      <c r="T963" s="268"/>
      <c r="U963" s="268"/>
      <c r="V963" s="268" t="s">
        <v>648</v>
      </c>
      <c r="W963" s="268" t="s">
        <v>1610</v>
      </c>
      <c r="X963" s="268" t="s">
        <v>1640</v>
      </c>
      <c r="Y963" s="268" t="s">
        <v>14</v>
      </c>
    </row>
    <row r="964" spans="1:25" hidden="1" x14ac:dyDescent="0.2">
      <c r="A964" s="232"/>
      <c r="B964" s="266" t="s">
        <v>1875</v>
      </c>
      <c r="C964" s="267" t="s">
        <v>1982</v>
      </c>
      <c r="D964" s="271" t="s">
        <v>1643</v>
      </c>
      <c r="E964" s="268" t="s">
        <v>639</v>
      </c>
      <c r="F964" s="268">
        <v>5383</v>
      </c>
      <c r="G964" s="266" t="s">
        <v>1928</v>
      </c>
      <c r="H964" s="268" t="s">
        <v>1929</v>
      </c>
      <c r="I964" s="268" t="s">
        <v>679</v>
      </c>
      <c r="J964" s="269">
        <v>24292</v>
      </c>
      <c r="K964" s="307">
        <v>588.49800400000004</v>
      </c>
      <c r="L964" s="269">
        <v>41.28</v>
      </c>
      <c r="M964" s="266" t="s">
        <v>643</v>
      </c>
      <c r="N964" s="271" t="s">
        <v>1943</v>
      </c>
      <c r="O964" s="268" t="s">
        <v>695</v>
      </c>
      <c r="P964" s="268" t="s">
        <v>682</v>
      </c>
      <c r="Q964" s="268" t="s">
        <v>682</v>
      </c>
      <c r="R964" s="268"/>
      <c r="S964" s="268"/>
      <c r="T964" s="268"/>
      <c r="U964" s="268"/>
      <c r="V964" s="268" t="s">
        <v>648</v>
      </c>
      <c r="W964" s="268" t="s">
        <v>1610</v>
      </c>
      <c r="X964" s="268" t="s">
        <v>1640</v>
      </c>
      <c r="Y964" s="268" t="s">
        <v>14</v>
      </c>
    </row>
    <row r="965" spans="1:25" hidden="1" x14ac:dyDescent="0.2">
      <c r="A965" s="232"/>
      <c r="B965" s="266" t="s">
        <v>1875</v>
      </c>
      <c r="C965" s="267" t="s">
        <v>1982</v>
      </c>
      <c r="D965" s="271" t="s">
        <v>1643</v>
      </c>
      <c r="E965" s="268" t="s">
        <v>639</v>
      </c>
      <c r="F965" s="268">
        <v>5383</v>
      </c>
      <c r="G965" s="266" t="s">
        <v>1928</v>
      </c>
      <c r="H965" s="268" t="s">
        <v>1930</v>
      </c>
      <c r="I965" s="268" t="s">
        <v>679</v>
      </c>
      <c r="J965" s="269">
        <v>34994</v>
      </c>
      <c r="K965" s="307">
        <v>588.49800400000004</v>
      </c>
      <c r="L965" s="269">
        <v>59.46</v>
      </c>
      <c r="M965" s="266" t="s">
        <v>643</v>
      </c>
      <c r="N965" s="271" t="s">
        <v>1955</v>
      </c>
      <c r="O965" s="268" t="s">
        <v>1956</v>
      </c>
      <c r="P965" s="268" t="s">
        <v>682</v>
      </c>
      <c r="Q965" s="268" t="s">
        <v>682</v>
      </c>
      <c r="R965" s="268"/>
      <c r="S965" s="268"/>
      <c r="T965" s="268"/>
      <c r="U965" s="268"/>
      <c r="V965" s="268" t="s">
        <v>648</v>
      </c>
      <c r="W965" s="268" t="s">
        <v>1610</v>
      </c>
      <c r="X965" s="268" t="s">
        <v>1640</v>
      </c>
      <c r="Y965" s="268" t="s">
        <v>14</v>
      </c>
    </row>
    <row r="966" spans="1:25" hidden="1" x14ac:dyDescent="0.2">
      <c r="A966" s="232"/>
      <c r="B966" s="266" t="s">
        <v>1875</v>
      </c>
      <c r="C966" s="267" t="s">
        <v>1982</v>
      </c>
      <c r="D966" s="271" t="s">
        <v>1643</v>
      </c>
      <c r="E966" s="268" t="s">
        <v>639</v>
      </c>
      <c r="F966" s="268">
        <v>5383</v>
      </c>
      <c r="G966" s="266" t="s">
        <v>1928</v>
      </c>
      <c r="H966" s="268" t="s">
        <v>1929</v>
      </c>
      <c r="I966" s="268" t="s">
        <v>679</v>
      </c>
      <c r="J966" s="269">
        <v>34994</v>
      </c>
      <c r="K966" s="307">
        <v>588.49800400000004</v>
      </c>
      <c r="L966" s="269">
        <v>59.46</v>
      </c>
      <c r="M966" s="266" t="s">
        <v>643</v>
      </c>
      <c r="N966" s="271" t="s">
        <v>1944</v>
      </c>
      <c r="O966" s="268" t="s">
        <v>685</v>
      </c>
      <c r="P966" s="268" t="s">
        <v>682</v>
      </c>
      <c r="Q966" s="268" t="s">
        <v>682</v>
      </c>
      <c r="R966" s="268"/>
      <c r="S966" s="268"/>
      <c r="T966" s="268"/>
      <c r="U966" s="268"/>
      <c r="V966" s="268" t="s">
        <v>648</v>
      </c>
      <c r="W966" s="268" t="s">
        <v>1610</v>
      </c>
      <c r="X966" s="268" t="s">
        <v>1640</v>
      </c>
      <c r="Y966" s="268" t="s">
        <v>14</v>
      </c>
    </row>
    <row r="967" spans="1:25" hidden="1" x14ac:dyDescent="0.2">
      <c r="A967" s="232"/>
      <c r="B967" s="266" t="s">
        <v>1875</v>
      </c>
      <c r="C967" s="267" t="s">
        <v>1982</v>
      </c>
      <c r="D967" s="271" t="s">
        <v>1643</v>
      </c>
      <c r="E967" s="268" t="s">
        <v>639</v>
      </c>
      <c r="F967" s="268">
        <v>5383</v>
      </c>
      <c r="G967" s="266" t="s">
        <v>1928</v>
      </c>
      <c r="H967" s="268" t="s">
        <v>1929</v>
      </c>
      <c r="I967" s="268" t="s">
        <v>679</v>
      </c>
      <c r="J967" s="269">
        <v>20262</v>
      </c>
      <c r="K967" s="307">
        <v>588.49800400000004</v>
      </c>
      <c r="L967" s="269">
        <v>34.43</v>
      </c>
      <c r="M967" s="266" t="s">
        <v>643</v>
      </c>
      <c r="N967" s="271" t="s">
        <v>1945</v>
      </c>
      <c r="O967" s="268" t="s">
        <v>687</v>
      </c>
      <c r="P967" s="268" t="s">
        <v>682</v>
      </c>
      <c r="Q967" s="268" t="s">
        <v>682</v>
      </c>
      <c r="R967" s="268"/>
      <c r="S967" s="268"/>
      <c r="T967" s="268"/>
      <c r="U967" s="268"/>
      <c r="V967" s="268" t="s">
        <v>648</v>
      </c>
      <c r="W967" s="268" t="s">
        <v>1610</v>
      </c>
      <c r="X967" s="268" t="s">
        <v>1640</v>
      </c>
      <c r="Y967" s="268" t="s">
        <v>14</v>
      </c>
    </row>
    <row r="968" spans="1:25" hidden="1" x14ac:dyDescent="0.2">
      <c r="A968" s="232"/>
      <c r="B968" s="266" t="s">
        <v>1875</v>
      </c>
      <c r="C968" s="267" t="s">
        <v>1982</v>
      </c>
      <c r="D968" s="271" t="s">
        <v>1643</v>
      </c>
      <c r="E968" s="268" t="s">
        <v>639</v>
      </c>
      <c r="F968" s="268">
        <v>5383</v>
      </c>
      <c r="G968" s="266" t="s">
        <v>1928</v>
      </c>
      <c r="H968" s="268" t="s">
        <v>1929</v>
      </c>
      <c r="I968" s="268" t="s">
        <v>679</v>
      </c>
      <c r="J968" s="269">
        <v>32988</v>
      </c>
      <c r="K968" s="307">
        <v>588.49800400000004</v>
      </c>
      <c r="L968" s="269">
        <v>56.05</v>
      </c>
      <c r="M968" s="266" t="s">
        <v>643</v>
      </c>
      <c r="N968" s="271" t="s">
        <v>1945</v>
      </c>
      <c r="O968" s="268" t="s">
        <v>687</v>
      </c>
      <c r="P968" s="268" t="s">
        <v>682</v>
      </c>
      <c r="Q968" s="268" t="s">
        <v>682</v>
      </c>
      <c r="R968" s="268"/>
      <c r="S968" s="268"/>
      <c r="T968" s="268"/>
      <c r="U968" s="268"/>
      <c r="V968" s="268" t="s">
        <v>648</v>
      </c>
      <c r="W968" s="268" t="s">
        <v>1610</v>
      </c>
      <c r="X968" s="268" t="s">
        <v>1640</v>
      </c>
      <c r="Y968" s="268" t="s">
        <v>14</v>
      </c>
    </row>
    <row r="969" spans="1:25" hidden="1" x14ac:dyDescent="0.2">
      <c r="A969" s="232"/>
      <c r="B969" s="266" t="s">
        <v>2061</v>
      </c>
      <c r="C969" s="267">
        <v>44371</v>
      </c>
      <c r="D969" s="271" t="s">
        <v>1643</v>
      </c>
      <c r="E969" s="268" t="s">
        <v>639</v>
      </c>
      <c r="F969" s="268">
        <v>5860</v>
      </c>
      <c r="G969" s="266" t="s">
        <v>1876</v>
      </c>
      <c r="H969" s="268" t="s">
        <v>2062</v>
      </c>
      <c r="I969" s="268" t="s">
        <v>1669</v>
      </c>
      <c r="J969" s="269">
        <v>0</v>
      </c>
      <c r="K969" s="307">
        <v>0</v>
      </c>
      <c r="L969" s="269">
        <v>37.909999999999997</v>
      </c>
      <c r="M969" s="266" t="s">
        <v>643</v>
      </c>
      <c r="N969" s="271" t="s">
        <v>1931</v>
      </c>
      <c r="O969" s="268" t="s">
        <v>644</v>
      </c>
      <c r="P969" s="268" t="s">
        <v>645</v>
      </c>
      <c r="Q969" s="268" t="s">
        <v>646</v>
      </c>
      <c r="R969" s="268"/>
      <c r="S969" s="268"/>
      <c r="T969" s="268"/>
      <c r="U969" s="268"/>
      <c r="V969" s="268" t="s">
        <v>648</v>
      </c>
      <c r="W969" s="268" t="s">
        <v>1508</v>
      </c>
      <c r="X969" s="268" t="s">
        <v>1636</v>
      </c>
      <c r="Y969" s="268" t="s">
        <v>10</v>
      </c>
    </row>
    <row r="970" spans="1:25" hidden="1" x14ac:dyDescent="0.2">
      <c r="A970" s="232"/>
      <c r="B970" s="266" t="s">
        <v>2061</v>
      </c>
      <c r="C970" s="267">
        <v>44571</v>
      </c>
      <c r="D970" s="271" t="s">
        <v>1643</v>
      </c>
      <c r="E970" s="268" t="s">
        <v>639</v>
      </c>
      <c r="F970" s="268">
        <v>5860</v>
      </c>
      <c r="G970" s="266" t="s">
        <v>640</v>
      </c>
      <c r="H970" s="268" t="s">
        <v>2063</v>
      </c>
      <c r="I970" s="268" t="s">
        <v>642</v>
      </c>
      <c r="J970" s="269">
        <v>130.38</v>
      </c>
      <c r="K970" s="307">
        <v>0.88267600000000002</v>
      </c>
      <c r="L970" s="269">
        <v>147.71</v>
      </c>
      <c r="M970" s="266" t="s">
        <v>643</v>
      </c>
      <c r="N970" s="271" t="s">
        <v>1931</v>
      </c>
      <c r="O970" s="268" t="s">
        <v>644</v>
      </c>
      <c r="P970" s="268" t="s">
        <v>645</v>
      </c>
      <c r="Q970" s="268" t="s">
        <v>646</v>
      </c>
      <c r="R970" s="268"/>
      <c r="S970" s="268"/>
      <c r="T970" s="268"/>
      <c r="U970" s="268"/>
      <c r="V970" s="268" t="s">
        <v>648</v>
      </c>
      <c r="W970" s="268" t="s">
        <v>1508</v>
      </c>
      <c r="X970" s="268" t="s">
        <v>1636</v>
      </c>
      <c r="Y970" s="268" t="s">
        <v>10</v>
      </c>
    </row>
    <row r="971" spans="1:25" hidden="1" x14ac:dyDescent="0.2">
      <c r="A971" s="232"/>
      <c r="B971" s="266" t="s">
        <v>2061</v>
      </c>
      <c r="C971" s="267">
        <v>44593</v>
      </c>
      <c r="D971" s="271" t="s">
        <v>1643</v>
      </c>
      <c r="E971" s="268" t="s">
        <v>639</v>
      </c>
      <c r="F971" s="268">
        <v>5662</v>
      </c>
      <c r="G971" s="266" t="s">
        <v>704</v>
      </c>
      <c r="H971" s="268" t="s">
        <v>2064</v>
      </c>
      <c r="I971" s="268" t="s">
        <v>679</v>
      </c>
      <c r="J971" s="269">
        <v>120000</v>
      </c>
      <c r="K971" s="307">
        <v>582.98140799999999</v>
      </c>
      <c r="L971" s="269">
        <v>205.84</v>
      </c>
      <c r="M971" s="266" t="s">
        <v>643</v>
      </c>
      <c r="N971" s="271" t="s">
        <v>1932</v>
      </c>
      <c r="O971" s="268" t="s">
        <v>721</v>
      </c>
      <c r="P971" s="268" t="s">
        <v>682</v>
      </c>
      <c r="Q971" s="268" t="s">
        <v>683</v>
      </c>
      <c r="R971" s="268"/>
      <c r="S971" s="268"/>
      <c r="T971" s="268"/>
      <c r="U971" s="268"/>
      <c r="V971" s="268" t="s">
        <v>648</v>
      </c>
      <c r="W971" s="268" t="s">
        <v>1610</v>
      </c>
      <c r="X971" s="268" t="s">
        <v>1640</v>
      </c>
      <c r="Y971" s="268" t="s">
        <v>14</v>
      </c>
    </row>
    <row r="972" spans="1:25" hidden="1" x14ac:dyDescent="0.2">
      <c r="A972" s="232"/>
      <c r="B972" s="266" t="s">
        <v>2061</v>
      </c>
      <c r="C972" s="267">
        <v>44595</v>
      </c>
      <c r="D972" s="271" t="s">
        <v>1643</v>
      </c>
      <c r="E972" s="268" t="s">
        <v>639</v>
      </c>
      <c r="F972" s="268">
        <v>5662</v>
      </c>
      <c r="G972" s="266" t="s">
        <v>2065</v>
      </c>
      <c r="H972" s="268" t="s">
        <v>2066</v>
      </c>
      <c r="I972" s="268" t="s">
        <v>679</v>
      </c>
      <c r="J972" s="269">
        <v>15000</v>
      </c>
      <c r="K972" s="307">
        <v>577.91761199999996</v>
      </c>
      <c r="L972" s="269">
        <v>25.96</v>
      </c>
      <c r="M972" s="266" t="s">
        <v>643</v>
      </c>
      <c r="N972" s="271" t="s">
        <v>1932</v>
      </c>
      <c r="O972" s="268" t="s">
        <v>721</v>
      </c>
      <c r="P972" s="268" t="s">
        <v>682</v>
      </c>
      <c r="Q972" s="268" t="s">
        <v>683</v>
      </c>
      <c r="R972" s="268"/>
      <c r="S972" s="268"/>
      <c r="T972" s="268"/>
      <c r="U972" s="268"/>
      <c r="V972" s="268" t="s">
        <v>648</v>
      </c>
      <c r="W972" s="268" t="s">
        <v>1610</v>
      </c>
      <c r="X972" s="268" t="s">
        <v>1640</v>
      </c>
      <c r="Y972" s="268" t="s">
        <v>14</v>
      </c>
    </row>
    <row r="973" spans="1:25" hidden="1" x14ac:dyDescent="0.2">
      <c r="A973" s="232"/>
      <c r="B973" s="266" t="s">
        <v>2061</v>
      </c>
      <c r="C973" s="267">
        <v>44599</v>
      </c>
      <c r="D973" s="271" t="s">
        <v>1643</v>
      </c>
      <c r="E973" s="268" t="s">
        <v>639</v>
      </c>
      <c r="F973" s="268">
        <v>5662</v>
      </c>
      <c r="G973" s="266" t="s">
        <v>710</v>
      </c>
      <c r="H973" s="268" t="s">
        <v>1865</v>
      </c>
      <c r="I973" s="268" t="s">
        <v>679</v>
      </c>
      <c r="J973" s="269">
        <v>200900</v>
      </c>
      <c r="K973" s="307">
        <v>573.62973</v>
      </c>
      <c r="L973" s="269">
        <v>350.23</v>
      </c>
      <c r="M973" s="266" t="s">
        <v>643</v>
      </c>
      <c r="N973" s="271" t="s">
        <v>1948</v>
      </c>
      <c r="O973" s="268" t="s">
        <v>764</v>
      </c>
      <c r="P973" s="268" t="s">
        <v>682</v>
      </c>
      <c r="Q973" s="268" t="s">
        <v>683</v>
      </c>
      <c r="R973" s="268"/>
      <c r="S973" s="268"/>
      <c r="T973" s="268"/>
      <c r="U973" s="268"/>
      <c r="V973" s="268" t="s">
        <v>648</v>
      </c>
      <c r="W973" s="268" t="s">
        <v>1610</v>
      </c>
      <c r="X973" s="268" t="s">
        <v>1640</v>
      </c>
      <c r="Y973" s="268" t="s">
        <v>14</v>
      </c>
    </row>
    <row r="974" spans="1:25" hidden="1" x14ac:dyDescent="0.2">
      <c r="A974" s="232"/>
      <c r="B974" s="266" t="s">
        <v>2061</v>
      </c>
      <c r="C974" s="267">
        <v>44601</v>
      </c>
      <c r="D974" s="271" t="s">
        <v>1643</v>
      </c>
      <c r="E974" s="268" t="s">
        <v>639</v>
      </c>
      <c r="F974" s="268">
        <v>5662</v>
      </c>
      <c r="G974" s="266" t="s">
        <v>2067</v>
      </c>
      <c r="H974" s="268" t="s">
        <v>2068</v>
      </c>
      <c r="I974" s="268" t="s">
        <v>679</v>
      </c>
      <c r="J974" s="269">
        <v>172950</v>
      </c>
      <c r="K974" s="307">
        <v>574.01249600000006</v>
      </c>
      <c r="L974" s="269">
        <v>301.3</v>
      </c>
      <c r="M974" s="266" t="s">
        <v>643</v>
      </c>
      <c r="N974" s="271" t="s">
        <v>1948</v>
      </c>
      <c r="O974" s="268" t="s">
        <v>764</v>
      </c>
      <c r="P974" s="268" t="s">
        <v>682</v>
      </c>
      <c r="Q974" s="268" t="s">
        <v>683</v>
      </c>
      <c r="R974" s="268"/>
      <c r="S974" s="268"/>
      <c r="T974" s="268"/>
      <c r="U974" s="268"/>
      <c r="V974" s="268" t="s">
        <v>648</v>
      </c>
      <c r="W974" s="268" t="s">
        <v>1610</v>
      </c>
      <c r="X974" s="268" t="s">
        <v>1640</v>
      </c>
      <c r="Y974" s="268" t="s">
        <v>14</v>
      </c>
    </row>
    <row r="975" spans="1:25" hidden="1" x14ac:dyDescent="0.2">
      <c r="A975" s="232"/>
      <c r="B975" s="266" t="s">
        <v>2061</v>
      </c>
      <c r="C975" s="267">
        <v>44601</v>
      </c>
      <c r="D975" s="271" t="s">
        <v>1643</v>
      </c>
      <c r="E975" s="268" t="s">
        <v>639</v>
      </c>
      <c r="F975" s="268">
        <v>5662</v>
      </c>
      <c r="G975" s="266" t="s">
        <v>713</v>
      </c>
      <c r="H975" s="268" t="s">
        <v>2069</v>
      </c>
      <c r="I975" s="268" t="s">
        <v>679</v>
      </c>
      <c r="J975" s="269">
        <v>139950</v>
      </c>
      <c r="K975" s="307">
        <v>574.01249600000006</v>
      </c>
      <c r="L975" s="269">
        <v>243.81</v>
      </c>
      <c r="M975" s="266" t="s">
        <v>643</v>
      </c>
      <c r="N975" s="271" t="s">
        <v>1948</v>
      </c>
      <c r="O975" s="268" t="s">
        <v>764</v>
      </c>
      <c r="P975" s="268" t="s">
        <v>682</v>
      </c>
      <c r="Q975" s="268" t="s">
        <v>683</v>
      </c>
      <c r="R975" s="268"/>
      <c r="S975" s="268"/>
      <c r="T975" s="268"/>
      <c r="U975" s="268"/>
      <c r="V975" s="268" t="s">
        <v>648</v>
      </c>
      <c r="W975" s="268" t="s">
        <v>1610</v>
      </c>
      <c r="X975" s="268" t="s">
        <v>1640</v>
      </c>
      <c r="Y975" s="268" t="s">
        <v>14</v>
      </c>
    </row>
    <row r="976" spans="1:25" hidden="1" x14ac:dyDescent="0.2">
      <c r="A976" s="232"/>
      <c r="B976" s="266" t="s">
        <v>2061</v>
      </c>
      <c r="C976" s="267">
        <v>44601</v>
      </c>
      <c r="D976" s="271" t="s">
        <v>1643</v>
      </c>
      <c r="E976" s="268" t="s">
        <v>639</v>
      </c>
      <c r="F976" s="268">
        <v>5662</v>
      </c>
      <c r="G976" s="266" t="s">
        <v>707</v>
      </c>
      <c r="H976" s="268" t="s">
        <v>1016</v>
      </c>
      <c r="I976" s="268" t="s">
        <v>679</v>
      </c>
      <c r="J976" s="269">
        <v>50000</v>
      </c>
      <c r="K976" s="307">
        <v>574.01249600000006</v>
      </c>
      <c r="L976" s="269">
        <v>87.11</v>
      </c>
      <c r="M976" s="266" t="s">
        <v>643</v>
      </c>
      <c r="N976" s="271" t="s">
        <v>1953</v>
      </c>
      <c r="O976" s="268" t="s">
        <v>712</v>
      </c>
      <c r="P976" s="268" t="s">
        <v>682</v>
      </c>
      <c r="Q976" s="268" t="s">
        <v>683</v>
      </c>
      <c r="R976" s="268"/>
      <c r="S976" s="268"/>
      <c r="T976" s="268"/>
      <c r="U976" s="268"/>
      <c r="V976" s="268" t="s">
        <v>648</v>
      </c>
      <c r="W976" s="268" t="s">
        <v>1610</v>
      </c>
      <c r="X976" s="268" t="s">
        <v>1640</v>
      </c>
      <c r="Y976" s="268" t="s">
        <v>14</v>
      </c>
    </row>
    <row r="977" spans="1:25" hidden="1" x14ac:dyDescent="0.2">
      <c r="A977" s="232"/>
      <c r="B977" s="266" t="s">
        <v>2061</v>
      </c>
      <c r="C977" s="267">
        <v>44603</v>
      </c>
      <c r="D977" s="271" t="s">
        <v>1643</v>
      </c>
      <c r="E977" s="268" t="s">
        <v>639</v>
      </c>
      <c r="F977" s="268">
        <v>5662</v>
      </c>
      <c r="G977" s="266" t="s">
        <v>723</v>
      </c>
      <c r="H977" s="268" t="s">
        <v>2070</v>
      </c>
      <c r="I977" s="268" t="s">
        <v>679</v>
      </c>
      <c r="J977" s="269">
        <v>14550</v>
      </c>
      <c r="K977" s="307">
        <v>576.24176999999997</v>
      </c>
      <c r="L977" s="269">
        <v>25.25</v>
      </c>
      <c r="M977" s="266" t="s">
        <v>643</v>
      </c>
      <c r="N977" s="271" t="s">
        <v>1932</v>
      </c>
      <c r="O977" s="268" t="s">
        <v>721</v>
      </c>
      <c r="P977" s="268" t="s">
        <v>682</v>
      </c>
      <c r="Q977" s="268" t="s">
        <v>683</v>
      </c>
      <c r="R977" s="268"/>
      <c r="S977" s="268"/>
      <c r="T977" s="268"/>
      <c r="U977" s="268"/>
      <c r="V977" s="268" t="s">
        <v>648</v>
      </c>
      <c r="W977" s="268" t="s">
        <v>1610</v>
      </c>
      <c r="X977" s="268" t="s">
        <v>1640</v>
      </c>
      <c r="Y977" s="268" t="s">
        <v>14</v>
      </c>
    </row>
    <row r="978" spans="1:25" hidden="1" x14ac:dyDescent="0.2">
      <c r="A978" s="232"/>
      <c r="B978" s="266" t="s">
        <v>2061</v>
      </c>
      <c r="C978" s="267">
        <v>44603</v>
      </c>
      <c r="D978" s="271" t="s">
        <v>1643</v>
      </c>
      <c r="E978" s="268" t="s">
        <v>639</v>
      </c>
      <c r="F978" s="268">
        <v>5662</v>
      </c>
      <c r="G978" s="266" t="s">
        <v>735</v>
      </c>
      <c r="H978" s="268" t="s">
        <v>2071</v>
      </c>
      <c r="I978" s="268" t="s">
        <v>679</v>
      </c>
      <c r="J978" s="269">
        <v>36500</v>
      </c>
      <c r="K978" s="307">
        <v>576.24176999999997</v>
      </c>
      <c r="L978" s="269">
        <v>63.34</v>
      </c>
      <c r="M978" s="266" t="s">
        <v>643</v>
      </c>
      <c r="N978" s="271" t="s">
        <v>1932</v>
      </c>
      <c r="O978" s="268" t="s">
        <v>721</v>
      </c>
      <c r="P978" s="268" t="s">
        <v>682</v>
      </c>
      <c r="Q978" s="268" t="s">
        <v>683</v>
      </c>
      <c r="R978" s="268"/>
      <c r="S978" s="268"/>
      <c r="T978" s="268"/>
      <c r="U978" s="268"/>
      <c r="V978" s="268" t="s">
        <v>648</v>
      </c>
      <c r="W978" s="268" t="s">
        <v>1610</v>
      </c>
      <c r="X978" s="268" t="s">
        <v>1640</v>
      </c>
      <c r="Y978" s="268" t="s">
        <v>14</v>
      </c>
    </row>
    <row r="979" spans="1:25" hidden="1" x14ac:dyDescent="0.2">
      <c r="A979" s="232"/>
      <c r="B979" s="266" t="s">
        <v>2061</v>
      </c>
      <c r="C979" s="267">
        <v>44603</v>
      </c>
      <c r="D979" s="271" t="s">
        <v>1643</v>
      </c>
      <c r="E979" s="268" t="s">
        <v>639</v>
      </c>
      <c r="F979" s="268">
        <v>5662</v>
      </c>
      <c r="G979" s="266" t="s">
        <v>2072</v>
      </c>
      <c r="H979" s="268" t="s">
        <v>2073</v>
      </c>
      <c r="I979" s="268" t="s">
        <v>679</v>
      </c>
      <c r="J979" s="269">
        <v>111950</v>
      </c>
      <c r="K979" s="307">
        <v>576.24176999999997</v>
      </c>
      <c r="L979" s="269">
        <v>194.28</v>
      </c>
      <c r="M979" s="266" t="s">
        <v>643</v>
      </c>
      <c r="N979" s="271" t="s">
        <v>1948</v>
      </c>
      <c r="O979" s="268" t="s">
        <v>764</v>
      </c>
      <c r="P979" s="268" t="s">
        <v>682</v>
      </c>
      <c r="Q979" s="268" t="s">
        <v>683</v>
      </c>
      <c r="R979" s="268"/>
      <c r="S979" s="268"/>
      <c r="T979" s="268"/>
      <c r="U979" s="268"/>
      <c r="V979" s="268" t="s">
        <v>648</v>
      </c>
      <c r="W979" s="268" t="s">
        <v>1610</v>
      </c>
      <c r="X979" s="268" t="s">
        <v>1640</v>
      </c>
      <c r="Y979" s="268" t="s">
        <v>14</v>
      </c>
    </row>
    <row r="980" spans="1:25" hidden="1" x14ac:dyDescent="0.2">
      <c r="A980" s="232"/>
      <c r="B980" s="266" t="s">
        <v>2061</v>
      </c>
      <c r="C980" s="267">
        <v>44603</v>
      </c>
      <c r="D980" s="271" t="s">
        <v>1643</v>
      </c>
      <c r="E980" s="268" t="s">
        <v>639</v>
      </c>
      <c r="F980" s="268">
        <v>5662</v>
      </c>
      <c r="G980" s="266" t="s">
        <v>717</v>
      </c>
      <c r="H980" s="268" t="s">
        <v>1907</v>
      </c>
      <c r="I980" s="268" t="s">
        <v>679</v>
      </c>
      <c r="J980" s="269">
        <v>8500</v>
      </c>
      <c r="K980" s="307">
        <v>576.24176999999997</v>
      </c>
      <c r="L980" s="269">
        <v>14.75</v>
      </c>
      <c r="M980" s="266" t="s">
        <v>643</v>
      </c>
      <c r="N980" s="271" t="s">
        <v>1948</v>
      </c>
      <c r="O980" s="268" t="s">
        <v>764</v>
      </c>
      <c r="P980" s="268" t="s">
        <v>682</v>
      </c>
      <c r="Q980" s="268" t="s">
        <v>683</v>
      </c>
      <c r="R980" s="268"/>
      <c r="S980" s="268"/>
      <c r="T980" s="268"/>
      <c r="U980" s="268"/>
      <c r="V980" s="268" t="s">
        <v>648</v>
      </c>
      <c r="W980" s="268" t="s">
        <v>1610</v>
      </c>
      <c r="X980" s="268" t="s">
        <v>1640</v>
      </c>
      <c r="Y980" s="268" t="s">
        <v>14</v>
      </c>
    </row>
    <row r="981" spans="1:25" hidden="1" x14ac:dyDescent="0.2">
      <c r="A981" s="232"/>
      <c r="B981" s="266" t="s">
        <v>2061</v>
      </c>
      <c r="C981" s="267">
        <v>44603</v>
      </c>
      <c r="D981" s="271" t="s">
        <v>1643</v>
      </c>
      <c r="E981" s="268" t="s">
        <v>639</v>
      </c>
      <c r="F981" s="268">
        <v>5662</v>
      </c>
      <c r="G981" s="266" t="s">
        <v>719</v>
      </c>
      <c r="H981" s="268" t="s">
        <v>2074</v>
      </c>
      <c r="I981" s="268" t="s">
        <v>679</v>
      </c>
      <c r="J981" s="269">
        <v>138950</v>
      </c>
      <c r="K981" s="307">
        <v>576.24176999999997</v>
      </c>
      <c r="L981" s="269">
        <v>241.13</v>
      </c>
      <c r="M981" s="266" t="s">
        <v>643</v>
      </c>
      <c r="N981" s="271" t="s">
        <v>1948</v>
      </c>
      <c r="O981" s="268" t="s">
        <v>764</v>
      </c>
      <c r="P981" s="268" t="s">
        <v>682</v>
      </c>
      <c r="Q981" s="268" t="s">
        <v>683</v>
      </c>
      <c r="R981" s="268"/>
      <c r="S981" s="268"/>
      <c r="T981" s="268"/>
      <c r="U981" s="268"/>
      <c r="V981" s="268" t="s">
        <v>648</v>
      </c>
      <c r="W981" s="268" t="s">
        <v>1610</v>
      </c>
      <c r="X981" s="268" t="s">
        <v>1640</v>
      </c>
      <c r="Y981" s="268" t="s">
        <v>14</v>
      </c>
    </row>
    <row r="982" spans="1:25" hidden="1" x14ac:dyDescent="0.2">
      <c r="A982" s="232"/>
      <c r="B982" s="266" t="s">
        <v>2061</v>
      </c>
      <c r="C982" s="267">
        <v>44603</v>
      </c>
      <c r="D982" s="271" t="s">
        <v>1643</v>
      </c>
      <c r="E982" s="268" t="s">
        <v>639</v>
      </c>
      <c r="F982" s="268">
        <v>5662</v>
      </c>
      <c r="G982" s="266" t="s">
        <v>725</v>
      </c>
      <c r="H982" s="268" t="s">
        <v>2075</v>
      </c>
      <c r="I982" s="268" t="s">
        <v>679</v>
      </c>
      <c r="J982" s="269">
        <v>18400</v>
      </c>
      <c r="K982" s="307">
        <v>576.24176999999997</v>
      </c>
      <c r="L982" s="269">
        <v>31.93</v>
      </c>
      <c r="M982" s="266" t="s">
        <v>643</v>
      </c>
      <c r="N982" s="271" t="s">
        <v>1933</v>
      </c>
      <c r="O982" s="268" t="s">
        <v>797</v>
      </c>
      <c r="P982" s="268" t="s">
        <v>682</v>
      </c>
      <c r="Q982" s="268" t="s">
        <v>683</v>
      </c>
      <c r="R982" s="268"/>
      <c r="S982" s="268"/>
      <c r="T982" s="268"/>
      <c r="U982" s="268"/>
      <c r="V982" s="268" t="s">
        <v>648</v>
      </c>
      <c r="W982" s="268" t="s">
        <v>1610</v>
      </c>
      <c r="X982" s="268" t="s">
        <v>1640</v>
      </c>
      <c r="Y982" s="268" t="s">
        <v>14</v>
      </c>
    </row>
    <row r="983" spans="1:25" hidden="1" x14ac:dyDescent="0.2">
      <c r="A983" s="232"/>
      <c r="B983" s="266" t="s">
        <v>2061</v>
      </c>
      <c r="C983" s="267">
        <v>44607</v>
      </c>
      <c r="D983" s="271" t="s">
        <v>1643</v>
      </c>
      <c r="E983" s="268" t="s">
        <v>639</v>
      </c>
      <c r="F983" s="268">
        <v>5662</v>
      </c>
      <c r="G983" s="266" t="s">
        <v>742</v>
      </c>
      <c r="H983" s="268" t="s">
        <v>2076</v>
      </c>
      <c r="I983" s="268" t="s">
        <v>679</v>
      </c>
      <c r="J983" s="269">
        <v>5000</v>
      </c>
      <c r="K983" s="307">
        <v>578.44363599999997</v>
      </c>
      <c r="L983" s="269">
        <v>8.64</v>
      </c>
      <c r="M983" s="266" t="s">
        <v>643</v>
      </c>
      <c r="N983" s="271" t="s">
        <v>1932</v>
      </c>
      <c r="O983" s="268" t="s">
        <v>721</v>
      </c>
      <c r="P983" s="268" t="s">
        <v>682</v>
      </c>
      <c r="Q983" s="268" t="s">
        <v>683</v>
      </c>
      <c r="R983" s="268"/>
      <c r="S983" s="268"/>
      <c r="T983" s="268"/>
      <c r="U983" s="268"/>
      <c r="V983" s="268" t="s">
        <v>648</v>
      </c>
      <c r="W983" s="268" t="s">
        <v>1610</v>
      </c>
      <c r="X983" s="268" t="s">
        <v>1640</v>
      </c>
      <c r="Y983" s="268" t="s">
        <v>14</v>
      </c>
    </row>
    <row r="984" spans="1:25" hidden="1" x14ac:dyDescent="0.2">
      <c r="A984" s="232"/>
      <c r="B984" s="266" t="s">
        <v>2061</v>
      </c>
      <c r="C984" s="267">
        <v>44608</v>
      </c>
      <c r="D984" s="271" t="s">
        <v>1643</v>
      </c>
      <c r="E984" s="268" t="s">
        <v>639</v>
      </c>
      <c r="F984" s="268">
        <v>5662</v>
      </c>
      <c r="G984" s="266" t="s">
        <v>739</v>
      </c>
      <c r="H984" s="268" t="s">
        <v>2077</v>
      </c>
      <c r="I984" s="268" t="s">
        <v>679</v>
      </c>
      <c r="J984" s="269">
        <v>121950</v>
      </c>
      <c r="K984" s="307">
        <v>576.96065999999996</v>
      </c>
      <c r="L984" s="269">
        <v>211.37</v>
      </c>
      <c r="M984" s="266" t="s">
        <v>643</v>
      </c>
      <c r="N984" s="271" t="s">
        <v>1948</v>
      </c>
      <c r="O984" s="268" t="s">
        <v>764</v>
      </c>
      <c r="P984" s="268" t="s">
        <v>682</v>
      </c>
      <c r="Q984" s="268" t="s">
        <v>683</v>
      </c>
      <c r="R984" s="268"/>
      <c r="S984" s="268"/>
      <c r="T984" s="268"/>
      <c r="U984" s="268"/>
      <c r="V984" s="268" t="s">
        <v>648</v>
      </c>
      <c r="W984" s="268" t="s">
        <v>1610</v>
      </c>
      <c r="X984" s="268" t="s">
        <v>1640</v>
      </c>
      <c r="Y984" s="268" t="s">
        <v>14</v>
      </c>
    </row>
    <row r="985" spans="1:25" hidden="1" x14ac:dyDescent="0.2">
      <c r="A985" s="232"/>
      <c r="B985" s="266" t="s">
        <v>2061</v>
      </c>
      <c r="C985" s="267">
        <v>44608</v>
      </c>
      <c r="D985" s="271" t="s">
        <v>1643</v>
      </c>
      <c r="E985" s="268" t="s">
        <v>639</v>
      </c>
      <c r="F985" s="268">
        <v>5662</v>
      </c>
      <c r="G985" s="266" t="s">
        <v>737</v>
      </c>
      <c r="H985" s="268" t="s">
        <v>2078</v>
      </c>
      <c r="I985" s="268" t="s">
        <v>679</v>
      </c>
      <c r="J985" s="269">
        <v>371250</v>
      </c>
      <c r="K985" s="307">
        <v>576.96065999999996</v>
      </c>
      <c r="L985" s="269">
        <v>643.46</v>
      </c>
      <c r="M985" s="266" t="s">
        <v>643</v>
      </c>
      <c r="N985" s="271" t="s">
        <v>1948</v>
      </c>
      <c r="O985" s="268" t="s">
        <v>764</v>
      </c>
      <c r="P985" s="268" t="s">
        <v>682</v>
      </c>
      <c r="Q985" s="268" t="s">
        <v>683</v>
      </c>
      <c r="R985" s="268"/>
      <c r="S985" s="268"/>
      <c r="T985" s="268"/>
      <c r="U985" s="268"/>
      <c r="V985" s="268" t="s">
        <v>648</v>
      </c>
      <c r="W985" s="268" t="s">
        <v>1610</v>
      </c>
      <c r="X985" s="268" t="s">
        <v>1640</v>
      </c>
      <c r="Y985" s="268" t="s">
        <v>14</v>
      </c>
    </row>
    <row r="986" spans="1:25" hidden="1" x14ac:dyDescent="0.2">
      <c r="A986" s="232"/>
      <c r="B986" s="266" t="s">
        <v>2061</v>
      </c>
      <c r="C986" s="267">
        <v>44608</v>
      </c>
      <c r="D986" s="271" t="s">
        <v>1643</v>
      </c>
      <c r="E986" s="268" t="s">
        <v>639</v>
      </c>
      <c r="F986" s="268">
        <v>5662</v>
      </c>
      <c r="G986" s="266" t="s">
        <v>2079</v>
      </c>
      <c r="H986" s="268" t="s">
        <v>2080</v>
      </c>
      <c r="I986" s="268" t="s">
        <v>679</v>
      </c>
      <c r="J986" s="269">
        <v>107950</v>
      </c>
      <c r="K986" s="307">
        <v>576.96065999999996</v>
      </c>
      <c r="L986" s="269">
        <v>187.1</v>
      </c>
      <c r="M986" s="266" t="s">
        <v>643</v>
      </c>
      <c r="N986" s="271" t="s">
        <v>1948</v>
      </c>
      <c r="O986" s="268" t="s">
        <v>764</v>
      </c>
      <c r="P986" s="268" t="s">
        <v>682</v>
      </c>
      <c r="Q986" s="268" t="s">
        <v>683</v>
      </c>
      <c r="R986" s="268"/>
      <c r="S986" s="268"/>
      <c r="T986" s="268"/>
      <c r="U986" s="268"/>
      <c r="V986" s="268" t="s">
        <v>648</v>
      </c>
      <c r="W986" s="268" t="s">
        <v>1610</v>
      </c>
      <c r="X986" s="268" t="s">
        <v>1640</v>
      </c>
      <c r="Y986" s="268" t="s">
        <v>14</v>
      </c>
    </row>
    <row r="987" spans="1:25" hidden="1" x14ac:dyDescent="0.2">
      <c r="A987" s="232"/>
      <c r="B987" s="266" t="s">
        <v>2061</v>
      </c>
      <c r="C987" s="267">
        <v>44610</v>
      </c>
      <c r="D987" s="271" t="s">
        <v>1643</v>
      </c>
      <c r="E987" s="268" t="s">
        <v>639</v>
      </c>
      <c r="F987" s="268">
        <v>5662</v>
      </c>
      <c r="G987" s="266" t="s">
        <v>2081</v>
      </c>
      <c r="H987" s="268" t="s">
        <v>2082</v>
      </c>
      <c r="I987" s="268" t="s">
        <v>679</v>
      </c>
      <c r="J987" s="269">
        <v>95650</v>
      </c>
      <c r="K987" s="307">
        <v>577.90277100000003</v>
      </c>
      <c r="L987" s="269">
        <v>165.51</v>
      </c>
      <c r="M987" s="266" t="s">
        <v>643</v>
      </c>
      <c r="N987" s="271" t="s">
        <v>1948</v>
      </c>
      <c r="O987" s="268" t="s">
        <v>764</v>
      </c>
      <c r="P987" s="268" t="s">
        <v>682</v>
      </c>
      <c r="Q987" s="268" t="s">
        <v>683</v>
      </c>
      <c r="R987" s="268"/>
      <c r="S987" s="268"/>
      <c r="T987" s="268"/>
      <c r="U987" s="268"/>
      <c r="V987" s="268" t="s">
        <v>648</v>
      </c>
      <c r="W987" s="268" t="s">
        <v>1610</v>
      </c>
      <c r="X987" s="268" t="s">
        <v>1640</v>
      </c>
      <c r="Y987" s="268" t="s">
        <v>14</v>
      </c>
    </row>
    <row r="988" spans="1:25" hidden="1" x14ac:dyDescent="0.2">
      <c r="A988" s="232"/>
      <c r="B988" s="266" t="s">
        <v>2061</v>
      </c>
      <c r="C988" s="267">
        <v>44610</v>
      </c>
      <c r="D988" s="271" t="s">
        <v>1643</v>
      </c>
      <c r="E988" s="268" t="s">
        <v>639</v>
      </c>
      <c r="F988" s="268">
        <v>5662</v>
      </c>
      <c r="G988" s="266" t="s">
        <v>2083</v>
      </c>
      <c r="H988" s="268" t="s">
        <v>2084</v>
      </c>
      <c r="I988" s="268" t="s">
        <v>679</v>
      </c>
      <c r="J988" s="269">
        <v>1000</v>
      </c>
      <c r="K988" s="307">
        <v>577.90277100000003</v>
      </c>
      <c r="L988" s="269">
        <v>1.73</v>
      </c>
      <c r="M988" s="266" t="s">
        <v>643</v>
      </c>
      <c r="N988" s="271" t="s">
        <v>1932</v>
      </c>
      <c r="O988" s="268" t="s">
        <v>721</v>
      </c>
      <c r="P988" s="268" t="s">
        <v>682</v>
      </c>
      <c r="Q988" s="268" t="s">
        <v>683</v>
      </c>
      <c r="R988" s="268"/>
      <c r="S988" s="268"/>
      <c r="T988" s="268"/>
      <c r="U988" s="268"/>
      <c r="V988" s="268" t="s">
        <v>648</v>
      </c>
      <c r="W988" s="268" t="s">
        <v>1610</v>
      </c>
      <c r="X988" s="268" t="s">
        <v>1640</v>
      </c>
      <c r="Y988" s="268" t="s">
        <v>14</v>
      </c>
    </row>
    <row r="989" spans="1:25" hidden="1" x14ac:dyDescent="0.2">
      <c r="A989" s="232"/>
      <c r="B989" s="266" t="s">
        <v>2061</v>
      </c>
      <c r="C989" s="267">
        <v>44610</v>
      </c>
      <c r="D989" s="271" t="s">
        <v>1643</v>
      </c>
      <c r="E989" s="268" t="s">
        <v>639</v>
      </c>
      <c r="F989" s="268">
        <v>5662</v>
      </c>
      <c r="G989" s="266" t="s">
        <v>2085</v>
      </c>
      <c r="H989" s="268" t="s">
        <v>2086</v>
      </c>
      <c r="I989" s="268" t="s">
        <v>679</v>
      </c>
      <c r="J989" s="269">
        <v>6000</v>
      </c>
      <c r="K989" s="307">
        <v>577.90277100000003</v>
      </c>
      <c r="L989" s="269">
        <v>10.38</v>
      </c>
      <c r="M989" s="266" t="s">
        <v>643</v>
      </c>
      <c r="N989" s="271" t="s">
        <v>1932</v>
      </c>
      <c r="O989" s="268" t="s">
        <v>721</v>
      </c>
      <c r="P989" s="268" t="s">
        <v>682</v>
      </c>
      <c r="Q989" s="268" t="s">
        <v>683</v>
      </c>
      <c r="R989" s="268"/>
      <c r="S989" s="268"/>
      <c r="T989" s="268"/>
      <c r="U989" s="268"/>
      <c r="V989" s="268" t="s">
        <v>648</v>
      </c>
      <c r="W989" s="268" t="s">
        <v>1610</v>
      </c>
      <c r="X989" s="268" t="s">
        <v>1640</v>
      </c>
      <c r="Y989" s="268" t="s">
        <v>14</v>
      </c>
    </row>
    <row r="990" spans="1:25" hidden="1" x14ac:dyDescent="0.2">
      <c r="A990" s="232"/>
      <c r="B990" s="266" t="s">
        <v>2061</v>
      </c>
      <c r="C990" s="267">
        <v>44615</v>
      </c>
      <c r="D990" s="271" t="s">
        <v>1643</v>
      </c>
      <c r="E990" s="268" t="s">
        <v>639</v>
      </c>
      <c r="F990" s="268">
        <v>5662</v>
      </c>
      <c r="G990" s="266" t="s">
        <v>2087</v>
      </c>
      <c r="H990" s="268" t="s">
        <v>2088</v>
      </c>
      <c r="I990" s="268" t="s">
        <v>679</v>
      </c>
      <c r="J990" s="269">
        <v>14250</v>
      </c>
      <c r="K990" s="307">
        <v>579.13813400000004</v>
      </c>
      <c r="L990" s="269">
        <v>24.61</v>
      </c>
      <c r="M990" s="266" t="s">
        <v>643</v>
      </c>
      <c r="N990" s="271" t="s">
        <v>1932</v>
      </c>
      <c r="O990" s="268" t="s">
        <v>721</v>
      </c>
      <c r="P990" s="268" t="s">
        <v>682</v>
      </c>
      <c r="Q990" s="268" t="s">
        <v>683</v>
      </c>
      <c r="R990" s="268"/>
      <c r="S990" s="268"/>
      <c r="T990" s="268"/>
      <c r="U990" s="268"/>
      <c r="V990" s="268" t="s">
        <v>648</v>
      </c>
      <c r="W990" s="268" t="s">
        <v>1618</v>
      </c>
      <c r="X990" s="268" t="s">
        <v>1641</v>
      </c>
      <c r="Y990" s="268" t="s">
        <v>14</v>
      </c>
    </row>
    <row r="991" spans="1:25" hidden="1" x14ac:dyDescent="0.2">
      <c r="A991" s="232"/>
      <c r="B991" s="266" t="s">
        <v>2061</v>
      </c>
      <c r="C991" s="267">
        <v>44615</v>
      </c>
      <c r="D991" s="271" t="s">
        <v>1643</v>
      </c>
      <c r="E991" s="268" t="s">
        <v>639</v>
      </c>
      <c r="F991" s="268">
        <v>5662</v>
      </c>
      <c r="G991" s="266" t="s">
        <v>2089</v>
      </c>
      <c r="H991" s="268" t="s">
        <v>1241</v>
      </c>
      <c r="I991" s="268" t="s">
        <v>679</v>
      </c>
      <c r="J991" s="269">
        <v>5000</v>
      </c>
      <c r="K991" s="307">
        <v>579.13813400000004</v>
      </c>
      <c r="L991" s="269">
        <v>8.6300000000000008</v>
      </c>
      <c r="M991" s="266" t="s">
        <v>643</v>
      </c>
      <c r="N991" s="271" t="s">
        <v>1932</v>
      </c>
      <c r="O991" s="268" t="s">
        <v>721</v>
      </c>
      <c r="P991" s="268" t="s">
        <v>682</v>
      </c>
      <c r="Q991" s="268" t="s">
        <v>683</v>
      </c>
      <c r="R991" s="268"/>
      <c r="S991" s="268"/>
      <c r="T991" s="268"/>
      <c r="U991" s="268"/>
      <c r="V991" s="268" t="s">
        <v>648</v>
      </c>
      <c r="W991" s="268" t="s">
        <v>1618</v>
      </c>
      <c r="X991" s="268" t="s">
        <v>1641</v>
      </c>
      <c r="Y991" s="268" t="s">
        <v>14</v>
      </c>
    </row>
    <row r="992" spans="1:25" hidden="1" x14ac:dyDescent="0.2">
      <c r="A992" s="232"/>
      <c r="B992" s="266" t="s">
        <v>2061</v>
      </c>
      <c r="C992" s="267">
        <v>44616</v>
      </c>
      <c r="D992" s="271" t="s">
        <v>1643</v>
      </c>
      <c r="E992" s="268" t="s">
        <v>639</v>
      </c>
      <c r="F992" s="268">
        <v>5662</v>
      </c>
      <c r="G992" s="266" t="s">
        <v>2090</v>
      </c>
      <c r="H992" s="268" t="s">
        <v>2091</v>
      </c>
      <c r="I992" s="268" t="s">
        <v>679</v>
      </c>
      <c r="J992" s="269">
        <v>280000</v>
      </c>
      <c r="K992" s="307">
        <v>585.240183</v>
      </c>
      <c r="L992" s="269">
        <v>478.44</v>
      </c>
      <c r="M992" s="266" t="s">
        <v>643</v>
      </c>
      <c r="N992" s="271" t="s">
        <v>1652</v>
      </c>
      <c r="O992" s="268" t="s">
        <v>728</v>
      </c>
      <c r="P992" s="268" t="s">
        <v>682</v>
      </c>
      <c r="Q992" s="268" t="s">
        <v>683</v>
      </c>
      <c r="R992" s="268"/>
      <c r="S992" s="268"/>
      <c r="T992" s="268"/>
      <c r="U992" s="268"/>
      <c r="V992" s="268" t="s">
        <v>648</v>
      </c>
      <c r="W992" s="268" t="s">
        <v>1618</v>
      </c>
      <c r="X992" s="268" t="s">
        <v>1641</v>
      </c>
      <c r="Y992" s="268" t="s">
        <v>14</v>
      </c>
    </row>
    <row r="993" spans="1:25" hidden="1" x14ac:dyDescent="0.2">
      <c r="A993" s="232"/>
      <c r="B993" s="266" t="s">
        <v>2061</v>
      </c>
      <c r="C993" s="267">
        <v>44616</v>
      </c>
      <c r="D993" s="271" t="s">
        <v>1643</v>
      </c>
      <c r="E993" s="268" t="s">
        <v>639</v>
      </c>
      <c r="F993" s="268">
        <v>5662</v>
      </c>
      <c r="G993" s="266" t="s">
        <v>2092</v>
      </c>
      <c r="H993" s="268" t="s">
        <v>2093</v>
      </c>
      <c r="I993" s="268" t="s">
        <v>679</v>
      </c>
      <c r="J993" s="269">
        <v>51100</v>
      </c>
      <c r="K993" s="307">
        <v>585.240183</v>
      </c>
      <c r="L993" s="269">
        <v>87.31</v>
      </c>
      <c r="M993" s="266" t="s">
        <v>643</v>
      </c>
      <c r="N993" s="271" t="s">
        <v>1950</v>
      </c>
      <c r="O993" s="268" t="s">
        <v>706</v>
      </c>
      <c r="P993" s="268" t="s">
        <v>682</v>
      </c>
      <c r="Q993" s="268" t="s">
        <v>683</v>
      </c>
      <c r="R993" s="268"/>
      <c r="S993" s="268"/>
      <c r="T993" s="268"/>
      <c r="U993" s="268"/>
      <c r="V993" s="268" t="s">
        <v>648</v>
      </c>
      <c r="W993" s="268" t="s">
        <v>1618</v>
      </c>
      <c r="X993" s="268" t="s">
        <v>1641</v>
      </c>
      <c r="Y993" s="268" t="s">
        <v>14</v>
      </c>
    </row>
    <row r="994" spans="1:25" hidden="1" x14ac:dyDescent="0.2">
      <c r="A994" s="232"/>
      <c r="B994" s="266" t="s">
        <v>2061</v>
      </c>
      <c r="C994" s="267">
        <v>44617</v>
      </c>
      <c r="D994" s="271" t="s">
        <v>1643</v>
      </c>
      <c r="E994" s="268" t="s">
        <v>639</v>
      </c>
      <c r="F994" s="268">
        <v>5662</v>
      </c>
      <c r="G994" s="266" t="s">
        <v>2094</v>
      </c>
      <c r="H994" s="268" t="s">
        <v>2095</v>
      </c>
      <c r="I994" s="268" t="s">
        <v>679</v>
      </c>
      <c r="J994" s="269">
        <v>75000</v>
      </c>
      <c r="K994" s="307">
        <v>584.41667099999995</v>
      </c>
      <c r="L994" s="269">
        <v>128.33000000000001</v>
      </c>
      <c r="M994" s="266" t="s">
        <v>643</v>
      </c>
      <c r="N994" s="271" t="s">
        <v>1653</v>
      </c>
      <c r="O994" s="268" t="s">
        <v>701</v>
      </c>
      <c r="P994" s="268" t="s">
        <v>682</v>
      </c>
      <c r="Q994" s="268" t="s">
        <v>683</v>
      </c>
      <c r="R994" s="268"/>
      <c r="S994" s="268"/>
      <c r="T994" s="268"/>
      <c r="U994" s="268"/>
      <c r="V994" s="268" t="s">
        <v>648</v>
      </c>
      <c r="W994" s="268" t="s">
        <v>1618</v>
      </c>
      <c r="X994" s="268" t="s">
        <v>1641</v>
      </c>
      <c r="Y994" s="268" t="s">
        <v>14</v>
      </c>
    </row>
    <row r="995" spans="1:25" hidden="1" x14ac:dyDescent="0.2">
      <c r="A995" s="232"/>
      <c r="B995" s="266" t="s">
        <v>2061</v>
      </c>
      <c r="C995" s="267">
        <v>44617</v>
      </c>
      <c r="D995" s="271" t="s">
        <v>1643</v>
      </c>
      <c r="E995" s="268" t="s">
        <v>639</v>
      </c>
      <c r="F995" s="268">
        <v>5662</v>
      </c>
      <c r="G995" s="266" t="s">
        <v>732</v>
      </c>
      <c r="H995" s="268" t="s">
        <v>2095</v>
      </c>
      <c r="I995" s="268" t="s">
        <v>679</v>
      </c>
      <c r="J995" s="269">
        <v>701626</v>
      </c>
      <c r="K995" s="307">
        <v>584.41667099999995</v>
      </c>
      <c r="L995" s="269">
        <v>1200.56</v>
      </c>
      <c r="M995" s="266" t="s">
        <v>643</v>
      </c>
      <c r="N995" s="271" t="s">
        <v>1946</v>
      </c>
      <c r="O995" s="268" t="s">
        <v>681</v>
      </c>
      <c r="P995" s="268" t="s">
        <v>682</v>
      </c>
      <c r="Q995" s="268" t="s">
        <v>683</v>
      </c>
      <c r="R995" s="268"/>
      <c r="S995" s="268"/>
      <c r="T995" s="268"/>
      <c r="U995" s="268"/>
      <c r="V995" s="268" t="s">
        <v>648</v>
      </c>
      <c r="W995" s="268" t="s">
        <v>1618</v>
      </c>
      <c r="X995" s="268" t="s">
        <v>1641</v>
      </c>
      <c r="Y995" s="268" t="s">
        <v>14</v>
      </c>
    </row>
    <row r="996" spans="1:25" hidden="1" x14ac:dyDescent="0.2">
      <c r="A996" s="232"/>
      <c r="B996" s="266" t="s">
        <v>2061</v>
      </c>
      <c r="C996" s="267">
        <v>44617</v>
      </c>
      <c r="D996" s="271" t="s">
        <v>1643</v>
      </c>
      <c r="E996" s="268" t="s">
        <v>639</v>
      </c>
      <c r="F996" s="268">
        <v>5662</v>
      </c>
      <c r="G996" s="266" t="s">
        <v>2096</v>
      </c>
      <c r="H996" s="268" t="s">
        <v>2097</v>
      </c>
      <c r="I996" s="268" t="s">
        <v>679</v>
      </c>
      <c r="J996" s="269">
        <v>307614</v>
      </c>
      <c r="K996" s="307">
        <v>584.41667099999995</v>
      </c>
      <c r="L996" s="269">
        <v>526.36</v>
      </c>
      <c r="M996" s="266" t="s">
        <v>643</v>
      </c>
      <c r="N996" s="271" t="s">
        <v>1946</v>
      </c>
      <c r="O996" s="268" t="s">
        <v>681</v>
      </c>
      <c r="P996" s="268" t="s">
        <v>682</v>
      </c>
      <c r="Q996" s="268" t="s">
        <v>683</v>
      </c>
      <c r="R996" s="268"/>
      <c r="S996" s="268"/>
      <c r="T996" s="268"/>
      <c r="U996" s="268"/>
      <c r="V996" s="268" t="s">
        <v>648</v>
      </c>
      <c r="W996" s="268" t="s">
        <v>1618</v>
      </c>
      <c r="X996" s="268" t="s">
        <v>1641</v>
      </c>
      <c r="Y996" s="268" t="s">
        <v>14</v>
      </c>
    </row>
    <row r="997" spans="1:25" hidden="1" x14ac:dyDescent="0.2">
      <c r="A997" s="232"/>
      <c r="B997" s="266" t="s">
        <v>2061</v>
      </c>
      <c r="C997" s="267">
        <v>44617</v>
      </c>
      <c r="D997" s="271" t="s">
        <v>1643</v>
      </c>
      <c r="E997" s="268" t="s">
        <v>639</v>
      </c>
      <c r="F997" s="268">
        <v>5662</v>
      </c>
      <c r="G997" s="266" t="s">
        <v>732</v>
      </c>
      <c r="H997" s="268" t="s">
        <v>2095</v>
      </c>
      <c r="I997" s="268" t="s">
        <v>679</v>
      </c>
      <c r="J997" s="269">
        <v>303260</v>
      </c>
      <c r="K997" s="307">
        <v>584.41667099999995</v>
      </c>
      <c r="L997" s="269">
        <v>518.91</v>
      </c>
      <c r="M997" s="266" t="s">
        <v>643</v>
      </c>
      <c r="N997" s="271" t="s">
        <v>1945</v>
      </c>
      <c r="O997" s="268" t="s">
        <v>687</v>
      </c>
      <c r="P997" s="268" t="s">
        <v>682</v>
      </c>
      <c r="Q997" s="268" t="s">
        <v>683</v>
      </c>
      <c r="R997" s="268"/>
      <c r="S997" s="268"/>
      <c r="T997" s="268"/>
      <c r="U997" s="268"/>
      <c r="V997" s="268" t="s">
        <v>648</v>
      </c>
      <c r="W997" s="268" t="s">
        <v>1618</v>
      </c>
      <c r="X997" s="268" t="s">
        <v>1641</v>
      </c>
      <c r="Y997" s="268" t="s">
        <v>14</v>
      </c>
    </row>
    <row r="998" spans="1:25" hidden="1" x14ac:dyDescent="0.2">
      <c r="A998" s="232"/>
      <c r="B998" s="266" t="s">
        <v>2061</v>
      </c>
      <c r="C998" s="267">
        <v>44617</v>
      </c>
      <c r="D998" s="271" t="s">
        <v>1643</v>
      </c>
      <c r="E998" s="268" t="s">
        <v>639</v>
      </c>
      <c r="F998" s="268">
        <v>5662</v>
      </c>
      <c r="G998" s="266" t="s">
        <v>732</v>
      </c>
      <c r="H998" s="268" t="s">
        <v>2095</v>
      </c>
      <c r="I998" s="268" t="s">
        <v>679</v>
      </c>
      <c r="J998" s="269">
        <v>364754</v>
      </c>
      <c r="K998" s="307">
        <v>584.41667099999995</v>
      </c>
      <c r="L998" s="269">
        <v>624.13</v>
      </c>
      <c r="M998" s="266" t="s">
        <v>643</v>
      </c>
      <c r="N998" s="271" t="s">
        <v>1945</v>
      </c>
      <c r="O998" s="268" t="s">
        <v>687</v>
      </c>
      <c r="P998" s="268" t="s">
        <v>682</v>
      </c>
      <c r="Q998" s="268" t="s">
        <v>683</v>
      </c>
      <c r="R998" s="268"/>
      <c r="S998" s="268"/>
      <c r="T998" s="268"/>
      <c r="U998" s="268"/>
      <c r="V998" s="268" t="s">
        <v>648</v>
      </c>
      <c r="W998" s="268" t="s">
        <v>1618</v>
      </c>
      <c r="X998" s="268" t="s">
        <v>1641</v>
      </c>
      <c r="Y998" s="268" t="s">
        <v>14</v>
      </c>
    </row>
    <row r="999" spans="1:25" hidden="1" x14ac:dyDescent="0.2">
      <c r="A999" s="232"/>
      <c r="B999" s="266" t="s">
        <v>2061</v>
      </c>
      <c r="C999" s="267">
        <v>44617</v>
      </c>
      <c r="D999" s="271" t="s">
        <v>1643</v>
      </c>
      <c r="E999" s="268" t="s">
        <v>639</v>
      </c>
      <c r="F999" s="268">
        <v>5662</v>
      </c>
      <c r="G999" s="266" t="s">
        <v>732</v>
      </c>
      <c r="H999" s="268" t="s">
        <v>2095</v>
      </c>
      <c r="I999" s="268" t="s">
        <v>679</v>
      </c>
      <c r="J999" s="269">
        <v>260496</v>
      </c>
      <c r="K999" s="307">
        <v>584.41667099999995</v>
      </c>
      <c r="L999" s="269">
        <v>445.74</v>
      </c>
      <c r="M999" s="266" t="s">
        <v>643</v>
      </c>
      <c r="N999" s="271" t="s">
        <v>1945</v>
      </c>
      <c r="O999" s="268" t="s">
        <v>687</v>
      </c>
      <c r="P999" s="268" t="s">
        <v>682</v>
      </c>
      <c r="Q999" s="268" t="s">
        <v>683</v>
      </c>
      <c r="R999" s="268"/>
      <c r="S999" s="268"/>
      <c r="T999" s="268"/>
      <c r="U999" s="268"/>
      <c r="V999" s="268" t="s">
        <v>648</v>
      </c>
      <c r="W999" s="268" t="s">
        <v>1618</v>
      </c>
      <c r="X999" s="268" t="s">
        <v>1641</v>
      </c>
      <c r="Y999" s="268" t="s">
        <v>14</v>
      </c>
    </row>
    <row r="1000" spans="1:25" hidden="1" x14ac:dyDescent="0.2">
      <c r="A1000" s="232"/>
      <c r="B1000" s="266" t="s">
        <v>2061</v>
      </c>
      <c r="C1000" s="267">
        <v>44617</v>
      </c>
      <c r="D1000" s="271" t="s">
        <v>1643</v>
      </c>
      <c r="E1000" s="268" t="s">
        <v>639</v>
      </c>
      <c r="F1000" s="268">
        <v>5662</v>
      </c>
      <c r="G1000" s="266" t="s">
        <v>2096</v>
      </c>
      <c r="H1000" s="268" t="s">
        <v>2097</v>
      </c>
      <c r="I1000" s="268" t="s">
        <v>679</v>
      </c>
      <c r="J1000" s="269">
        <v>85448</v>
      </c>
      <c r="K1000" s="307">
        <v>584.41667099999995</v>
      </c>
      <c r="L1000" s="269">
        <v>146.21</v>
      </c>
      <c r="M1000" s="266" t="s">
        <v>643</v>
      </c>
      <c r="N1000" s="271" t="s">
        <v>1945</v>
      </c>
      <c r="O1000" s="268" t="s">
        <v>687</v>
      </c>
      <c r="P1000" s="268" t="s">
        <v>682</v>
      </c>
      <c r="Q1000" s="268" t="s">
        <v>683</v>
      </c>
      <c r="R1000" s="268"/>
      <c r="S1000" s="268"/>
      <c r="T1000" s="268"/>
      <c r="U1000" s="268"/>
      <c r="V1000" s="268" t="s">
        <v>648</v>
      </c>
      <c r="W1000" s="268" t="s">
        <v>1618</v>
      </c>
      <c r="X1000" s="268" t="s">
        <v>1641</v>
      </c>
      <c r="Y1000" s="268" t="s">
        <v>14</v>
      </c>
    </row>
    <row r="1001" spans="1:25" hidden="1" x14ac:dyDescent="0.2">
      <c r="A1001" s="232"/>
      <c r="B1001" s="266" t="s">
        <v>2061</v>
      </c>
      <c r="C1001" s="267">
        <v>44617</v>
      </c>
      <c r="D1001" s="271" t="s">
        <v>1643</v>
      </c>
      <c r="E1001" s="268" t="s">
        <v>639</v>
      </c>
      <c r="F1001" s="268">
        <v>5662</v>
      </c>
      <c r="G1001" s="266" t="s">
        <v>2096</v>
      </c>
      <c r="H1001" s="268" t="s">
        <v>2097</v>
      </c>
      <c r="I1001" s="268" t="s">
        <v>679</v>
      </c>
      <c r="J1001" s="269">
        <v>103758</v>
      </c>
      <c r="K1001" s="307">
        <v>584.41667099999995</v>
      </c>
      <c r="L1001" s="269">
        <v>177.54</v>
      </c>
      <c r="M1001" s="266" t="s">
        <v>643</v>
      </c>
      <c r="N1001" s="271" t="s">
        <v>1945</v>
      </c>
      <c r="O1001" s="268" t="s">
        <v>687</v>
      </c>
      <c r="P1001" s="268" t="s">
        <v>682</v>
      </c>
      <c r="Q1001" s="268" t="s">
        <v>683</v>
      </c>
      <c r="R1001" s="268"/>
      <c r="S1001" s="268"/>
      <c r="T1001" s="268"/>
      <c r="U1001" s="268"/>
      <c r="V1001" s="268" t="s">
        <v>648</v>
      </c>
      <c r="W1001" s="268" t="s">
        <v>1618</v>
      </c>
      <c r="X1001" s="268" t="s">
        <v>1641</v>
      </c>
      <c r="Y1001" s="268" t="s">
        <v>14</v>
      </c>
    </row>
    <row r="1002" spans="1:25" hidden="1" x14ac:dyDescent="0.2">
      <c r="A1002" s="232"/>
      <c r="B1002" s="266" t="s">
        <v>2061</v>
      </c>
      <c r="C1002" s="267">
        <v>44617</v>
      </c>
      <c r="D1002" s="271" t="s">
        <v>1643</v>
      </c>
      <c r="E1002" s="268" t="s">
        <v>639</v>
      </c>
      <c r="F1002" s="268">
        <v>5662</v>
      </c>
      <c r="G1002" s="266" t="s">
        <v>2096</v>
      </c>
      <c r="H1002" s="268" t="s">
        <v>2097</v>
      </c>
      <c r="I1002" s="268" t="s">
        <v>679</v>
      </c>
      <c r="J1002" s="269">
        <v>73242</v>
      </c>
      <c r="K1002" s="307">
        <v>584.41667099999995</v>
      </c>
      <c r="L1002" s="269">
        <v>125.32</v>
      </c>
      <c r="M1002" s="266" t="s">
        <v>643</v>
      </c>
      <c r="N1002" s="271" t="s">
        <v>1945</v>
      </c>
      <c r="O1002" s="268" t="s">
        <v>687</v>
      </c>
      <c r="P1002" s="268" t="s">
        <v>682</v>
      </c>
      <c r="Q1002" s="268" t="s">
        <v>683</v>
      </c>
      <c r="R1002" s="268"/>
      <c r="S1002" s="268"/>
      <c r="T1002" s="268"/>
      <c r="U1002" s="268"/>
      <c r="V1002" s="268" t="s">
        <v>648</v>
      </c>
      <c r="W1002" s="268" t="s">
        <v>1618</v>
      </c>
      <c r="X1002" s="268" t="s">
        <v>1641</v>
      </c>
      <c r="Y1002" s="268" t="s">
        <v>14</v>
      </c>
    </row>
    <row r="1003" spans="1:25" hidden="1" x14ac:dyDescent="0.2">
      <c r="A1003" s="232"/>
      <c r="B1003" s="266" t="s">
        <v>2061</v>
      </c>
      <c r="C1003" s="267">
        <v>44617</v>
      </c>
      <c r="D1003" s="271" t="s">
        <v>1643</v>
      </c>
      <c r="E1003" s="268" t="s">
        <v>639</v>
      </c>
      <c r="F1003" s="268">
        <v>5662</v>
      </c>
      <c r="G1003" s="266" t="s">
        <v>2098</v>
      </c>
      <c r="H1003" s="268" t="s">
        <v>2099</v>
      </c>
      <c r="I1003" s="268" t="s">
        <v>679</v>
      </c>
      <c r="J1003" s="269">
        <v>24292</v>
      </c>
      <c r="K1003" s="307">
        <v>584.41667099999995</v>
      </c>
      <c r="L1003" s="269">
        <v>41.57</v>
      </c>
      <c r="M1003" s="266" t="s">
        <v>643</v>
      </c>
      <c r="N1003" s="271" t="s">
        <v>1945</v>
      </c>
      <c r="O1003" s="268" t="s">
        <v>687</v>
      </c>
      <c r="P1003" s="268" t="s">
        <v>682</v>
      </c>
      <c r="Q1003" s="268" t="s">
        <v>683</v>
      </c>
      <c r="R1003" s="268"/>
      <c r="S1003" s="268"/>
      <c r="T1003" s="268"/>
      <c r="U1003" s="268"/>
      <c r="V1003" s="268" t="s">
        <v>648</v>
      </c>
      <c r="W1003" s="268" t="s">
        <v>1618</v>
      </c>
      <c r="X1003" s="268" t="s">
        <v>1641</v>
      </c>
      <c r="Y1003" s="268" t="s">
        <v>14</v>
      </c>
    </row>
    <row r="1004" spans="1:25" hidden="1" x14ac:dyDescent="0.2">
      <c r="A1004" s="232"/>
      <c r="B1004" s="266" t="s">
        <v>2061</v>
      </c>
      <c r="C1004" s="267">
        <v>44617</v>
      </c>
      <c r="D1004" s="271" t="s">
        <v>1643</v>
      </c>
      <c r="E1004" s="268" t="s">
        <v>639</v>
      </c>
      <c r="F1004" s="268">
        <v>5662</v>
      </c>
      <c r="G1004" s="266" t="s">
        <v>2098</v>
      </c>
      <c r="H1004" s="268" t="s">
        <v>2099</v>
      </c>
      <c r="I1004" s="268" t="s">
        <v>679</v>
      </c>
      <c r="J1004" s="269">
        <v>32988</v>
      </c>
      <c r="K1004" s="307">
        <v>584.41667099999995</v>
      </c>
      <c r="L1004" s="269">
        <v>56.45</v>
      </c>
      <c r="M1004" s="266" t="s">
        <v>643</v>
      </c>
      <c r="N1004" s="271" t="s">
        <v>1945</v>
      </c>
      <c r="O1004" s="268" t="s">
        <v>687</v>
      </c>
      <c r="P1004" s="268" t="s">
        <v>682</v>
      </c>
      <c r="Q1004" s="268" t="s">
        <v>683</v>
      </c>
      <c r="R1004" s="268"/>
      <c r="S1004" s="268"/>
      <c r="T1004" s="268"/>
      <c r="U1004" s="268"/>
      <c r="V1004" s="268" t="s">
        <v>648</v>
      </c>
      <c r="W1004" s="268" t="s">
        <v>1618</v>
      </c>
      <c r="X1004" s="268" t="s">
        <v>1641</v>
      </c>
      <c r="Y1004" s="268" t="s">
        <v>14</v>
      </c>
    </row>
    <row r="1005" spans="1:25" hidden="1" x14ac:dyDescent="0.2">
      <c r="A1005" s="232"/>
      <c r="B1005" s="266" t="s">
        <v>2061</v>
      </c>
      <c r="C1005" s="267">
        <v>44617</v>
      </c>
      <c r="D1005" s="271" t="s">
        <v>1643</v>
      </c>
      <c r="E1005" s="268" t="s">
        <v>639</v>
      </c>
      <c r="F1005" s="268">
        <v>5662</v>
      </c>
      <c r="G1005" s="266" t="s">
        <v>2098</v>
      </c>
      <c r="H1005" s="268" t="s">
        <v>2099</v>
      </c>
      <c r="I1005" s="268" t="s">
        <v>679</v>
      </c>
      <c r="J1005" s="269">
        <v>20262</v>
      </c>
      <c r="K1005" s="307">
        <v>584.41667099999995</v>
      </c>
      <c r="L1005" s="269">
        <v>34.67</v>
      </c>
      <c r="M1005" s="266" t="s">
        <v>643</v>
      </c>
      <c r="N1005" s="271" t="s">
        <v>1945</v>
      </c>
      <c r="O1005" s="268" t="s">
        <v>687</v>
      </c>
      <c r="P1005" s="268" t="s">
        <v>682</v>
      </c>
      <c r="Q1005" s="268" t="s">
        <v>683</v>
      </c>
      <c r="R1005" s="268"/>
      <c r="S1005" s="268"/>
      <c r="T1005" s="268"/>
      <c r="U1005" s="268"/>
      <c r="V1005" s="268" t="s">
        <v>648</v>
      </c>
      <c r="W1005" s="268" t="s">
        <v>1618</v>
      </c>
      <c r="X1005" s="268" t="s">
        <v>1641</v>
      </c>
      <c r="Y1005" s="268" t="s">
        <v>14</v>
      </c>
    </row>
    <row r="1006" spans="1:25" hidden="1" x14ac:dyDescent="0.2">
      <c r="A1006" s="232"/>
      <c r="B1006" s="266" t="s">
        <v>2061</v>
      </c>
      <c r="C1006" s="267">
        <v>44617</v>
      </c>
      <c r="D1006" s="271" t="s">
        <v>1643</v>
      </c>
      <c r="E1006" s="268" t="s">
        <v>639</v>
      </c>
      <c r="F1006" s="268">
        <v>5662</v>
      </c>
      <c r="G1006" s="266" t="s">
        <v>732</v>
      </c>
      <c r="H1006" s="268" t="s">
        <v>2095</v>
      </c>
      <c r="I1006" s="268" t="s">
        <v>679</v>
      </c>
      <c r="J1006" s="269">
        <v>460529</v>
      </c>
      <c r="K1006" s="307">
        <v>584.41667099999995</v>
      </c>
      <c r="L1006" s="269">
        <v>788.01</v>
      </c>
      <c r="M1006" s="266" t="s">
        <v>643</v>
      </c>
      <c r="N1006" s="271" t="s">
        <v>2100</v>
      </c>
      <c r="O1006" s="268" t="s">
        <v>2101</v>
      </c>
      <c r="P1006" s="268" t="s">
        <v>682</v>
      </c>
      <c r="Q1006" s="268" t="s">
        <v>683</v>
      </c>
      <c r="R1006" s="268"/>
      <c r="S1006" s="268"/>
      <c r="T1006" s="268"/>
      <c r="U1006" s="268"/>
      <c r="V1006" s="268" t="s">
        <v>648</v>
      </c>
      <c r="W1006" s="268" t="s">
        <v>1618</v>
      </c>
      <c r="X1006" s="268" t="s">
        <v>1641</v>
      </c>
      <c r="Y1006" s="268" t="s">
        <v>14</v>
      </c>
    </row>
    <row r="1007" spans="1:25" hidden="1" x14ac:dyDescent="0.2">
      <c r="A1007" s="232"/>
      <c r="B1007" s="266" t="s">
        <v>2061</v>
      </c>
      <c r="C1007" s="267">
        <v>44617</v>
      </c>
      <c r="D1007" s="271" t="s">
        <v>1643</v>
      </c>
      <c r="E1007" s="268" t="s">
        <v>639</v>
      </c>
      <c r="F1007" s="268">
        <v>5662</v>
      </c>
      <c r="G1007" s="266" t="s">
        <v>2096</v>
      </c>
      <c r="H1007" s="268" t="s">
        <v>2097</v>
      </c>
      <c r="I1007" s="268" t="s">
        <v>679</v>
      </c>
      <c r="J1007" s="269">
        <v>128172</v>
      </c>
      <c r="K1007" s="307">
        <v>584.41667099999995</v>
      </c>
      <c r="L1007" s="269">
        <v>219.32</v>
      </c>
      <c r="M1007" s="266" t="s">
        <v>643</v>
      </c>
      <c r="N1007" s="271" t="s">
        <v>2100</v>
      </c>
      <c r="O1007" s="268" t="s">
        <v>2101</v>
      </c>
      <c r="P1007" s="268" t="s">
        <v>682</v>
      </c>
      <c r="Q1007" s="268" t="s">
        <v>683</v>
      </c>
      <c r="R1007" s="268"/>
      <c r="S1007" s="268"/>
      <c r="T1007" s="268"/>
      <c r="U1007" s="268"/>
      <c r="V1007" s="268" t="s">
        <v>648</v>
      </c>
      <c r="W1007" s="268" t="s">
        <v>1618</v>
      </c>
      <c r="X1007" s="268" t="s">
        <v>1641</v>
      </c>
      <c r="Y1007" s="268" t="s">
        <v>14</v>
      </c>
    </row>
    <row r="1008" spans="1:25" hidden="1" x14ac:dyDescent="0.2">
      <c r="A1008" s="232"/>
      <c r="B1008" s="266" t="s">
        <v>2061</v>
      </c>
      <c r="C1008" s="267">
        <v>44617</v>
      </c>
      <c r="D1008" s="271" t="s">
        <v>1643</v>
      </c>
      <c r="E1008" s="268" t="s">
        <v>639</v>
      </c>
      <c r="F1008" s="268">
        <v>5662</v>
      </c>
      <c r="G1008" s="266" t="s">
        <v>2098</v>
      </c>
      <c r="H1008" s="268" t="s">
        <v>2099</v>
      </c>
      <c r="I1008" s="268" t="s">
        <v>679</v>
      </c>
      <c r="J1008" s="269">
        <v>30799</v>
      </c>
      <c r="K1008" s="307">
        <v>584.41667099999995</v>
      </c>
      <c r="L1008" s="269">
        <v>52.7</v>
      </c>
      <c r="M1008" s="266" t="s">
        <v>643</v>
      </c>
      <c r="N1008" s="271" t="s">
        <v>2100</v>
      </c>
      <c r="O1008" s="268" t="s">
        <v>2101</v>
      </c>
      <c r="P1008" s="268" t="s">
        <v>682</v>
      </c>
      <c r="Q1008" s="268" t="s">
        <v>683</v>
      </c>
      <c r="R1008" s="268"/>
      <c r="S1008" s="268"/>
      <c r="T1008" s="268"/>
      <c r="U1008" s="268"/>
      <c r="V1008" s="268" t="s">
        <v>648</v>
      </c>
      <c r="W1008" s="268" t="s">
        <v>1618</v>
      </c>
      <c r="X1008" s="268" t="s">
        <v>1641</v>
      </c>
      <c r="Y1008" s="268" t="s">
        <v>14</v>
      </c>
    </row>
    <row r="1009" spans="1:25" hidden="1" x14ac:dyDescent="0.2">
      <c r="A1009" s="232"/>
      <c r="B1009" s="266" t="s">
        <v>2061</v>
      </c>
      <c r="C1009" s="267">
        <v>44617</v>
      </c>
      <c r="D1009" s="271" t="s">
        <v>1643</v>
      </c>
      <c r="E1009" s="268" t="s">
        <v>639</v>
      </c>
      <c r="F1009" s="268">
        <v>5662</v>
      </c>
      <c r="G1009" s="266" t="s">
        <v>732</v>
      </c>
      <c r="H1009" s="268" t="s">
        <v>2095</v>
      </c>
      <c r="I1009" s="268" t="s">
        <v>679</v>
      </c>
      <c r="J1009" s="269">
        <v>53756</v>
      </c>
      <c r="K1009" s="307">
        <v>584.41667099999995</v>
      </c>
      <c r="L1009" s="269">
        <v>91.98</v>
      </c>
      <c r="M1009" s="266" t="s">
        <v>643</v>
      </c>
      <c r="N1009" s="271" t="s">
        <v>1955</v>
      </c>
      <c r="O1009" s="268" t="s">
        <v>1956</v>
      </c>
      <c r="P1009" s="268" t="s">
        <v>682</v>
      </c>
      <c r="Q1009" s="268" t="s">
        <v>683</v>
      </c>
      <c r="R1009" s="268"/>
      <c r="S1009" s="268"/>
      <c r="T1009" s="268"/>
      <c r="U1009" s="268"/>
      <c r="V1009" s="268" t="s">
        <v>648</v>
      </c>
      <c r="W1009" s="268" t="s">
        <v>1618</v>
      </c>
      <c r="X1009" s="268" t="s">
        <v>1641</v>
      </c>
      <c r="Y1009" s="268" t="s">
        <v>14</v>
      </c>
    </row>
    <row r="1010" spans="1:25" hidden="1" x14ac:dyDescent="0.2">
      <c r="A1010" s="232"/>
      <c r="B1010" s="266" t="s">
        <v>2061</v>
      </c>
      <c r="C1010" s="267">
        <v>44617</v>
      </c>
      <c r="D1010" s="271" t="s">
        <v>1643</v>
      </c>
      <c r="E1010" s="268" t="s">
        <v>639</v>
      </c>
      <c r="F1010" s="268">
        <v>5662</v>
      </c>
      <c r="G1010" s="266" t="s">
        <v>2098</v>
      </c>
      <c r="H1010" s="268" t="s">
        <v>2099</v>
      </c>
      <c r="I1010" s="268" t="s">
        <v>679</v>
      </c>
      <c r="J1010" s="269">
        <v>34994</v>
      </c>
      <c r="K1010" s="307">
        <v>584.41667099999995</v>
      </c>
      <c r="L1010" s="269">
        <v>59.88</v>
      </c>
      <c r="M1010" s="266" t="s">
        <v>643</v>
      </c>
      <c r="N1010" s="271" t="s">
        <v>1955</v>
      </c>
      <c r="O1010" s="268" t="s">
        <v>1956</v>
      </c>
      <c r="P1010" s="268" t="s">
        <v>682</v>
      </c>
      <c r="Q1010" s="268" t="s">
        <v>683</v>
      </c>
      <c r="R1010" s="268"/>
      <c r="S1010" s="268"/>
      <c r="T1010" s="268"/>
      <c r="U1010" s="268"/>
      <c r="V1010" s="268" t="s">
        <v>648</v>
      </c>
      <c r="W1010" s="268" t="s">
        <v>1618</v>
      </c>
      <c r="X1010" s="268" t="s">
        <v>1641</v>
      </c>
      <c r="Y1010" s="268" t="s">
        <v>14</v>
      </c>
    </row>
    <row r="1011" spans="1:25" hidden="1" x14ac:dyDescent="0.2">
      <c r="A1011" s="232"/>
      <c r="B1011" s="266" t="s">
        <v>2061</v>
      </c>
      <c r="C1011" s="267">
        <v>44617</v>
      </c>
      <c r="D1011" s="271" t="s">
        <v>1643</v>
      </c>
      <c r="E1011" s="268" t="s">
        <v>639</v>
      </c>
      <c r="F1011" s="268">
        <v>5662</v>
      </c>
      <c r="G1011" s="266" t="s">
        <v>732</v>
      </c>
      <c r="H1011" s="268" t="s">
        <v>2095</v>
      </c>
      <c r="I1011" s="268" t="s">
        <v>679</v>
      </c>
      <c r="J1011" s="269">
        <v>75276</v>
      </c>
      <c r="K1011" s="307">
        <v>584.41667099999995</v>
      </c>
      <c r="L1011" s="269">
        <v>128.81</v>
      </c>
      <c r="M1011" s="266" t="s">
        <v>643</v>
      </c>
      <c r="N1011" s="271" t="s">
        <v>1942</v>
      </c>
      <c r="O1011" s="268" t="s">
        <v>688</v>
      </c>
      <c r="P1011" s="268" t="s">
        <v>682</v>
      </c>
      <c r="Q1011" s="268" t="s">
        <v>683</v>
      </c>
      <c r="R1011" s="268"/>
      <c r="S1011" s="268"/>
      <c r="T1011" s="268"/>
      <c r="U1011" s="268"/>
      <c r="V1011" s="268" t="s">
        <v>648</v>
      </c>
      <c r="W1011" s="268" t="s">
        <v>1618</v>
      </c>
      <c r="X1011" s="268" t="s">
        <v>1641</v>
      </c>
      <c r="Y1011" s="268" t="s">
        <v>14</v>
      </c>
    </row>
    <row r="1012" spans="1:25" hidden="1" x14ac:dyDescent="0.2">
      <c r="A1012" s="232"/>
      <c r="B1012" s="266" t="s">
        <v>2061</v>
      </c>
      <c r="C1012" s="267">
        <v>44617</v>
      </c>
      <c r="D1012" s="271" t="s">
        <v>1643</v>
      </c>
      <c r="E1012" s="268" t="s">
        <v>639</v>
      </c>
      <c r="F1012" s="268">
        <v>5662</v>
      </c>
      <c r="G1012" s="266" t="s">
        <v>2096</v>
      </c>
      <c r="H1012" s="268" t="s">
        <v>2097</v>
      </c>
      <c r="I1012" s="268" t="s">
        <v>679</v>
      </c>
      <c r="J1012" s="269">
        <v>42724</v>
      </c>
      <c r="K1012" s="307">
        <v>584.41667099999995</v>
      </c>
      <c r="L1012" s="269">
        <v>73.11</v>
      </c>
      <c r="M1012" s="266" t="s">
        <v>643</v>
      </c>
      <c r="N1012" s="271" t="s">
        <v>1942</v>
      </c>
      <c r="O1012" s="268" t="s">
        <v>688</v>
      </c>
      <c r="P1012" s="268" t="s">
        <v>682</v>
      </c>
      <c r="Q1012" s="268" t="s">
        <v>683</v>
      </c>
      <c r="R1012" s="268"/>
      <c r="S1012" s="268"/>
      <c r="T1012" s="268"/>
      <c r="U1012" s="268"/>
      <c r="V1012" s="268" t="s">
        <v>648</v>
      </c>
      <c r="W1012" s="268" t="s">
        <v>1618</v>
      </c>
      <c r="X1012" s="268" t="s">
        <v>1641</v>
      </c>
      <c r="Y1012" s="268" t="s">
        <v>14</v>
      </c>
    </row>
    <row r="1013" spans="1:25" hidden="1" x14ac:dyDescent="0.2">
      <c r="A1013" s="232"/>
      <c r="B1013" s="266" t="s">
        <v>2061</v>
      </c>
      <c r="C1013" s="267">
        <v>44617</v>
      </c>
      <c r="D1013" s="271" t="s">
        <v>1643</v>
      </c>
      <c r="E1013" s="268" t="s">
        <v>639</v>
      </c>
      <c r="F1013" s="268">
        <v>5662</v>
      </c>
      <c r="G1013" s="266" t="s">
        <v>732</v>
      </c>
      <c r="H1013" s="268" t="s">
        <v>2095</v>
      </c>
      <c r="I1013" s="268" t="s">
        <v>679</v>
      </c>
      <c r="J1013" s="269">
        <v>491428</v>
      </c>
      <c r="K1013" s="307">
        <v>584.41667099999995</v>
      </c>
      <c r="L1013" s="269">
        <v>840.89</v>
      </c>
      <c r="M1013" s="266" t="s">
        <v>643</v>
      </c>
      <c r="N1013" s="271" t="s">
        <v>1944</v>
      </c>
      <c r="O1013" s="268" t="s">
        <v>685</v>
      </c>
      <c r="P1013" s="268" t="s">
        <v>682</v>
      </c>
      <c r="Q1013" s="268" t="s">
        <v>683</v>
      </c>
      <c r="R1013" s="268"/>
      <c r="S1013" s="268"/>
      <c r="T1013" s="268"/>
      <c r="U1013" s="268"/>
      <c r="V1013" s="268" t="s">
        <v>648</v>
      </c>
      <c r="W1013" s="268" t="s">
        <v>1618</v>
      </c>
      <c r="X1013" s="268" t="s">
        <v>1641</v>
      </c>
      <c r="Y1013" s="268" t="s">
        <v>14</v>
      </c>
    </row>
    <row r="1014" spans="1:25" hidden="1" x14ac:dyDescent="0.2">
      <c r="A1014" s="232"/>
      <c r="B1014" s="266" t="s">
        <v>2061</v>
      </c>
      <c r="C1014" s="267">
        <v>44617</v>
      </c>
      <c r="D1014" s="271" t="s">
        <v>1643</v>
      </c>
      <c r="E1014" s="268" t="s">
        <v>639</v>
      </c>
      <c r="F1014" s="268">
        <v>5662</v>
      </c>
      <c r="G1014" s="266" t="s">
        <v>2096</v>
      </c>
      <c r="H1014" s="268" t="s">
        <v>2097</v>
      </c>
      <c r="I1014" s="268" t="s">
        <v>679</v>
      </c>
      <c r="J1014" s="269">
        <v>137328</v>
      </c>
      <c r="K1014" s="307">
        <v>584.41667099999995</v>
      </c>
      <c r="L1014" s="269">
        <v>234.98</v>
      </c>
      <c r="M1014" s="266" t="s">
        <v>643</v>
      </c>
      <c r="N1014" s="271" t="s">
        <v>1944</v>
      </c>
      <c r="O1014" s="268" t="s">
        <v>685</v>
      </c>
      <c r="P1014" s="268" t="s">
        <v>682</v>
      </c>
      <c r="Q1014" s="268" t="s">
        <v>683</v>
      </c>
      <c r="R1014" s="268"/>
      <c r="S1014" s="268"/>
      <c r="T1014" s="268"/>
      <c r="U1014" s="268"/>
      <c r="V1014" s="268" t="s">
        <v>648</v>
      </c>
      <c r="W1014" s="268" t="s">
        <v>1618</v>
      </c>
      <c r="X1014" s="268" t="s">
        <v>1641</v>
      </c>
      <c r="Y1014" s="268" t="s">
        <v>14</v>
      </c>
    </row>
    <row r="1015" spans="1:25" hidden="1" x14ac:dyDescent="0.2">
      <c r="A1015" s="232"/>
      <c r="B1015" s="266" t="s">
        <v>2061</v>
      </c>
      <c r="C1015" s="267">
        <v>44617</v>
      </c>
      <c r="D1015" s="271" t="s">
        <v>1643</v>
      </c>
      <c r="E1015" s="268" t="s">
        <v>639</v>
      </c>
      <c r="F1015" s="268">
        <v>5662</v>
      </c>
      <c r="G1015" s="266" t="s">
        <v>2098</v>
      </c>
      <c r="H1015" s="268" t="s">
        <v>2099</v>
      </c>
      <c r="I1015" s="268" t="s">
        <v>679</v>
      </c>
      <c r="J1015" s="269">
        <v>34994</v>
      </c>
      <c r="K1015" s="307">
        <v>584.41667099999995</v>
      </c>
      <c r="L1015" s="269">
        <v>59.88</v>
      </c>
      <c r="M1015" s="266" t="s">
        <v>643</v>
      </c>
      <c r="N1015" s="271" t="s">
        <v>1944</v>
      </c>
      <c r="O1015" s="268" t="s">
        <v>685</v>
      </c>
      <c r="P1015" s="268" t="s">
        <v>682</v>
      </c>
      <c r="Q1015" s="268" t="s">
        <v>683</v>
      </c>
      <c r="R1015" s="268"/>
      <c r="S1015" s="268"/>
      <c r="T1015" s="268"/>
      <c r="U1015" s="268"/>
      <c r="V1015" s="268" t="s">
        <v>648</v>
      </c>
      <c r="W1015" s="268" t="s">
        <v>1618</v>
      </c>
      <c r="X1015" s="268" t="s">
        <v>1641</v>
      </c>
      <c r="Y1015" s="268" t="s">
        <v>14</v>
      </c>
    </row>
    <row r="1016" spans="1:25" hidden="1" x14ac:dyDescent="0.2">
      <c r="A1016" s="232"/>
      <c r="B1016" s="266" t="s">
        <v>2061</v>
      </c>
      <c r="C1016" s="267">
        <v>44617</v>
      </c>
      <c r="D1016" s="271" t="s">
        <v>1643</v>
      </c>
      <c r="E1016" s="268" t="s">
        <v>639</v>
      </c>
      <c r="F1016" s="268">
        <v>5662</v>
      </c>
      <c r="G1016" s="266" t="s">
        <v>732</v>
      </c>
      <c r="H1016" s="268" t="s">
        <v>2095</v>
      </c>
      <c r="I1016" s="268" t="s">
        <v>679</v>
      </c>
      <c r="J1016" s="269">
        <v>385744</v>
      </c>
      <c r="K1016" s="307">
        <v>584.41667099999995</v>
      </c>
      <c r="L1016" s="269">
        <v>660.05</v>
      </c>
      <c r="M1016" s="266" t="s">
        <v>643</v>
      </c>
      <c r="N1016" s="271" t="s">
        <v>1943</v>
      </c>
      <c r="O1016" s="268" t="s">
        <v>695</v>
      </c>
      <c r="P1016" s="268" t="s">
        <v>682</v>
      </c>
      <c r="Q1016" s="268" t="s">
        <v>683</v>
      </c>
      <c r="R1016" s="268"/>
      <c r="S1016" s="268"/>
      <c r="T1016" s="268"/>
      <c r="U1016" s="268"/>
      <c r="V1016" s="268" t="s">
        <v>648</v>
      </c>
      <c r="W1016" s="268" t="s">
        <v>1618</v>
      </c>
      <c r="X1016" s="268" t="s">
        <v>1641</v>
      </c>
      <c r="Y1016" s="268" t="s">
        <v>14</v>
      </c>
    </row>
    <row r="1017" spans="1:25" hidden="1" x14ac:dyDescent="0.2">
      <c r="A1017" s="232"/>
      <c r="B1017" s="266" t="s">
        <v>2061</v>
      </c>
      <c r="C1017" s="267">
        <v>44617</v>
      </c>
      <c r="D1017" s="271" t="s">
        <v>1643</v>
      </c>
      <c r="E1017" s="268" t="s">
        <v>639</v>
      </c>
      <c r="F1017" s="268">
        <v>5662</v>
      </c>
      <c r="G1017" s="266" t="s">
        <v>2096</v>
      </c>
      <c r="H1017" s="268" t="s">
        <v>2097</v>
      </c>
      <c r="I1017" s="268" t="s">
        <v>679</v>
      </c>
      <c r="J1017" s="269">
        <v>109862</v>
      </c>
      <c r="K1017" s="307">
        <v>584.41667099999995</v>
      </c>
      <c r="L1017" s="269">
        <v>187.99</v>
      </c>
      <c r="M1017" s="266" t="s">
        <v>643</v>
      </c>
      <c r="N1017" s="271" t="s">
        <v>1943</v>
      </c>
      <c r="O1017" s="268" t="s">
        <v>695</v>
      </c>
      <c r="P1017" s="268" t="s">
        <v>682</v>
      </c>
      <c r="Q1017" s="268" t="s">
        <v>683</v>
      </c>
      <c r="R1017" s="268"/>
      <c r="S1017" s="268"/>
      <c r="T1017" s="268"/>
      <c r="U1017" s="268"/>
      <c r="V1017" s="268" t="s">
        <v>648</v>
      </c>
      <c r="W1017" s="268" t="s">
        <v>1618</v>
      </c>
      <c r="X1017" s="268" t="s">
        <v>1641</v>
      </c>
      <c r="Y1017" s="268" t="s">
        <v>14</v>
      </c>
    </row>
    <row r="1018" spans="1:25" hidden="1" x14ac:dyDescent="0.2">
      <c r="A1018" s="232"/>
      <c r="B1018" s="266" t="s">
        <v>2061</v>
      </c>
      <c r="C1018" s="267">
        <v>44617</v>
      </c>
      <c r="D1018" s="271" t="s">
        <v>1643</v>
      </c>
      <c r="E1018" s="268" t="s">
        <v>639</v>
      </c>
      <c r="F1018" s="268">
        <v>5662</v>
      </c>
      <c r="G1018" s="266" t="s">
        <v>2098</v>
      </c>
      <c r="H1018" s="268" t="s">
        <v>2099</v>
      </c>
      <c r="I1018" s="268" t="s">
        <v>679</v>
      </c>
      <c r="J1018" s="269">
        <v>35394</v>
      </c>
      <c r="K1018" s="307">
        <v>584.41667099999995</v>
      </c>
      <c r="L1018" s="269">
        <v>60.56</v>
      </c>
      <c r="M1018" s="266" t="s">
        <v>643</v>
      </c>
      <c r="N1018" s="271" t="s">
        <v>1943</v>
      </c>
      <c r="O1018" s="268" t="s">
        <v>695</v>
      </c>
      <c r="P1018" s="268" t="s">
        <v>682</v>
      </c>
      <c r="Q1018" s="268" t="s">
        <v>683</v>
      </c>
      <c r="R1018" s="268"/>
      <c r="S1018" s="268"/>
      <c r="T1018" s="268"/>
      <c r="U1018" s="268"/>
      <c r="V1018" s="268" t="s">
        <v>648</v>
      </c>
      <c r="W1018" s="268" t="s">
        <v>1618</v>
      </c>
      <c r="X1018" s="268" t="s">
        <v>1641</v>
      </c>
      <c r="Y1018" s="268" t="s">
        <v>14</v>
      </c>
    </row>
    <row r="1019" spans="1:25" hidden="1" x14ac:dyDescent="0.2">
      <c r="A1019" s="232"/>
      <c r="B1019" s="266" t="s">
        <v>2061</v>
      </c>
      <c r="C1019" s="267">
        <v>44617</v>
      </c>
      <c r="D1019" s="271" t="s">
        <v>1643</v>
      </c>
      <c r="E1019" s="268" t="s">
        <v>639</v>
      </c>
      <c r="F1019" s="268">
        <v>5662</v>
      </c>
      <c r="G1019" s="266" t="s">
        <v>732</v>
      </c>
      <c r="H1019" s="268" t="s">
        <v>2095</v>
      </c>
      <c r="I1019" s="268" t="s">
        <v>679</v>
      </c>
      <c r="J1019" s="269">
        <v>204954</v>
      </c>
      <c r="K1019" s="307">
        <v>584.41667099999995</v>
      </c>
      <c r="L1019" s="269">
        <v>350.7</v>
      </c>
      <c r="M1019" s="266" t="s">
        <v>643</v>
      </c>
      <c r="N1019" s="271" t="s">
        <v>1941</v>
      </c>
      <c r="O1019" s="268" t="s">
        <v>689</v>
      </c>
      <c r="P1019" s="268" t="s">
        <v>682</v>
      </c>
      <c r="Q1019" s="268" t="s">
        <v>683</v>
      </c>
      <c r="R1019" s="268"/>
      <c r="S1019" s="268"/>
      <c r="T1019" s="268"/>
      <c r="U1019" s="268"/>
      <c r="V1019" s="268" t="s">
        <v>648</v>
      </c>
      <c r="W1019" s="268" t="s">
        <v>1618</v>
      </c>
      <c r="X1019" s="268" t="s">
        <v>1641</v>
      </c>
      <c r="Y1019" s="268" t="s">
        <v>14</v>
      </c>
    </row>
    <row r="1020" spans="1:25" hidden="1" x14ac:dyDescent="0.2">
      <c r="A1020" s="232"/>
      <c r="B1020" s="266" t="s">
        <v>2061</v>
      </c>
      <c r="C1020" s="267">
        <v>44617</v>
      </c>
      <c r="D1020" s="271" t="s">
        <v>1643</v>
      </c>
      <c r="E1020" s="268" t="s">
        <v>639</v>
      </c>
      <c r="F1020" s="268">
        <v>5662</v>
      </c>
      <c r="G1020" s="266" t="s">
        <v>2102</v>
      </c>
      <c r="H1020" s="268" t="s">
        <v>2095</v>
      </c>
      <c r="I1020" s="268" t="s">
        <v>679</v>
      </c>
      <c r="J1020" s="269">
        <v>60000</v>
      </c>
      <c r="K1020" s="307">
        <v>584.41667099999995</v>
      </c>
      <c r="L1020" s="269">
        <v>102.67</v>
      </c>
      <c r="M1020" s="266" t="s">
        <v>643</v>
      </c>
      <c r="N1020" s="271" t="s">
        <v>1654</v>
      </c>
      <c r="O1020" s="268" t="s">
        <v>698</v>
      </c>
      <c r="P1020" s="268" t="s">
        <v>682</v>
      </c>
      <c r="Q1020" s="268" t="s">
        <v>683</v>
      </c>
      <c r="R1020" s="268"/>
      <c r="S1020" s="268"/>
      <c r="T1020" s="268"/>
      <c r="U1020" s="268"/>
      <c r="V1020" s="268" t="s">
        <v>648</v>
      </c>
      <c r="W1020" s="268" t="s">
        <v>1618</v>
      </c>
      <c r="X1020" s="268" t="s">
        <v>1641</v>
      </c>
      <c r="Y1020" s="268" t="s">
        <v>14</v>
      </c>
    </row>
    <row r="1021" spans="1:25" hidden="1" x14ac:dyDescent="0.2">
      <c r="A1021" s="232"/>
      <c r="B1021" s="266" t="s">
        <v>2061</v>
      </c>
      <c r="C1021" s="267">
        <v>44617</v>
      </c>
      <c r="D1021" s="271" t="s">
        <v>1643</v>
      </c>
      <c r="E1021" s="268" t="s">
        <v>639</v>
      </c>
      <c r="F1021" s="268">
        <v>5662</v>
      </c>
      <c r="G1021" s="266" t="s">
        <v>2103</v>
      </c>
      <c r="H1021" s="268" t="s">
        <v>2104</v>
      </c>
      <c r="I1021" s="268" t="s">
        <v>679</v>
      </c>
      <c r="J1021" s="269">
        <v>1500</v>
      </c>
      <c r="K1021" s="307">
        <v>584.41667099999995</v>
      </c>
      <c r="L1021" s="269">
        <v>2.57</v>
      </c>
      <c r="M1021" s="266" t="s">
        <v>643</v>
      </c>
      <c r="N1021" s="271" t="s">
        <v>1665</v>
      </c>
      <c r="O1021" s="268" t="s">
        <v>741</v>
      </c>
      <c r="P1021" s="268" t="s">
        <v>682</v>
      </c>
      <c r="Q1021" s="268" t="s">
        <v>683</v>
      </c>
      <c r="R1021" s="268"/>
      <c r="S1021" s="268"/>
      <c r="T1021" s="268"/>
      <c r="U1021" s="268"/>
      <c r="V1021" s="268" t="s">
        <v>648</v>
      </c>
      <c r="W1021" s="268" t="s">
        <v>1618</v>
      </c>
      <c r="X1021" s="268" t="s">
        <v>1641</v>
      </c>
      <c r="Y1021" s="268" t="s">
        <v>14</v>
      </c>
    </row>
    <row r="1022" spans="1:25" hidden="1" x14ac:dyDescent="0.2">
      <c r="A1022" s="232"/>
      <c r="B1022" s="266" t="s">
        <v>2061</v>
      </c>
      <c r="C1022" s="267">
        <v>44620</v>
      </c>
      <c r="D1022" s="271" t="s">
        <v>1643</v>
      </c>
      <c r="E1022" s="268" t="s">
        <v>639</v>
      </c>
      <c r="F1022" s="268">
        <v>5860</v>
      </c>
      <c r="G1022" s="266" t="s">
        <v>651</v>
      </c>
      <c r="H1022" s="268" t="s">
        <v>794</v>
      </c>
      <c r="I1022" s="268" t="s">
        <v>1669</v>
      </c>
      <c r="J1022" s="269">
        <v>0</v>
      </c>
      <c r="K1022" s="307">
        <v>0</v>
      </c>
      <c r="L1022" s="269">
        <v>4177</v>
      </c>
      <c r="M1022" s="266" t="s">
        <v>643</v>
      </c>
      <c r="N1022" s="271" t="s">
        <v>1931</v>
      </c>
      <c r="O1022" s="268" t="s">
        <v>644</v>
      </c>
      <c r="P1022" s="268" t="s">
        <v>645</v>
      </c>
      <c r="Q1022" s="268" t="s">
        <v>646</v>
      </c>
      <c r="R1022" s="268"/>
      <c r="S1022" s="268"/>
      <c r="T1022" s="268"/>
      <c r="U1022" s="268"/>
      <c r="V1022" s="268" t="s">
        <v>648</v>
      </c>
      <c r="W1022" s="268" t="s">
        <v>1508</v>
      </c>
      <c r="X1022" s="268" t="s">
        <v>1636</v>
      </c>
      <c r="Y1022" s="268" t="s">
        <v>10</v>
      </c>
    </row>
    <row r="1023" spans="1:25" hidden="1" x14ac:dyDescent="0.2">
      <c r="A1023" s="232"/>
      <c r="B1023" s="266" t="s">
        <v>2105</v>
      </c>
      <c r="C1023" s="267">
        <v>44371</v>
      </c>
      <c r="D1023" s="271" t="s">
        <v>1643</v>
      </c>
      <c r="E1023" s="268" t="s">
        <v>639</v>
      </c>
      <c r="F1023" s="268">
        <v>5861</v>
      </c>
      <c r="G1023" s="266" t="s">
        <v>1876</v>
      </c>
      <c r="H1023" s="268" t="s">
        <v>2106</v>
      </c>
      <c r="I1023" s="268" t="s">
        <v>1669</v>
      </c>
      <c r="J1023" s="269">
        <v>0</v>
      </c>
      <c r="K1023" s="307">
        <v>0</v>
      </c>
      <c r="L1023" s="269">
        <v>37.909999999999997</v>
      </c>
      <c r="M1023" s="266" t="s">
        <v>643</v>
      </c>
      <c r="N1023" s="271" t="s">
        <v>1931</v>
      </c>
      <c r="O1023" s="268" t="s">
        <v>644</v>
      </c>
      <c r="P1023" s="268" t="s">
        <v>645</v>
      </c>
      <c r="Q1023" s="268" t="s">
        <v>646</v>
      </c>
      <c r="R1023" s="268"/>
      <c r="S1023" s="268"/>
      <c r="T1023" s="268"/>
      <c r="U1023" s="268"/>
      <c r="V1023" s="268" t="s">
        <v>648</v>
      </c>
      <c r="W1023" s="268" t="s">
        <v>1508</v>
      </c>
      <c r="X1023" s="268" t="s">
        <v>1636</v>
      </c>
      <c r="Y1023" s="268" t="s">
        <v>10</v>
      </c>
    </row>
    <row r="1024" spans="1:25" hidden="1" x14ac:dyDescent="0.2">
      <c r="A1024" s="232"/>
      <c r="B1024" s="266" t="s">
        <v>2105</v>
      </c>
      <c r="C1024" s="267">
        <v>44571</v>
      </c>
      <c r="D1024" s="271" t="s">
        <v>1643</v>
      </c>
      <c r="E1024" s="268" t="s">
        <v>639</v>
      </c>
      <c r="F1024" s="268">
        <v>5861</v>
      </c>
      <c r="G1024" s="266" t="s">
        <v>640</v>
      </c>
      <c r="H1024" s="268" t="s">
        <v>2107</v>
      </c>
      <c r="I1024" s="268" t="s">
        <v>642</v>
      </c>
      <c r="J1024" s="269">
        <v>130.38</v>
      </c>
      <c r="K1024" s="307">
        <v>0.88267600000000002</v>
      </c>
      <c r="L1024" s="269">
        <v>147.71</v>
      </c>
      <c r="M1024" s="266" t="s">
        <v>643</v>
      </c>
      <c r="N1024" s="271" t="s">
        <v>1931</v>
      </c>
      <c r="O1024" s="268" t="s">
        <v>644</v>
      </c>
      <c r="P1024" s="268" t="s">
        <v>645</v>
      </c>
      <c r="Q1024" s="268" t="s">
        <v>646</v>
      </c>
      <c r="R1024" s="268"/>
      <c r="S1024" s="268"/>
      <c r="T1024" s="268"/>
      <c r="U1024" s="268"/>
      <c r="V1024" s="268" t="s">
        <v>648</v>
      </c>
      <c r="W1024" s="268" t="s">
        <v>1508</v>
      </c>
      <c r="X1024" s="268" t="s">
        <v>1636</v>
      </c>
      <c r="Y1024" s="268" t="s">
        <v>10</v>
      </c>
    </row>
    <row r="1025" spans="1:25" hidden="1" x14ac:dyDescent="0.2">
      <c r="A1025" s="232"/>
      <c r="B1025" s="266" t="s">
        <v>2105</v>
      </c>
      <c r="C1025" s="267">
        <v>44623</v>
      </c>
      <c r="D1025" s="271" t="s">
        <v>1643</v>
      </c>
      <c r="E1025" s="268" t="s">
        <v>639</v>
      </c>
      <c r="F1025" s="268">
        <v>5879</v>
      </c>
      <c r="G1025" s="266" t="s">
        <v>746</v>
      </c>
      <c r="H1025" s="268" t="s">
        <v>2108</v>
      </c>
      <c r="I1025" s="268" t="s">
        <v>679</v>
      </c>
      <c r="J1025" s="269">
        <v>4000</v>
      </c>
      <c r="K1025" s="307">
        <v>591.94928000000004</v>
      </c>
      <c r="L1025" s="269">
        <v>6.76</v>
      </c>
      <c r="M1025" s="266" t="s">
        <v>643</v>
      </c>
      <c r="N1025" s="271" t="s">
        <v>1932</v>
      </c>
      <c r="O1025" s="268" t="s">
        <v>721</v>
      </c>
      <c r="P1025" s="268" t="s">
        <v>682</v>
      </c>
      <c r="Q1025" s="268" t="s">
        <v>683</v>
      </c>
      <c r="R1025" s="268"/>
      <c r="S1025" s="268"/>
      <c r="T1025" s="268"/>
      <c r="U1025" s="268"/>
      <c r="V1025" s="268" t="s">
        <v>648</v>
      </c>
      <c r="W1025" s="268" t="s">
        <v>1618</v>
      </c>
      <c r="X1025" s="268" t="s">
        <v>1641</v>
      </c>
      <c r="Y1025" s="268" t="s">
        <v>14</v>
      </c>
    </row>
    <row r="1026" spans="1:25" hidden="1" x14ac:dyDescent="0.2">
      <c r="A1026" s="232"/>
      <c r="B1026" s="266" t="s">
        <v>2105</v>
      </c>
      <c r="C1026" s="267">
        <v>44627</v>
      </c>
      <c r="D1026" s="271" t="s">
        <v>1643</v>
      </c>
      <c r="E1026" s="268" t="s">
        <v>639</v>
      </c>
      <c r="F1026" s="268">
        <v>5879</v>
      </c>
      <c r="G1026" s="266" t="s">
        <v>795</v>
      </c>
      <c r="H1026" s="268" t="s">
        <v>2109</v>
      </c>
      <c r="I1026" s="268" t="s">
        <v>679</v>
      </c>
      <c r="J1026" s="269">
        <v>161950</v>
      </c>
      <c r="K1026" s="307">
        <v>603.56880799999999</v>
      </c>
      <c r="L1026" s="269">
        <v>268.32</v>
      </c>
      <c r="M1026" s="266" t="s">
        <v>643</v>
      </c>
      <c r="N1026" s="271" t="s">
        <v>1948</v>
      </c>
      <c r="O1026" s="268" t="s">
        <v>764</v>
      </c>
      <c r="P1026" s="268" t="s">
        <v>682</v>
      </c>
      <c r="Q1026" s="268" t="s">
        <v>683</v>
      </c>
      <c r="R1026" s="268"/>
      <c r="S1026" s="268"/>
      <c r="T1026" s="268"/>
      <c r="U1026" s="268"/>
      <c r="V1026" s="268" t="s">
        <v>648</v>
      </c>
      <c r="W1026" s="268" t="s">
        <v>1618</v>
      </c>
      <c r="X1026" s="268" t="s">
        <v>1641</v>
      </c>
      <c r="Y1026" s="268" t="s">
        <v>14</v>
      </c>
    </row>
    <row r="1027" spans="1:25" hidden="1" x14ac:dyDescent="0.2">
      <c r="A1027" s="232"/>
      <c r="B1027" s="266" t="s">
        <v>2105</v>
      </c>
      <c r="C1027" s="267">
        <v>44627</v>
      </c>
      <c r="D1027" s="271" t="s">
        <v>1643</v>
      </c>
      <c r="E1027" s="268" t="s">
        <v>639</v>
      </c>
      <c r="F1027" s="268">
        <v>5879</v>
      </c>
      <c r="G1027" s="266" t="s">
        <v>2110</v>
      </c>
      <c r="H1027" s="268" t="s">
        <v>2111</v>
      </c>
      <c r="I1027" s="268" t="s">
        <v>679</v>
      </c>
      <c r="J1027" s="269">
        <v>79900</v>
      </c>
      <c r="K1027" s="307">
        <v>603.56880799999999</v>
      </c>
      <c r="L1027" s="269">
        <v>132.38</v>
      </c>
      <c r="M1027" s="266" t="s">
        <v>643</v>
      </c>
      <c r="N1027" s="271" t="s">
        <v>1948</v>
      </c>
      <c r="O1027" s="268" t="s">
        <v>764</v>
      </c>
      <c r="P1027" s="268" t="s">
        <v>682</v>
      </c>
      <c r="Q1027" s="268" t="s">
        <v>683</v>
      </c>
      <c r="R1027" s="268"/>
      <c r="S1027" s="268"/>
      <c r="T1027" s="268"/>
      <c r="U1027" s="268"/>
      <c r="V1027" s="268" t="s">
        <v>648</v>
      </c>
      <c r="W1027" s="268" t="s">
        <v>1618</v>
      </c>
      <c r="X1027" s="268" t="s">
        <v>1641</v>
      </c>
      <c r="Y1027" s="268" t="s">
        <v>14</v>
      </c>
    </row>
    <row r="1028" spans="1:25" hidden="1" x14ac:dyDescent="0.2">
      <c r="A1028" s="232"/>
      <c r="B1028" s="266" t="s">
        <v>2105</v>
      </c>
      <c r="C1028" s="267">
        <v>44629</v>
      </c>
      <c r="D1028" s="271" t="s">
        <v>1643</v>
      </c>
      <c r="E1028" s="268" t="s">
        <v>639</v>
      </c>
      <c r="F1028" s="268">
        <v>5879</v>
      </c>
      <c r="G1028" s="266" t="s">
        <v>798</v>
      </c>
      <c r="H1028" s="268" t="s">
        <v>2112</v>
      </c>
      <c r="I1028" s="268" t="s">
        <v>679</v>
      </c>
      <c r="J1028" s="269">
        <v>12500</v>
      </c>
      <c r="K1028" s="307">
        <v>596.81672400000002</v>
      </c>
      <c r="L1028" s="269">
        <v>20.94</v>
      </c>
      <c r="M1028" s="266" t="s">
        <v>643</v>
      </c>
      <c r="N1028" s="271" t="s">
        <v>1932</v>
      </c>
      <c r="O1028" s="268" t="s">
        <v>721</v>
      </c>
      <c r="P1028" s="268" t="s">
        <v>682</v>
      </c>
      <c r="Q1028" s="268" t="s">
        <v>683</v>
      </c>
      <c r="R1028" s="268"/>
      <c r="S1028" s="268"/>
      <c r="T1028" s="268"/>
      <c r="U1028" s="268"/>
      <c r="V1028" s="268" t="s">
        <v>648</v>
      </c>
      <c r="W1028" s="268" t="s">
        <v>1618</v>
      </c>
      <c r="X1028" s="268" t="s">
        <v>1641</v>
      </c>
      <c r="Y1028" s="268" t="s">
        <v>14</v>
      </c>
    </row>
    <row r="1029" spans="1:25" hidden="1" x14ac:dyDescent="0.2">
      <c r="A1029" s="232"/>
      <c r="B1029" s="266" t="s">
        <v>2105</v>
      </c>
      <c r="C1029" s="267">
        <v>44629</v>
      </c>
      <c r="D1029" s="271" t="s">
        <v>1643</v>
      </c>
      <c r="E1029" s="268" t="s">
        <v>639</v>
      </c>
      <c r="F1029" s="268">
        <v>5879</v>
      </c>
      <c r="G1029" s="266" t="s">
        <v>800</v>
      </c>
      <c r="H1029" s="268" t="s">
        <v>2113</v>
      </c>
      <c r="I1029" s="268" t="s">
        <v>679</v>
      </c>
      <c r="J1029" s="269">
        <v>26000</v>
      </c>
      <c r="K1029" s="307">
        <v>596.81672400000002</v>
      </c>
      <c r="L1029" s="269">
        <v>43.56</v>
      </c>
      <c r="M1029" s="266" t="s">
        <v>643</v>
      </c>
      <c r="N1029" s="271" t="s">
        <v>1932</v>
      </c>
      <c r="O1029" s="268" t="s">
        <v>721</v>
      </c>
      <c r="P1029" s="268" t="s">
        <v>682</v>
      </c>
      <c r="Q1029" s="268" t="s">
        <v>683</v>
      </c>
      <c r="R1029" s="268"/>
      <c r="S1029" s="268"/>
      <c r="T1029" s="268"/>
      <c r="U1029" s="268"/>
      <c r="V1029" s="268" t="s">
        <v>648</v>
      </c>
      <c r="W1029" s="268" t="s">
        <v>1618</v>
      </c>
      <c r="X1029" s="268" t="s">
        <v>1641</v>
      </c>
      <c r="Y1029" s="268" t="s">
        <v>14</v>
      </c>
    </row>
    <row r="1030" spans="1:25" hidden="1" x14ac:dyDescent="0.2">
      <c r="A1030" s="232"/>
      <c r="B1030" s="266" t="s">
        <v>2105</v>
      </c>
      <c r="C1030" s="267">
        <v>44630</v>
      </c>
      <c r="D1030" s="271" t="s">
        <v>1643</v>
      </c>
      <c r="E1030" s="268" t="s">
        <v>639</v>
      </c>
      <c r="F1030" s="268">
        <v>5879</v>
      </c>
      <c r="G1030" s="266" t="s">
        <v>804</v>
      </c>
      <c r="H1030" s="268" t="s">
        <v>2114</v>
      </c>
      <c r="I1030" s="268" t="s">
        <v>679</v>
      </c>
      <c r="J1030" s="269">
        <v>100000</v>
      </c>
      <c r="K1030" s="307">
        <v>594.67876799999999</v>
      </c>
      <c r="L1030" s="269">
        <v>168.16</v>
      </c>
      <c r="M1030" s="266" t="s">
        <v>643</v>
      </c>
      <c r="N1030" s="271" t="s">
        <v>2031</v>
      </c>
      <c r="O1030" s="268" t="s">
        <v>1332</v>
      </c>
      <c r="P1030" s="268" t="s">
        <v>682</v>
      </c>
      <c r="Q1030" s="268" t="s">
        <v>683</v>
      </c>
      <c r="R1030" s="268"/>
      <c r="S1030" s="268"/>
      <c r="T1030" s="268"/>
      <c r="U1030" s="268"/>
      <c r="V1030" s="268" t="s">
        <v>648</v>
      </c>
      <c r="W1030" s="268" t="s">
        <v>1618</v>
      </c>
      <c r="X1030" s="268" t="s">
        <v>1641</v>
      </c>
      <c r="Y1030" s="268" t="s">
        <v>14</v>
      </c>
    </row>
    <row r="1031" spans="1:25" hidden="1" x14ac:dyDescent="0.2">
      <c r="A1031" s="232"/>
      <c r="B1031" s="266" t="s">
        <v>2105</v>
      </c>
      <c r="C1031" s="267">
        <v>44630</v>
      </c>
      <c r="D1031" s="271" t="s">
        <v>1643</v>
      </c>
      <c r="E1031" s="268" t="s">
        <v>639</v>
      </c>
      <c r="F1031" s="268">
        <v>5879</v>
      </c>
      <c r="G1031" s="266" t="s">
        <v>802</v>
      </c>
      <c r="H1031" s="268" t="s">
        <v>2114</v>
      </c>
      <c r="I1031" s="268" t="s">
        <v>679</v>
      </c>
      <c r="J1031" s="269">
        <v>100000</v>
      </c>
      <c r="K1031" s="307">
        <v>594.67876799999999</v>
      </c>
      <c r="L1031" s="269">
        <v>168.16</v>
      </c>
      <c r="M1031" s="266" t="s">
        <v>643</v>
      </c>
      <c r="N1031" s="271" t="s">
        <v>2031</v>
      </c>
      <c r="O1031" s="268" t="s">
        <v>1332</v>
      </c>
      <c r="P1031" s="268" t="s">
        <v>682</v>
      </c>
      <c r="Q1031" s="268" t="s">
        <v>683</v>
      </c>
      <c r="R1031" s="268"/>
      <c r="S1031" s="268"/>
      <c r="T1031" s="268"/>
      <c r="U1031" s="268"/>
      <c r="V1031" s="268" t="s">
        <v>648</v>
      </c>
      <c r="W1031" s="268" t="s">
        <v>1618</v>
      </c>
      <c r="X1031" s="268" t="s">
        <v>1641</v>
      </c>
      <c r="Y1031" s="268" t="s">
        <v>14</v>
      </c>
    </row>
    <row r="1032" spans="1:25" hidden="1" x14ac:dyDescent="0.2">
      <c r="A1032" s="232"/>
      <c r="B1032" s="266" t="s">
        <v>2105</v>
      </c>
      <c r="C1032" s="267">
        <v>44631</v>
      </c>
      <c r="D1032" s="271" t="s">
        <v>1643</v>
      </c>
      <c r="E1032" s="268" t="s">
        <v>639</v>
      </c>
      <c r="F1032" s="268">
        <v>5879</v>
      </c>
      <c r="G1032" s="266" t="s">
        <v>810</v>
      </c>
      <c r="H1032" s="268" t="s">
        <v>1016</v>
      </c>
      <c r="I1032" s="268" t="s">
        <v>679</v>
      </c>
      <c r="J1032" s="269">
        <v>50000</v>
      </c>
      <c r="K1032" s="307">
        <v>598.07079399999998</v>
      </c>
      <c r="L1032" s="269">
        <v>83.6</v>
      </c>
      <c r="M1032" s="266" t="s">
        <v>643</v>
      </c>
      <c r="N1032" s="271" t="s">
        <v>1953</v>
      </c>
      <c r="O1032" s="268" t="s">
        <v>712</v>
      </c>
      <c r="P1032" s="268" t="s">
        <v>682</v>
      </c>
      <c r="Q1032" s="268" t="s">
        <v>683</v>
      </c>
      <c r="R1032" s="268"/>
      <c r="S1032" s="268"/>
      <c r="T1032" s="268"/>
      <c r="U1032" s="268"/>
      <c r="V1032" s="268" t="s">
        <v>648</v>
      </c>
      <c r="W1032" s="268" t="s">
        <v>1618</v>
      </c>
      <c r="X1032" s="268" t="s">
        <v>1641</v>
      </c>
      <c r="Y1032" s="268" t="s">
        <v>14</v>
      </c>
    </row>
    <row r="1033" spans="1:25" hidden="1" x14ac:dyDescent="0.2">
      <c r="A1033" s="232"/>
      <c r="B1033" s="266" t="s">
        <v>2105</v>
      </c>
      <c r="C1033" s="267">
        <v>44634</v>
      </c>
      <c r="D1033" s="271" t="s">
        <v>1643</v>
      </c>
      <c r="E1033" s="268" t="s">
        <v>639</v>
      </c>
      <c r="F1033" s="268">
        <v>5879</v>
      </c>
      <c r="G1033" s="266" t="s">
        <v>807</v>
      </c>
      <c r="H1033" s="268" t="s">
        <v>2114</v>
      </c>
      <c r="I1033" s="268" t="s">
        <v>679</v>
      </c>
      <c r="J1033" s="269">
        <v>100000</v>
      </c>
      <c r="K1033" s="307">
        <v>599.36116200000004</v>
      </c>
      <c r="L1033" s="269">
        <v>166.84</v>
      </c>
      <c r="M1033" s="266" t="s">
        <v>643</v>
      </c>
      <c r="N1033" s="271" t="s">
        <v>2031</v>
      </c>
      <c r="O1033" s="268" t="s">
        <v>1332</v>
      </c>
      <c r="P1033" s="268" t="s">
        <v>682</v>
      </c>
      <c r="Q1033" s="268" t="s">
        <v>683</v>
      </c>
      <c r="R1033" s="268"/>
      <c r="S1033" s="268"/>
      <c r="T1033" s="268"/>
      <c r="U1033" s="268"/>
      <c r="V1033" s="268" t="s">
        <v>648</v>
      </c>
      <c r="W1033" s="268" t="s">
        <v>1618</v>
      </c>
      <c r="X1033" s="268" t="s">
        <v>1641</v>
      </c>
      <c r="Y1033" s="268" t="s">
        <v>14</v>
      </c>
    </row>
    <row r="1034" spans="1:25" hidden="1" x14ac:dyDescent="0.2">
      <c r="A1034" s="232"/>
      <c r="B1034" s="266" t="s">
        <v>2105</v>
      </c>
      <c r="C1034" s="267">
        <v>44634</v>
      </c>
      <c r="D1034" s="271" t="s">
        <v>1643</v>
      </c>
      <c r="E1034" s="268" t="s">
        <v>639</v>
      </c>
      <c r="F1034" s="268">
        <v>5879</v>
      </c>
      <c r="G1034" s="266" t="s">
        <v>747</v>
      </c>
      <c r="H1034" s="268" t="s">
        <v>2114</v>
      </c>
      <c r="I1034" s="268" t="s">
        <v>679</v>
      </c>
      <c r="J1034" s="269">
        <v>100000</v>
      </c>
      <c r="K1034" s="307">
        <v>599.36116200000004</v>
      </c>
      <c r="L1034" s="269">
        <v>166.84</v>
      </c>
      <c r="M1034" s="266" t="s">
        <v>643</v>
      </c>
      <c r="N1034" s="271" t="s">
        <v>2031</v>
      </c>
      <c r="O1034" s="268" t="s">
        <v>1332</v>
      </c>
      <c r="P1034" s="268" t="s">
        <v>682</v>
      </c>
      <c r="Q1034" s="268" t="s">
        <v>683</v>
      </c>
      <c r="R1034" s="268"/>
      <c r="S1034" s="268"/>
      <c r="T1034" s="268"/>
      <c r="U1034" s="268"/>
      <c r="V1034" s="268" t="s">
        <v>648</v>
      </c>
      <c r="W1034" s="268" t="s">
        <v>1618</v>
      </c>
      <c r="X1034" s="268" t="s">
        <v>1641</v>
      </c>
      <c r="Y1034" s="268" t="s">
        <v>14</v>
      </c>
    </row>
    <row r="1035" spans="1:25" hidden="1" x14ac:dyDescent="0.2">
      <c r="A1035" s="232"/>
      <c r="B1035" s="266" t="s">
        <v>2105</v>
      </c>
      <c r="C1035" s="267">
        <v>44634</v>
      </c>
      <c r="D1035" s="271" t="s">
        <v>1643</v>
      </c>
      <c r="E1035" s="268" t="s">
        <v>639</v>
      </c>
      <c r="F1035" s="268">
        <v>5879</v>
      </c>
      <c r="G1035" s="266" t="s">
        <v>1098</v>
      </c>
      <c r="H1035" s="268" t="s">
        <v>2114</v>
      </c>
      <c r="I1035" s="268" t="s">
        <v>679</v>
      </c>
      <c r="J1035" s="269">
        <v>100000</v>
      </c>
      <c r="K1035" s="307">
        <v>599.36116200000004</v>
      </c>
      <c r="L1035" s="269">
        <v>166.84</v>
      </c>
      <c r="M1035" s="266" t="s">
        <v>643</v>
      </c>
      <c r="N1035" s="271" t="s">
        <v>2031</v>
      </c>
      <c r="O1035" s="268" t="s">
        <v>1332</v>
      </c>
      <c r="P1035" s="268" t="s">
        <v>682</v>
      </c>
      <c r="Q1035" s="268" t="s">
        <v>683</v>
      </c>
      <c r="R1035" s="268"/>
      <c r="S1035" s="268"/>
      <c r="T1035" s="268"/>
      <c r="U1035" s="268"/>
      <c r="V1035" s="268" t="s">
        <v>648</v>
      </c>
      <c r="W1035" s="268" t="s">
        <v>1618</v>
      </c>
      <c r="X1035" s="268" t="s">
        <v>1641</v>
      </c>
      <c r="Y1035" s="268" t="s">
        <v>14</v>
      </c>
    </row>
    <row r="1036" spans="1:25" hidden="1" x14ac:dyDescent="0.2">
      <c r="A1036" s="232"/>
      <c r="B1036" s="266" t="s">
        <v>2105</v>
      </c>
      <c r="C1036" s="267">
        <v>44634</v>
      </c>
      <c r="D1036" s="271" t="s">
        <v>1643</v>
      </c>
      <c r="E1036" s="268" t="s">
        <v>639</v>
      </c>
      <c r="F1036" s="268">
        <v>5879</v>
      </c>
      <c r="G1036" s="266" t="s">
        <v>1104</v>
      </c>
      <c r="H1036" s="268" t="s">
        <v>2114</v>
      </c>
      <c r="I1036" s="268" t="s">
        <v>679</v>
      </c>
      <c r="J1036" s="269">
        <v>100000</v>
      </c>
      <c r="K1036" s="307">
        <v>599.36116200000004</v>
      </c>
      <c r="L1036" s="269">
        <v>166.84</v>
      </c>
      <c r="M1036" s="266" t="s">
        <v>643</v>
      </c>
      <c r="N1036" s="271" t="s">
        <v>2031</v>
      </c>
      <c r="O1036" s="268" t="s">
        <v>1332</v>
      </c>
      <c r="P1036" s="268" t="s">
        <v>682</v>
      </c>
      <c r="Q1036" s="268" t="s">
        <v>683</v>
      </c>
      <c r="R1036" s="268"/>
      <c r="S1036" s="268"/>
      <c r="T1036" s="268"/>
      <c r="U1036" s="268"/>
      <c r="V1036" s="268" t="s">
        <v>648</v>
      </c>
      <c r="W1036" s="268" t="s">
        <v>1618</v>
      </c>
      <c r="X1036" s="268" t="s">
        <v>1641</v>
      </c>
      <c r="Y1036" s="268" t="s">
        <v>14</v>
      </c>
    </row>
    <row r="1037" spans="1:25" hidden="1" x14ac:dyDescent="0.2">
      <c r="A1037" s="232"/>
      <c r="B1037" s="266" t="s">
        <v>2105</v>
      </c>
      <c r="C1037" s="267">
        <v>44634</v>
      </c>
      <c r="D1037" s="271" t="s">
        <v>1643</v>
      </c>
      <c r="E1037" s="268" t="s">
        <v>639</v>
      </c>
      <c r="F1037" s="268">
        <v>5879</v>
      </c>
      <c r="G1037" s="266" t="s">
        <v>1106</v>
      </c>
      <c r="H1037" s="268" t="s">
        <v>2114</v>
      </c>
      <c r="I1037" s="268" t="s">
        <v>679</v>
      </c>
      <c r="J1037" s="269">
        <v>100000</v>
      </c>
      <c r="K1037" s="307">
        <v>599.36116200000004</v>
      </c>
      <c r="L1037" s="269">
        <v>166.84</v>
      </c>
      <c r="M1037" s="266" t="s">
        <v>643</v>
      </c>
      <c r="N1037" s="271" t="s">
        <v>2031</v>
      </c>
      <c r="O1037" s="268" t="s">
        <v>1332</v>
      </c>
      <c r="P1037" s="268" t="s">
        <v>682</v>
      </c>
      <c r="Q1037" s="268" t="s">
        <v>683</v>
      </c>
      <c r="R1037" s="268"/>
      <c r="S1037" s="268"/>
      <c r="T1037" s="268"/>
      <c r="U1037" s="268"/>
      <c r="V1037" s="268" t="s">
        <v>648</v>
      </c>
      <c r="W1037" s="268" t="s">
        <v>1618</v>
      </c>
      <c r="X1037" s="268" t="s">
        <v>1641</v>
      </c>
      <c r="Y1037" s="268" t="s">
        <v>14</v>
      </c>
    </row>
    <row r="1038" spans="1:25" hidden="1" x14ac:dyDescent="0.2">
      <c r="A1038" s="232"/>
      <c r="B1038" s="266" t="s">
        <v>2105</v>
      </c>
      <c r="C1038" s="267">
        <v>44634</v>
      </c>
      <c r="D1038" s="271" t="s">
        <v>1643</v>
      </c>
      <c r="E1038" s="268" t="s">
        <v>639</v>
      </c>
      <c r="F1038" s="268">
        <v>5879</v>
      </c>
      <c r="G1038" s="266" t="s">
        <v>1100</v>
      </c>
      <c r="H1038" s="268" t="s">
        <v>2114</v>
      </c>
      <c r="I1038" s="268" t="s">
        <v>679</v>
      </c>
      <c r="J1038" s="269">
        <v>100000</v>
      </c>
      <c r="K1038" s="307">
        <v>599.36116200000004</v>
      </c>
      <c r="L1038" s="269">
        <v>166.84</v>
      </c>
      <c r="M1038" s="266" t="s">
        <v>643</v>
      </c>
      <c r="N1038" s="271" t="s">
        <v>2031</v>
      </c>
      <c r="O1038" s="268" t="s">
        <v>1332</v>
      </c>
      <c r="P1038" s="268" t="s">
        <v>682</v>
      </c>
      <c r="Q1038" s="268" t="s">
        <v>683</v>
      </c>
      <c r="R1038" s="268"/>
      <c r="S1038" s="268"/>
      <c r="T1038" s="268"/>
      <c r="U1038" s="268"/>
      <c r="V1038" s="268" t="s">
        <v>648</v>
      </c>
      <c r="W1038" s="268" t="s">
        <v>1618</v>
      </c>
      <c r="X1038" s="268" t="s">
        <v>1641</v>
      </c>
      <c r="Y1038" s="268" t="s">
        <v>14</v>
      </c>
    </row>
    <row r="1039" spans="1:25" hidden="1" x14ac:dyDescent="0.2">
      <c r="A1039" s="232"/>
      <c r="B1039" s="266" t="s">
        <v>2105</v>
      </c>
      <c r="C1039" s="267">
        <v>44634</v>
      </c>
      <c r="D1039" s="271" t="s">
        <v>1643</v>
      </c>
      <c r="E1039" s="268" t="s">
        <v>639</v>
      </c>
      <c r="F1039" s="268">
        <v>5879</v>
      </c>
      <c r="G1039" s="266" t="s">
        <v>1102</v>
      </c>
      <c r="H1039" s="268" t="s">
        <v>2114</v>
      </c>
      <c r="I1039" s="268" t="s">
        <v>679</v>
      </c>
      <c r="J1039" s="269">
        <v>100000</v>
      </c>
      <c r="K1039" s="307">
        <v>599.36116200000004</v>
      </c>
      <c r="L1039" s="269">
        <v>166.84</v>
      </c>
      <c r="M1039" s="266" t="s">
        <v>643</v>
      </c>
      <c r="N1039" s="271" t="s">
        <v>2031</v>
      </c>
      <c r="O1039" s="268" t="s">
        <v>1332</v>
      </c>
      <c r="P1039" s="268" t="s">
        <v>682</v>
      </c>
      <c r="Q1039" s="268" t="s">
        <v>683</v>
      </c>
      <c r="R1039" s="268"/>
      <c r="S1039" s="268"/>
      <c r="T1039" s="268"/>
      <c r="U1039" s="268"/>
      <c r="V1039" s="268" t="s">
        <v>648</v>
      </c>
      <c r="W1039" s="268" t="s">
        <v>1618</v>
      </c>
      <c r="X1039" s="268" t="s">
        <v>1641</v>
      </c>
      <c r="Y1039" s="268" t="s">
        <v>14</v>
      </c>
    </row>
    <row r="1040" spans="1:25" hidden="1" x14ac:dyDescent="0.2">
      <c r="A1040" s="232"/>
      <c r="B1040" s="266" t="s">
        <v>2105</v>
      </c>
      <c r="C1040" s="267">
        <v>44634</v>
      </c>
      <c r="D1040" s="271" t="s">
        <v>1643</v>
      </c>
      <c r="E1040" s="268" t="s">
        <v>639</v>
      </c>
      <c r="F1040" s="268">
        <v>5879</v>
      </c>
      <c r="G1040" s="266" t="s">
        <v>2115</v>
      </c>
      <c r="H1040" s="268" t="s">
        <v>2114</v>
      </c>
      <c r="I1040" s="268" t="s">
        <v>679</v>
      </c>
      <c r="J1040" s="269">
        <v>100000</v>
      </c>
      <c r="K1040" s="307">
        <v>599.36116200000004</v>
      </c>
      <c r="L1040" s="269">
        <v>166.84</v>
      </c>
      <c r="M1040" s="266" t="s">
        <v>643</v>
      </c>
      <c r="N1040" s="271" t="s">
        <v>2031</v>
      </c>
      <c r="O1040" s="268" t="s">
        <v>1332</v>
      </c>
      <c r="P1040" s="268" t="s">
        <v>682</v>
      </c>
      <c r="Q1040" s="268" t="s">
        <v>683</v>
      </c>
      <c r="R1040" s="268"/>
      <c r="S1040" s="268"/>
      <c r="T1040" s="268"/>
      <c r="U1040" s="268"/>
      <c r="V1040" s="268" t="s">
        <v>648</v>
      </c>
      <c r="W1040" s="268" t="s">
        <v>1618</v>
      </c>
      <c r="X1040" s="268" t="s">
        <v>1641</v>
      </c>
      <c r="Y1040" s="268" t="s">
        <v>14</v>
      </c>
    </row>
    <row r="1041" spans="1:25" hidden="1" x14ac:dyDescent="0.2">
      <c r="A1041" s="232"/>
      <c r="B1041" s="266" t="s">
        <v>2105</v>
      </c>
      <c r="C1041" s="267">
        <v>44634</v>
      </c>
      <c r="D1041" s="271" t="s">
        <v>1643</v>
      </c>
      <c r="E1041" s="268" t="s">
        <v>639</v>
      </c>
      <c r="F1041" s="268">
        <v>5879</v>
      </c>
      <c r="G1041" s="266" t="s">
        <v>2116</v>
      </c>
      <c r="H1041" s="268" t="s">
        <v>2114</v>
      </c>
      <c r="I1041" s="268" t="s">
        <v>679</v>
      </c>
      <c r="J1041" s="269">
        <v>100000</v>
      </c>
      <c r="K1041" s="307">
        <v>599.36116200000004</v>
      </c>
      <c r="L1041" s="269">
        <v>166.84</v>
      </c>
      <c r="M1041" s="266" t="s">
        <v>643</v>
      </c>
      <c r="N1041" s="271" t="s">
        <v>2031</v>
      </c>
      <c r="O1041" s="268" t="s">
        <v>1332</v>
      </c>
      <c r="P1041" s="268" t="s">
        <v>682</v>
      </c>
      <c r="Q1041" s="268" t="s">
        <v>683</v>
      </c>
      <c r="R1041" s="268"/>
      <c r="S1041" s="268"/>
      <c r="T1041" s="268"/>
      <c r="U1041" s="268"/>
      <c r="V1041" s="268" t="s">
        <v>648</v>
      </c>
      <c r="W1041" s="268" t="s">
        <v>1618</v>
      </c>
      <c r="X1041" s="268" t="s">
        <v>1641</v>
      </c>
      <c r="Y1041" s="268" t="s">
        <v>14</v>
      </c>
    </row>
    <row r="1042" spans="1:25" hidden="1" x14ac:dyDescent="0.2">
      <c r="A1042" s="232"/>
      <c r="B1042" s="266" t="s">
        <v>2105</v>
      </c>
      <c r="C1042" s="267">
        <v>44634</v>
      </c>
      <c r="D1042" s="271" t="s">
        <v>1643</v>
      </c>
      <c r="E1042" s="268" t="s">
        <v>639</v>
      </c>
      <c r="F1042" s="268">
        <v>5879</v>
      </c>
      <c r="G1042" s="266" t="s">
        <v>2117</v>
      </c>
      <c r="H1042" s="268" t="s">
        <v>2114</v>
      </c>
      <c r="I1042" s="268" t="s">
        <v>679</v>
      </c>
      <c r="J1042" s="269">
        <v>100000</v>
      </c>
      <c r="K1042" s="307">
        <v>599.36116200000004</v>
      </c>
      <c r="L1042" s="269">
        <v>166.84</v>
      </c>
      <c r="M1042" s="266" t="s">
        <v>643</v>
      </c>
      <c r="N1042" s="271" t="s">
        <v>2031</v>
      </c>
      <c r="O1042" s="268" t="s">
        <v>1332</v>
      </c>
      <c r="P1042" s="268" t="s">
        <v>682</v>
      </c>
      <c r="Q1042" s="268" t="s">
        <v>683</v>
      </c>
      <c r="R1042" s="268"/>
      <c r="S1042" s="268"/>
      <c r="T1042" s="268"/>
      <c r="U1042" s="268"/>
      <c r="V1042" s="268" t="s">
        <v>648</v>
      </c>
      <c r="W1042" s="268" t="s">
        <v>1618</v>
      </c>
      <c r="X1042" s="268" t="s">
        <v>1641</v>
      </c>
      <c r="Y1042" s="268" t="s">
        <v>14</v>
      </c>
    </row>
    <row r="1043" spans="1:25" hidden="1" x14ac:dyDescent="0.2">
      <c r="A1043" s="232"/>
      <c r="B1043" s="266" t="s">
        <v>2105</v>
      </c>
      <c r="C1043" s="267">
        <v>44634</v>
      </c>
      <c r="D1043" s="271" t="s">
        <v>1643</v>
      </c>
      <c r="E1043" s="268" t="s">
        <v>639</v>
      </c>
      <c r="F1043" s="268">
        <v>5879</v>
      </c>
      <c r="G1043" s="266" t="s">
        <v>813</v>
      </c>
      <c r="H1043" s="268" t="s">
        <v>2114</v>
      </c>
      <c r="I1043" s="268" t="s">
        <v>679</v>
      </c>
      <c r="J1043" s="269">
        <v>100000</v>
      </c>
      <c r="K1043" s="307">
        <v>599.36116200000004</v>
      </c>
      <c r="L1043" s="269">
        <v>166.84</v>
      </c>
      <c r="M1043" s="266" t="s">
        <v>643</v>
      </c>
      <c r="N1043" s="271" t="s">
        <v>2031</v>
      </c>
      <c r="O1043" s="268" t="s">
        <v>1332</v>
      </c>
      <c r="P1043" s="268" t="s">
        <v>682</v>
      </c>
      <c r="Q1043" s="268" t="s">
        <v>683</v>
      </c>
      <c r="R1043" s="268"/>
      <c r="S1043" s="268"/>
      <c r="T1043" s="268"/>
      <c r="U1043" s="268"/>
      <c r="V1043" s="268" t="s">
        <v>648</v>
      </c>
      <c r="W1043" s="268" t="s">
        <v>1618</v>
      </c>
      <c r="X1043" s="268" t="s">
        <v>1641</v>
      </c>
      <c r="Y1043" s="268" t="s">
        <v>14</v>
      </c>
    </row>
    <row r="1044" spans="1:25" hidden="1" x14ac:dyDescent="0.2">
      <c r="A1044" s="232"/>
      <c r="B1044" s="266" t="s">
        <v>2105</v>
      </c>
      <c r="C1044" s="267">
        <v>44634</v>
      </c>
      <c r="D1044" s="271" t="s">
        <v>1643</v>
      </c>
      <c r="E1044" s="268" t="s">
        <v>639</v>
      </c>
      <c r="F1044" s="268">
        <v>5879</v>
      </c>
      <c r="G1044" s="266" t="s">
        <v>815</v>
      </c>
      <c r="H1044" s="268" t="s">
        <v>2114</v>
      </c>
      <c r="I1044" s="268" t="s">
        <v>679</v>
      </c>
      <c r="J1044" s="269">
        <v>100000</v>
      </c>
      <c r="K1044" s="307">
        <v>599.36116200000004</v>
      </c>
      <c r="L1044" s="269">
        <v>166.84</v>
      </c>
      <c r="M1044" s="266" t="s">
        <v>643</v>
      </c>
      <c r="N1044" s="271" t="s">
        <v>2031</v>
      </c>
      <c r="O1044" s="268" t="s">
        <v>1332</v>
      </c>
      <c r="P1044" s="268" t="s">
        <v>682</v>
      </c>
      <c r="Q1044" s="268" t="s">
        <v>683</v>
      </c>
      <c r="R1044" s="268"/>
      <c r="S1044" s="268"/>
      <c r="T1044" s="268"/>
      <c r="U1044" s="268"/>
      <c r="V1044" s="268" t="s">
        <v>648</v>
      </c>
      <c r="W1044" s="268" t="s">
        <v>1618</v>
      </c>
      <c r="X1044" s="268" t="s">
        <v>1641</v>
      </c>
      <c r="Y1044" s="268" t="s">
        <v>14</v>
      </c>
    </row>
    <row r="1045" spans="1:25" hidden="1" x14ac:dyDescent="0.2">
      <c r="A1045" s="232"/>
      <c r="B1045" s="266" t="s">
        <v>2105</v>
      </c>
      <c r="C1045" s="267">
        <v>44634</v>
      </c>
      <c r="D1045" s="271" t="s">
        <v>1643</v>
      </c>
      <c r="E1045" s="268" t="s">
        <v>639</v>
      </c>
      <c r="F1045" s="268">
        <v>5879</v>
      </c>
      <c r="G1045" s="266" t="s">
        <v>820</v>
      </c>
      <c r="H1045" s="268" t="s">
        <v>2114</v>
      </c>
      <c r="I1045" s="268" t="s">
        <v>679</v>
      </c>
      <c r="J1045" s="269">
        <v>100000</v>
      </c>
      <c r="K1045" s="307">
        <v>599.36116200000004</v>
      </c>
      <c r="L1045" s="269">
        <v>166.84</v>
      </c>
      <c r="M1045" s="266" t="s">
        <v>643</v>
      </c>
      <c r="N1045" s="271" t="s">
        <v>2031</v>
      </c>
      <c r="O1045" s="268" t="s">
        <v>1332</v>
      </c>
      <c r="P1045" s="268" t="s">
        <v>682</v>
      </c>
      <c r="Q1045" s="268" t="s">
        <v>683</v>
      </c>
      <c r="R1045" s="268"/>
      <c r="S1045" s="268"/>
      <c r="T1045" s="268"/>
      <c r="U1045" s="268"/>
      <c r="V1045" s="268" t="s">
        <v>648</v>
      </c>
      <c r="W1045" s="268" t="s">
        <v>1618</v>
      </c>
      <c r="X1045" s="268" t="s">
        <v>1641</v>
      </c>
      <c r="Y1045" s="268" t="s">
        <v>14</v>
      </c>
    </row>
    <row r="1046" spans="1:25" hidden="1" x14ac:dyDescent="0.2">
      <c r="A1046" s="232"/>
      <c r="B1046" s="266" t="s">
        <v>2105</v>
      </c>
      <c r="C1046" s="267">
        <v>44635</v>
      </c>
      <c r="D1046" s="271" t="s">
        <v>1643</v>
      </c>
      <c r="E1046" s="268" t="s">
        <v>639</v>
      </c>
      <c r="F1046" s="268">
        <v>5879</v>
      </c>
      <c r="G1046" s="266" t="s">
        <v>817</v>
      </c>
      <c r="H1046" s="268" t="s">
        <v>2114</v>
      </c>
      <c r="I1046" s="268" t="s">
        <v>679</v>
      </c>
      <c r="J1046" s="269">
        <v>100000</v>
      </c>
      <c r="K1046" s="307">
        <v>597.89654399999995</v>
      </c>
      <c r="L1046" s="269">
        <v>167.25</v>
      </c>
      <c r="M1046" s="266" t="s">
        <v>643</v>
      </c>
      <c r="N1046" s="271" t="s">
        <v>2031</v>
      </c>
      <c r="O1046" s="268" t="s">
        <v>1332</v>
      </c>
      <c r="P1046" s="268" t="s">
        <v>682</v>
      </c>
      <c r="Q1046" s="268" t="s">
        <v>683</v>
      </c>
      <c r="R1046" s="268"/>
      <c r="S1046" s="268"/>
      <c r="T1046" s="268"/>
      <c r="U1046" s="268"/>
      <c r="V1046" s="268" t="s">
        <v>648</v>
      </c>
      <c r="W1046" s="268" t="s">
        <v>1618</v>
      </c>
      <c r="X1046" s="268" t="s">
        <v>1641</v>
      </c>
      <c r="Y1046" s="268" t="s">
        <v>14</v>
      </c>
    </row>
    <row r="1047" spans="1:25" hidden="1" x14ac:dyDescent="0.2">
      <c r="A1047" s="232"/>
      <c r="B1047" s="266" t="s">
        <v>2105</v>
      </c>
      <c r="C1047" s="267">
        <v>44635</v>
      </c>
      <c r="D1047" s="271" t="s">
        <v>1643</v>
      </c>
      <c r="E1047" s="268" t="s">
        <v>639</v>
      </c>
      <c r="F1047" s="268">
        <v>5879</v>
      </c>
      <c r="G1047" s="266" t="s">
        <v>830</v>
      </c>
      <c r="H1047" s="268" t="s">
        <v>2114</v>
      </c>
      <c r="I1047" s="268" t="s">
        <v>679</v>
      </c>
      <c r="J1047" s="269">
        <v>100000</v>
      </c>
      <c r="K1047" s="307">
        <v>597.89654399999995</v>
      </c>
      <c r="L1047" s="269">
        <v>167.25</v>
      </c>
      <c r="M1047" s="266" t="s">
        <v>643</v>
      </c>
      <c r="N1047" s="271" t="s">
        <v>2031</v>
      </c>
      <c r="O1047" s="268" t="s">
        <v>1332</v>
      </c>
      <c r="P1047" s="268" t="s">
        <v>682</v>
      </c>
      <c r="Q1047" s="268" t="s">
        <v>683</v>
      </c>
      <c r="R1047" s="268"/>
      <c r="S1047" s="268"/>
      <c r="T1047" s="268"/>
      <c r="U1047" s="268"/>
      <c r="V1047" s="268" t="s">
        <v>648</v>
      </c>
      <c r="W1047" s="268" t="s">
        <v>1618</v>
      </c>
      <c r="X1047" s="268" t="s">
        <v>1641</v>
      </c>
      <c r="Y1047" s="268" t="s">
        <v>14</v>
      </c>
    </row>
    <row r="1048" spans="1:25" hidden="1" x14ac:dyDescent="0.2">
      <c r="A1048" s="232"/>
      <c r="B1048" s="266" t="s">
        <v>2105</v>
      </c>
      <c r="C1048" s="267">
        <v>44635</v>
      </c>
      <c r="D1048" s="271" t="s">
        <v>1643</v>
      </c>
      <c r="E1048" s="268" t="s">
        <v>639</v>
      </c>
      <c r="F1048" s="268">
        <v>5879</v>
      </c>
      <c r="G1048" s="266" t="s">
        <v>822</v>
      </c>
      <c r="H1048" s="268" t="s">
        <v>2114</v>
      </c>
      <c r="I1048" s="268" t="s">
        <v>679</v>
      </c>
      <c r="J1048" s="269">
        <v>100000</v>
      </c>
      <c r="K1048" s="307">
        <v>597.89654399999995</v>
      </c>
      <c r="L1048" s="269">
        <v>167.25</v>
      </c>
      <c r="M1048" s="266" t="s">
        <v>643</v>
      </c>
      <c r="N1048" s="271" t="s">
        <v>2031</v>
      </c>
      <c r="O1048" s="268" t="s">
        <v>1332</v>
      </c>
      <c r="P1048" s="268" t="s">
        <v>682</v>
      </c>
      <c r="Q1048" s="268" t="s">
        <v>683</v>
      </c>
      <c r="R1048" s="268"/>
      <c r="S1048" s="268"/>
      <c r="T1048" s="268"/>
      <c r="U1048" s="268"/>
      <c r="V1048" s="268" t="s">
        <v>648</v>
      </c>
      <c r="W1048" s="268" t="s">
        <v>1618</v>
      </c>
      <c r="X1048" s="268" t="s">
        <v>1641</v>
      </c>
      <c r="Y1048" s="268" t="s">
        <v>14</v>
      </c>
    </row>
    <row r="1049" spans="1:25" hidden="1" x14ac:dyDescent="0.2">
      <c r="A1049" s="232"/>
      <c r="B1049" s="266" t="s">
        <v>2105</v>
      </c>
      <c r="C1049" s="267">
        <v>44635</v>
      </c>
      <c r="D1049" s="271" t="s">
        <v>1643</v>
      </c>
      <c r="E1049" s="268" t="s">
        <v>639</v>
      </c>
      <c r="F1049" s="268">
        <v>5879</v>
      </c>
      <c r="G1049" s="266" t="s">
        <v>826</v>
      </c>
      <c r="H1049" s="268" t="s">
        <v>2114</v>
      </c>
      <c r="I1049" s="268" t="s">
        <v>679</v>
      </c>
      <c r="J1049" s="269">
        <v>100000</v>
      </c>
      <c r="K1049" s="307">
        <v>597.89654399999995</v>
      </c>
      <c r="L1049" s="269">
        <v>167.25</v>
      </c>
      <c r="M1049" s="266" t="s">
        <v>643</v>
      </c>
      <c r="N1049" s="271" t="s">
        <v>2031</v>
      </c>
      <c r="O1049" s="268" t="s">
        <v>1332</v>
      </c>
      <c r="P1049" s="268" t="s">
        <v>682</v>
      </c>
      <c r="Q1049" s="268" t="s">
        <v>683</v>
      </c>
      <c r="R1049" s="268"/>
      <c r="S1049" s="268"/>
      <c r="T1049" s="268"/>
      <c r="U1049" s="268"/>
      <c r="V1049" s="268" t="s">
        <v>648</v>
      </c>
      <c r="W1049" s="268" t="s">
        <v>1618</v>
      </c>
      <c r="X1049" s="268" t="s">
        <v>1641</v>
      </c>
      <c r="Y1049" s="268" t="s">
        <v>14</v>
      </c>
    </row>
    <row r="1050" spans="1:25" hidden="1" x14ac:dyDescent="0.2">
      <c r="A1050" s="232"/>
      <c r="B1050" s="266" t="s">
        <v>2105</v>
      </c>
      <c r="C1050" s="267">
        <v>44635</v>
      </c>
      <c r="D1050" s="271" t="s">
        <v>1643</v>
      </c>
      <c r="E1050" s="268" t="s">
        <v>639</v>
      </c>
      <c r="F1050" s="268">
        <v>5879</v>
      </c>
      <c r="G1050" s="266" t="s">
        <v>1110</v>
      </c>
      <c r="H1050" s="268" t="s">
        <v>2118</v>
      </c>
      <c r="I1050" s="268" t="s">
        <v>679</v>
      </c>
      <c r="J1050" s="269">
        <v>155000</v>
      </c>
      <c r="K1050" s="307">
        <v>597.89654399999995</v>
      </c>
      <c r="L1050" s="269">
        <v>259.24</v>
      </c>
      <c r="M1050" s="266" t="s">
        <v>643</v>
      </c>
      <c r="N1050" s="271" t="s">
        <v>1948</v>
      </c>
      <c r="O1050" s="268" t="s">
        <v>764</v>
      </c>
      <c r="P1050" s="268" t="s">
        <v>682</v>
      </c>
      <c r="Q1050" s="268" t="s">
        <v>683</v>
      </c>
      <c r="R1050" s="268"/>
      <c r="S1050" s="268"/>
      <c r="T1050" s="268"/>
      <c r="U1050" s="268"/>
      <c r="V1050" s="268" t="s">
        <v>648</v>
      </c>
      <c r="W1050" s="268" t="s">
        <v>1618</v>
      </c>
      <c r="X1050" s="268" t="s">
        <v>1641</v>
      </c>
      <c r="Y1050" s="268" t="s">
        <v>14</v>
      </c>
    </row>
    <row r="1051" spans="1:25" hidden="1" x14ac:dyDescent="0.2">
      <c r="A1051" s="232"/>
      <c r="B1051" s="266" t="s">
        <v>2105</v>
      </c>
      <c r="C1051" s="267">
        <v>44636</v>
      </c>
      <c r="D1051" s="271" t="s">
        <v>1643</v>
      </c>
      <c r="E1051" s="268" t="s">
        <v>639</v>
      </c>
      <c r="F1051" s="268">
        <v>5879</v>
      </c>
      <c r="G1051" s="266" t="s">
        <v>824</v>
      </c>
      <c r="H1051" s="268" t="s">
        <v>2114</v>
      </c>
      <c r="I1051" s="268" t="s">
        <v>679</v>
      </c>
      <c r="J1051" s="269">
        <v>100000</v>
      </c>
      <c r="K1051" s="307">
        <v>596.68630199999996</v>
      </c>
      <c r="L1051" s="269">
        <v>167.59</v>
      </c>
      <c r="M1051" s="266" t="s">
        <v>643</v>
      </c>
      <c r="N1051" s="271" t="s">
        <v>2031</v>
      </c>
      <c r="O1051" s="268" t="s">
        <v>1332</v>
      </c>
      <c r="P1051" s="268" t="s">
        <v>682</v>
      </c>
      <c r="Q1051" s="268" t="s">
        <v>683</v>
      </c>
      <c r="R1051" s="268"/>
      <c r="S1051" s="268"/>
      <c r="T1051" s="268"/>
      <c r="U1051" s="268"/>
      <c r="V1051" s="268" t="s">
        <v>648</v>
      </c>
      <c r="W1051" s="268" t="s">
        <v>1618</v>
      </c>
      <c r="X1051" s="268" t="s">
        <v>1641</v>
      </c>
      <c r="Y1051" s="268" t="s">
        <v>14</v>
      </c>
    </row>
    <row r="1052" spans="1:25" hidden="1" x14ac:dyDescent="0.2">
      <c r="A1052" s="232"/>
      <c r="B1052" s="266" t="s">
        <v>2105</v>
      </c>
      <c r="C1052" s="267">
        <v>44636</v>
      </c>
      <c r="D1052" s="271" t="s">
        <v>1643</v>
      </c>
      <c r="E1052" s="268" t="s">
        <v>639</v>
      </c>
      <c r="F1052" s="268">
        <v>5879</v>
      </c>
      <c r="G1052" s="266" t="s">
        <v>1108</v>
      </c>
      <c r="H1052" s="268" t="s">
        <v>2119</v>
      </c>
      <c r="I1052" s="268" t="s">
        <v>679</v>
      </c>
      <c r="J1052" s="269">
        <v>12000</v>
      </c>
      <c r="K1052" s="307">
        <v>596.68630199999996</v>
      </c>
      <c r="L1052" s="269">
        <v>20.11</v>
      </c>
      <c r="M1052" s="266" t="s">
        <v>643</v>
      </c>
      <c r="N1052" s="271" t="s">
        <v>1932</v>
      </c>
      <c r="O1052" s="268" t="s">
        <v>721</v>
      </c>
      <c r="P1052" s="268" t="s">
        <v>682</v>
      </c>
      <c r="Q1052" s="268" t="s">
        <v>683</v>
      </c>
      <c r="R1052" s="268"/>
      <c r="S1052" s="268"/>
      <c r="T1052" s="268"/>
      <c r="U1052" s="268"/>
      <c r="V1052" s="268" t="s">
        <v>648</v>
      </c>
      <c r="W1052" s="268" t="s">
        <v>1618</v>
      </c>
      <c r="X1052" s="268" t="s">
        <v>1641</v>
      </c>
      <c r="Y1052" s="268" t="s">
        <v>14</v>
      </c>
    </row>
    <row r="1053" spans="1:25" hidden="1" x14ac:dyDescent="0.2">
      <c r="A1053" s="232"/>
      <c r="B1053" s="266" t="s">
        <v>2105</v>
      </c>
      <c r="C1053" s="267">
        <v>44636</v>
      </c>
      <c r="D1053" s="271" t="s">
        <v>1643</v>
      </c>
      <c r="E1053" s="268" t="s">
        <v>639</v>
      </c>
      <c r="F1053" s="268">
        <v>5879</v>
      </c>
      <c r="G1053" s="266" t="s">
        <v>1114</v>
      </c>
      <c r="H1053" s="268" t="s">
        <v>2120</v>
      </c>
      <c r="I1053" s="268" t="s">
        <v>679</v>
      </c>
      <c r="J1053" s="269">
        <v>5000</v>
      </c>
      <c r="K1053" s="307">
        <v>596.68630199999996</v>
      </c>
      <c r="L1053" s="269">
        <v>8.3800000000000008</v>
      </c>
      <c r="M1053" s="266" t="s">
        <v>643</v>
      </c>
      <c r="N1053" s="271" t="s">
        <v>1932</v>
      </c>
      <c r="O1053" s="268" t="s">
        <v>721</v>
      </c>
      <c r="P1053" s="268" t="s">
        <v>682</v>
      </c>
      <c r="Q1053" s="268" t="s">
        <v>683</v>
      </c>
      <c r="R1053" s="268"/>
      <c r="S1053" s="268"/>
      <c r="T1053" s="268"/>
      <c r="U1053" s="268"/>
      <c r="V1053" s="268" t="s">
        <v>648</v>
      </c>
      <c r="W1053" s="268" t="s">
        <v>1618</v>
      </c>
      <c r="X1053" s="268" t="s">
        <v>1641</v>
      </c>
      <c r="Y1053" s="268" t="s">
        <v>14</v>
      </c>
    </row>
    <row r="1054" spans="1:25" hidden="1" x14ac:dyDescent="0.2">
      <c r="A1054" s="232"/>
      <c r="B1054" s="266" t="s">
        <v>2105</v>
      </c>
      <c r="C1054" s="267">
        <v>44636</v>
      </c>
      <c r="D1054" s="271" t="s">
        <v>1643</v>
      </c>
      <c r="E1054" s="268" t="s">
        <v>639</v>
      </c>
      <c r="F1054" s="268">
        <v>5817</v>
      </c>
      <c r="G1054" s="266" t="s">
        <v>654</v>
      </c>
      <c r="H1054" s="268" t="s">
        <v>663</v>
      </c>
      <c r="I1054" s="268" t="s">
        <v>1669</v>
      </c>
      <c r="J1054" s="269">
        <v>0</v>
      </c>
      <c r="K1054" s="307">
        <v>0</v>
      </c>
      <c r="L1054" s="269">
        <v>6.48</v>
      </c>
      <c r="M1054" s="266" t="s">
        <v>643</v>
      </c>
      <c r="N1054" s="271" t="s">
        <v>1994</v>
      </c>
      <c r="O1054" s="268" t="s">
        <v>664</v>
      </c>
      <c r="P1054" s="268" t="s">
        <v>645</v>
      </c>
      <c r="Q1054" s="268" t="s">
        <v>646</v>
      </c>
      <c r="R1054" s="268"/>
      <c r="S1054" s="268"/>
      <c r="T1054" s="268"/>
      <c r="U1054" s="268"/>
      <c r="V1054" s="268" t="s">
        <v>648</v>
      </c>
      <c r="W1054" s="268" t="s">
        <v>1621</v>
      </c>
      <c r="X1054" s="268" t="s">
        <v>571</v>
      </c>
      <c r="Y1054" s="268" t="s">
        <v>182</v>
      </c>
    </row>
    <row r="1055" spans="1:25" hidden="1" x14ac:dyDescent="0.2">
      <c r="A1055" s="232"/>
      <c r="B1055" s="266" t="s">
        <v>2105</v>
      </c>
      <c r="C1055" s="267">
        <v>44641</v>
      </c>
      <c r="D1055" s="271" t="s">
        <v>1643</v>
      </c>
      <c r="E1055" s="268" t="s">
        <v>639</v>
      </c>
      <c r="F1055" s="268">
        <v>5879</v>
      </c>
      <c r="G1055" s="266" t="s">
        <v>838</v>
      </c>
      <c r="H1055" s="268" t="s">
        <v>2121</v>
      </c>
      <c r="I1055" s="268" t="s">
        <v>679</v>
      </c>
      <c r="J1055" s="269">
        <v>10000</v>
      </c>
      <c r="K1055" s="307">
        <v>594.29139399999997</v>
      </c>
      <c r="L1055" s="269">
        <v>16.829999999999998</v>
      </c>
      <c r="M1055" s="266" t="s">
        <v>643</v>
      </c>
      <c r="N1055" s="271" t="s">
        <v>1932</v>
      </c>
      <c r="O1055" s="268" t="s">
        <v>721</v>
      </c>
      <c r="P1055" s="268" t="s">
        <v>682</v>
      </c>
      <c r="Q1055" s="268" t="s">
        <v>683</v>
      </c>
      <c r="R1055" s="268"/>
      <c r="S1055" s="268"/>
      <c r="T1055" s="268"/>
      <c r="U1055" s="268"/>
      <c r="V1055" s="268" t="s">
        <v>648</v>
      </c>
      <c r="W1055" s="268" t="s">
        <v>1618</v>
      </c>
      <c r="X1055" s="268" t="s">
        <v>1641</v>
      </c>
      <c r="Y1055" s="268" t="s">
        <v>14</v>
      </c>
    </row>
    <row r="1056" spans="1:25" hidden="1" x14ac:dyDescent="0.2">
      <c r="A1056" s="232"/>
      <c r="B1056" s="266" t="s">
        <v>2105</v>
      </c>
      <c r="C1056" s="267">
        <v>44641</v>
      </c>
      <c r="D1056" s="271" t="s">
        <v>1643</v>
      </c>
      <c r="E1056" s="268" t="s">
        <v>639</v>
      </c>
      <c r="F1056" s="268">
        <v>5879</v>
      </c>
      <c r="G1056" s="266" t="s">
        <v>1112</v>
      </c>
      <c r="H1056" s="268" t="s">
        <v>2122</v>
      </c>
      <c r="I1056" s="268" t="s">
        <v>679</v>
      </c>
      <c r="J1056" s="269">
        <v>100000</v>
      </c>
      <c r="K1056" s="307">
        <v>594.29139399999997</v>
      </c>
      <c r="L1056" s="269">
        <v>168.27</v>
      </c>
      <c r="M1056" s="266" t="s">
        <v>643</v>
      </c>
      <c r="N1056" s="271" t="s">
        <v>2031</v>
      </c>
      <c r="O1056" s="268" t="s">
        <v>1332</v>
      </c>
      <c r="P1056" s="268" t="s">
        <v>682</v>
      </c>
      <c r="Q1056" s="268" t="s">
        <v>683</v>
      </c>
      <c r="R1056" s="268"/>
      <c r="S1056" s="268"/>
      <c r="T1056" s="268"/>
      <c r="U1056" s="268"/>
      <c r="V1056" s="268" t="s">
        <v>648</v>
      </c>
      <c r="W1056" s="268" t="s">
        <v>1618</v>
      </c>
      <c r="X1056" s="268" t="s">
        <v>1641</v>
      </c>
      <c r="Y1056" s="268" t="s">
        <v>14</v>
      </c>
    </row>
    <row r="1057" spans="1:25" hidden="1" x14ac:dyDescent="0.2">
      <c r="A1057" s="232"/>
      <c r="B1057" s="266" t="s">
        <v>2105</v>
      </c>
      <c r="C1057" s="267">
        <v>44641</v>
      </c>
      <c r="D1057" s="271" t="s">
        <v>1643</v>
      </c>
      <c r="E1057" s="268" t="s">
        <v>639</v>
      </c>
      <c r="F1057" s="268">
        <v>5879</v>
      </c>
      <c r="G1057" s="266" t="s">
        <v>832</v>
      </c>
      <c r="H1057" s="268" t="s">
        <v>2114</v>
      </c>
      <c r="I1057" s="268" t="s">
        <v>679</v>
      </c>
      <c r="J1057" s="269">
        <v>100000</v>
      </c>
      <c r="K1057" s="307">
        <v>594.29139399999997</v>
      </c>
      <c r="L1057" s="269">
        <v>168.27</v>
      </c>
      <c r="M1057" s="266" t="s">
        <v>643</v>
      </c>
      <c r="N1057" s="271" t="s">
        <v>2031</v>
      </c>
      <c r="O1057" s="268" t="s">
        <v>1332</v>
      </c>
      <c r="P1057" s="268" t="s">
        <v>682</v>
      </c>
      <c r="Q1057" s="268" t="s">
        <v>683</v>
      </c>
      <c r="R1057" s="268"/>
      <c r="S1057" s="268"/>
      <c r="T1057" s="268"/>
      <c r="U1057" s="268"/>
      <c r="V1057" s="268" t="s">
        <v>648</v>
      </c>
      <c r="W1057" s="268" t="s">
        <v>1618</v>
      </c>
      <c r="X1057" s="268" t="s">
        <v>1641</v>
      </c>
      <c r="Y1057" s="268" t="s">
        <v>14</v>
      </c>
    </row>
    <row r="1058" spans="1:25" hidden="1" x14ac:dyDescent="0.2">
      <c r="A1058" s="232"/>
      <c r="B1058" s="266" t="s">
        <v>2105</v>
      </c>
      <c r="C1058" s="267">
        <v>44642</v>
      </c>
      <c r="D1058" s="271" t="s">
        <v>1643</v>
      </c>
      <c r="E1058" s="268" t="s">
        <v>639</v>
      </c>
      <c r="F1058" s="268">
        <v>5879</v>
      </c>
      <c r="G1058" s="266" t="s">
        <v>2123</v>
      </c>
      <c r="H1058" s="268" t="s">
        <v>2124</v>
      </c>
      <c r="I1058" s="268" t="s">
        <v>679</v>
      </c>
      <c r="J1058" s="269">
        <v>4750</v>
      </c>
      <c r="K1058" s="307">
        <v>595.77056400000004</v>
      </c>
      <c r="L1058" s="269">
        <v>7.97</v>
      </c>
      <c r="M1058" s="266" t="s">
        <v>643</v>
      </c>
      <c r="N1058" s="271" t="s">
        <v>1665</v>
      </c>
      <c r="O1058" s="268" t="s">
        <v>741</v>
      </c>
      <c r="P1058" s="268" t="s">
        <v>682</v>
      </c>
      <c r="Q1058" s="268" t="s">
        <v>683</v>
      </c>
      <c r="R1058" s="268"/>
      <c r="S1058" s="268"/>
      <c r="T1058" s="268"/>
      <c r="U1058" s="268"/>
      <c r="V1058" s="268" t="s">
        <v>648</v>
      </c>
      <c r="W1058" s="268" t="s">
        <v>1618</v>
      </c>
      <c r="X1058" s="268" t="s">
        <v>1641</v>
      </c>
      <c r="Y1058" s="268" t="s">
        <v>14</v>
      </c>
    </row>
    <row r="1059" spans="1:25" hidden="1" x14ac:dyDescent="0.2">
      <c r="A1059" s="232"/>
      <c r="B1059" s="266" t="s">
        <v>2105</v>
      </c>
      <c r="C1059" s="267">
        <v>44642</v>
      </c>
      <c r="D1059" s="271" t="s">
        <v>1643</v>
      </c>
      <c r="E1059" s="268" t="s">
        <v>639</v>
      </c>
      <c r="F1059" s="268">
        <v>5879</v>
      </c>
      <c r="G1059" s="266" t="s">
        <v>828</v>
      </c>
      <c r="H1059" s="268" t="s">
        <v>2125</v>
      </c>
      <c r="I1059" s="268" t="s">
        <v>679</v>
      </c>
      <c r="J1059" s="269">
        <v>176000</v>
      </c>
      <c r="K1059" s="307">
        <v>595.77056400000004</v>
      </c>
      <c r="L1059" s="269">
        <v>295.42</v>
      </c>
      <c r="M1059" s="266" t="s">
        <v>643</v>
      </c>
      <c r="N1059" s="271" t="s">
        <v>1933</v>
      </c>
      <c r="O1059" s="268" t="s">
        <v>797</v>
      </c>
      <c r="P1059" s="268" t="s">
        <v>682</v>
      </c>
      <c r="Q1059" s="268" t="s">
        <v>683</v>
      </c>
      <c r="R1059" s="268"/>
      <c r="S1059" s="268"/>
      <c r="T1059" s="268"/>
      <c r="U1059" s="268"/>
      <c r="V1059" s="268" t="s">
        <v>648</v>
      </c>
      <c r="W1059" s="268" t="s">
        <v>1618</v>
      </c>
      <c r="X1059" s="268" t="s">
        <v>1641</v>
      </c>
      <c r="Y1059" s="268" t="s">
        <v>14</v>
      </c>
    </row>
    <row r="1060" spans="1:25" hidden="1" x14ac:dyDescent="0.2">
      <c r="A1060" s="232"/>
      <c r="B1060" s="266" t="s">
        <v>2105</v>
      </c>
      <c r="C1060" s="267">
        <v>44642</v>
      </c>
      <c r="D1060" s="271" t="s">
        <v>1643</v>
      </c>
      <c r="E1060" s="268" t="s">
        <v>639</v>
      </c>
      <c r="F1060" s="268">
        <v>5879</v>
      </c>
      <c r="G1060" s="266" t="s">
        <v>834</v>
      </c>
      <c r="H1060" s="268" t="s">
        <v>891</v>
      </c>
      <c r="I1060" s="268" t="s">
        <v>679</v>
      </c>
      <c r="J1060" s="269">
        <v>30000</v>
      </c>
      <c r="K1060" s="307">
        <v>595.77056400000004</v>
      </c>
      <c r="L1060" s="269">
        <v>50.35</v>
      </c>
      <c r="M1060" s="266" t="s">
        <v>643</v>
      </c>
      <c r="N1060" s="271" t="s">
        <v>1932</v>
      </c>
      <c r="O1060" s="268" t="s">
        <v>721</v>
      </c>
      <c r="P1060" s="268" t="s">
        <v>682</v>
      </c>
      <c r="Q1060" s="268" t="s">
        <v>683</v>
      </c>
      <c r="R1060" s="268"/>
      <c r="S1060" s="268"/>
      <c r="T1060" s="268"/>
      <c r="U1060" s="268"/>
      <c r="V1060" s="268" t="s">
        <v>648</v>
      </c>
      <c r="W1060" s="268" t="s">
        <v>1618</v>
      </c>
      <c r="X1060" s="268" t="s">
        <v>1641</v>
      </c>
      <c r="Y1060" s="268" t="s">
        <v>14</v>
      </c>
    </row>
    <row r="1061" spans="1:25" hidden="1" x14ac:dyDescent="0.2">
      <c r="A1061" s="232"/>
      <c r="B1061" s="266" t="s">
        <v>2105</v>
      </c>
      <c r="C1061" s="267">
        <v>44642</v>
      </c>
      <c r="D1061" s="271" t="s">
        <v>1643</v>
      </c>
      <c r="E1061" s="268" t="s">
        <v>639</v>
      </c>
      <c r="F1061" s="268">
        <v>5879</v>
      </c>
      <c r="G1061" s="266" t="s">
        <v>2123</v>
      </c>
      <c r="H1061" s="268" t="s">
        <v>2126</v>
      </c>
      <c r="I1061" s="268" t="s">
        <v>679</v>
      </c>
      <c r="J1061" s="269">
        <v>25000</v>
      </c>
      <c r="K1061" s="307">
        <v>595.77056400000004</v>
      </c>
      <c r="L1061" s="269">
        <v>41.96</v>
      </c>
      <c r="M1061" s="266" t="s">
        <v>643</v>
      </c>
      <c r="N1061" s="271" t="s">
        <v>1994</v>
      </c>
      <c r="O1061" s="268" t="s">
        <v>664</v>
      </c>
      <c r="P1061" s="268" t="s">
        <v>682</v>
      </c>
      <c r="Q1061" s="268" t="s">
        <v>683</v>
      </c>
      <c r="R1061" s="268"/>
      <c r="S1061" s="268"/>
      <c r="T1061" s="268"/>
      <c r="U1061" s="268"/>
      <c r="V1061" s="268" t="s">
        <v>648</v>
      </c>
      <c r="W1061" s="268" t="s">
        <v>1618</v>
      </c>
      <c r="X1061" s="268" t="s">
        <v>1641</v>
      </c>
      <c r="Y1061" s="268" t="s">
        <v>14</v>
      </c>
    </row>
    <row r="1062" spans="1:25" hidden="1" x14ac:dyDescent="0.2">
      <c r="A1062" s="232"/>
      <c r="B1062" s="266" t="s">
        <v>2105</v>
      </c>
      <c r="C1062" s="267">
        <v>44643</v>
      </c>
      <c r="D1062" s="271" t="s">
        <v>1643</v>
      </c>
      <c r="E1062" s="268" t="s">
        <v>639</v>
      </c>
      <c r="F1062" s="268">
        <v>5879</v>
      </c>
      <c r="G1062" s="266" t="s">
        <v>2127</v>
      </c>
      <c r="H1062" s="268" t="s">
        <v>728</v>
      </c>
      <c r="I1062" s="268" t="s">
        <v>679</v>
      </c>
      <c r="J1062" s="269">
        <v>280000</v>
      </c>
      <c r="K1062" s="307">
        <v>595.79983700000003</v>
      </c>
      <c r="L1062" s="269">
        <v>469.96</v>
      </c>
      <c r="M1062" s="266" t="s">
        <v>643</v>
      </c>
      <c r="N1062" s="271" t="s">
        <v>1652</v>
      </c>
      <c r="O1062" s="268" t="s">
        <v>728</v>
      </c>
      <c r="P1062" s="268" t="s">
        <v>682</v>
      </c>
      <c r="Q1062" s="268" t="s">
        <v>683</v>
      </c>
      <c r="R1062" s="268"/>
      <c r="S1062" s="268"/>
      <c r="T1062" s="268"/>
      <c r="U1062" s="268"/>
      <c r="V1062" s="268" t="s">
        <v>648</v>
      </c>
      <c r="W1062" s="268" t="s">
        <v>1618</v>
      </c>
      <c r="X1062" s="268" t="s">
        <v>1641</v>
      </c>
      <c r="Y1062" s="268" t="s">
        <v>14</v>
      </c>
    </row>
    <row r="1063" spans="1:25" hidden="1" x14ac:dyDescent="0.2">
      <c r="A1063" s="232"/>
      <c r="B1063" s="266" t="s">
        <v>2105</v>
      </c>
      <c r="C1063" s="267">
        <v>44645</v>
      </c>
      <c r="D1063" s="271" t="s">
        <v>1643</v>
      </c>
      <c r="E1063" s="268" t="s">
        <v>639</v>
      </c>
      <c r="F1063" s="268">
        <v>5861</v>
      </c>
      <c r="G1063" s="266" t="s">
        <v>651</v>
      </c>
      <c r="H1063" s="268" t="s">
        <v>1153</v>
      </c>
      <c r="I1063" s="268" t="s">
        <v>1669</v>
      </c>
      <c r="J1063" s="269">
        <v>0</v>
      </c>
      <c r="K1063" s="307">
        <v>0</v>
      </c>
      <c r="L1063" s="269">
        <v>4177</v>
      </c>
      <c r="M1063" s="266" t="s">
        <v>643</v>
      </c>
      <c r="N1063" s="271" t="s">
        <v>1931</v>
      </c>
      <c r="O1063" s="268" t="s">
        <v>644</v>
      </c>
      <c r="P1063" s="268" t="s">
        <v>645</v>
      </c>
      <c r="Q1063" s="268" t="s">
        <v>646</v>
      </c>
      <c r="R1063" s="268"/>
      <c r="S1063" s="268"/>
      <c r="T1063" s="268"/>
      <c r="U1063" s="268"/>
      <c r="V1063" s="268" t="s">
        <v>648</v>
      </c>
      <c r="W1063" s="268" t="s">
        <v>1508</v>
      </c>
      <c r="X1063" s="268" t="s">
        <v>1636</v>
      </c>
      <c r="Y1063" s="268" t="s">
        <v>10</v>
      </c>
    </row>
    <row r="1064" spans="1:25" hidden="1" x14ac:dyDescent="0.2">
      <c r="A1064" s="232"/>
      <c r="B1064" s="266" t="s">
        <v>2105</v>
      </c>
      <c r="C1064" s="267">
        <v>44645</v>
      </c>
      <c r="D1064" s="271" t="s">
        <v>1643</v>
      </c>
      <c r="E1064" s="268" t="s">
        <v>639</v>
      </c>
      <c r="F1064" s="268">
        <v>5879</v>
      </c>
      <c r="G1064" s="266" t="s">
        <v>1125</v>
      </c>
      <c r="H1064" s="268" t="s">
        <v>2114</v>
      </c>
      <c r="I1064" s="268" t="s">
        <v>679</v>
      </c>
      <c r="J1064" s="269">
        <v>100000</v>
      </c>
      <c r="K1064" s="307">
        <v>595.92060000000004</v>
      </c>
      <c r="L1064" s="269">
        <v>167.81</v>
      </c>
      <c r="M1064" s="266" t="s">
        <v>643</v>
      </c>
      <c r="N1064" s="271" t="s">
        <v>2031</v>
      </c>
      <c r="O1064" s="268" t="s">
        <v>1332</v>
      </c>
      <c r="P1064" s="268" t="s">
        <v>682</v>
      </c>
      <c r="Q1064" s="268" t="s">
        <v>683</v>
      </c>
      <c r="R1064" s="268"/>
      <c r="S1064" s="268"/>
      <c r="T1064" s="268"/>
      <c r="U1064" s="268"/>
      <c r="V1064" s="268" t="s">
        <v>648</v>
      </c>
      <c r="W1064" s="268" t="s">
        <v>1618</v>
      </c>
      <c r="X1064" s="268" t="s">
        <v>1641</v>
      </c>
      <c r="Y1064" s="268" t="s">
        <v>14</v>
      </c>
    </row>
    <row r="1065" spans="1:25" hidden="1" x14ac:dyDescent="0.2">
      <c r="A1065" s="232"/>
      <c r="B1065" s="266" t="s">
        <v>2105</v>
      </c>
      <c r="C1065" s="267">
        <v>44645</v>
      </c>
      <c r="D1065" s="271" t="s">
        <v>1643</v>
      </c>
      <c r="E1065" s="268" t="s">
        <v>639</v>
      </c>
      <c r="F1065" s="268">
        <v>5879</v>
      </c>
      <c r="G1065" s="266" t="s">
        <v>1119</v>
      </c>
      <c r="H1065" s="268" t="s">
        <v>2114</v>
      </c>
      <c r="I1065" s="268" t="s">
        <v>679</v>
      </c>
      <c r="J1065" s="269">
        <v>100000</v>
      </c>
      <c r="K1065" s="307">
        <v>595.92060000000004</v>
      </c>
      <c r="L1065" s="269">
        <v>167.81</v>
      </c>
      <c r="M1065" s="266" t="s">
        <v>643</v>
      </c>
      <c r="N1065" s="271" t="s">
        <v>2031</v>
      </c>
      <c r="O1065" s="268" t="s">
        <v>1332</v>
      </c>
      <c r="P1065" s="268" t="s">
        <v>682</v>
      </c>
      <c r="Q1065" s="268" t="s">
        <v>683</v>
      </c>
      <c r="R1065" s="268"/>
      <c r="S1065" s="268"/>
      <c r="T1065" s="268"/>
      <c r="U1065" s="268"/>
      <c r="V1065" s="268" t="s">
        <v>648</v>
      </c>
      <c r="W1065" s="268" t="s">
        <v>1618</v>
      </c>
      <c r="X1065" s="268" t="s">
        <v>1641</v>
      </c>
      <c r="Y1065" s="268" t="s">
        <v>14</v>
      </c>
    </row>
    <row r="1066" spans="1:25" hidden="1" x14ac:dyDescent="0.2">
      <c r="A1066" s="232"/>
      <c r="B1066" s="266" t="s">
        <v>2105</v>
      </c>
      <c r="C1066" s="267">
        <v>44645</v>
      </c>
      <c r="D1066" s="271" t="s">
        <v>1643</v>
      </c>
      <c r="E1066" s="268" t="s">
        <v>639</v>
      </c>
      <c r="F1066" s="268">
        <v>5879</v>
      </c>
      <c r="G1066" s="266" t="s">
        <v>1121</v>
      </c>
      <c r="H1066" s="268" t="s">
        <v>2130</v>
      </c>
      <c r="I1066" s="268" t="s">
        <v>679</v>
      </c>
      <c r="J1066" s="269">
        <v>113450</v>
      </c>
      <c r="K1066" s="307">
        <v>595.92060000000004</v>
      </c>
      <c r="L1066" s="269">
        <v>190.38</v>
      </c>
      <c r="M1066" s="266" t="s">
        <v>643</v>
      </c>
      <c r="N1066" s="271" t="s">
        <v>1948</v>
      </c>
      <c r="O1066" s="268" t="s">
        <v>764</v>
      </c>
      <c r="P1066" s="268" t="s">
        <v>682</v>
      </c>
      <c r="Q1066" s="268" t="s">
        <v>683</v>
      </c>
      <c r="R1066" s="268"/>
      <c r="S1066" s="268"/>
      <c r="T1066" s="268"/>
      <c r="U1066" s="268"/>
      <c r="V1066" s="268" t="s">
        <v>648</v>
      </c>
      <c r="W1066" s="268" t="s">
        <v>1618</v>
      </c>
      <c r="X1066" s="268" t="s">
        <v>1641</v>
      </c>
      <c r="Y1066" s="268" t="s">
        <v>14</v>
      </c>
    </row>
    <row r="1067" spans="1:25" hidden="1" x14ac:dyDescent="0.2">
      <c r="A1067" s="232"/>
      <c r="B1067" s="266" t="s">
        <v>2105</v>
      </c>
      <c r="C1067" s="267">
        <v>44645</v>
      </c>
      <c r="D1067" s="271" t="s">
        <v>1643</v>
      </c>
      <c r="E1067" s="268" t="s">
        <v>639</v>
      </c>
      <c r="F1067" s="268">
        <v>5879</v>
      </c>
      <c r="G1067" s="266" t="s">
        <v>1117</v>
      </c>
      <c r="H1067" s="268" t="s">
        <v>2131</v>
      </c>
      <c r="I1067" s="268" t="s">
        <v>679</v>
      </c>
      <c r="J1067" s="269">
        <v>49600</v>
      </c>
      <c r="K1067" s="307">
        <v>595.92060000000004</v>
      </c>
      <c r="L1067" s="269">
        <v>83.23</v>
      </c>
      <c r="M1067" s="266" t="s">
        <v>643</v>
      </c>
      <c r="N1067" s="271" t="s">
        <v>1948</v>
      </c>
      <c r="O1067" s="268" t="s">
        <v>764</v>
      </c>
      <c r="P1067" s="268" t="s">
        <v>682</v>
      </c>
      <c r="Q1067" s="268" t="s">
        <v>683</v>
      </c>
      <c r="R1067" s="268"/>
      <c r="S1067" s="268"/>
      <c r="T1067" s="268"/>
      <c r="U1067" s="268"/>
      <c r="V1067" s="268" t="s">
        <v>648</v>
      </c>
      <c r="W1067" s="268" t="s">
        <v>1618</v>
      </c>
      <c r="X1067" s="268" t="s">
        <v>1641</v>
      </c>
      <c r="Y1067" s="268" t="s">
        <v>14</v>
      </c>
    </row>
    <row r="1068" spans="1:25" hidden="1" x14ac:dyDescent="0.2">
      <c r="A1068" s="232"/>
      <c r="B1068" s="266" t="s">
        <v>2105</v>
      </c>
      <c r="C1068" s="267">
        <v>44648</v>
      </c>
      <c r="D1068" s="271" t="s">
        <v>1643</v>
      </c>
      <c r="E1068" s="268" t="s">
        <v>639</v>
      </c>
      <c r="F1068" s="268">
        <v>5879</v>
      </c>
      <c r="G1068" s="266" t="s">
        <v>2132</v>
      </c>
      <c r="H1068" s="268" t="s">
        <v>2133</v>
      </c>
      <c r="I1068" s="268" t="s">
        <v>679</v>
      </c>
      <c r="J1068" s="269">
        <v>100000</v>
      </c>
      <c r="K1068" s="307">
        <v>597.81869700000004</v>
      </c>
      <c r="L1068" s="269">
        <v>167.27</v>
      </c>
      <c r="M1068" s="266" t="s">
        <v>643</v>
      </c>
      <c r="N1068" s="271" t="s">
        <v>2031</v>
      </c>
      <c r="O1068" s="268" t="s">
        <v>1332</v>
      </c>
      <c r="P1068" s="268" t="s">
        <v>682</v>
      </c>
      <c r="Q1068" s="268" t="s">
        <v>683</v>
      </c>
      <c r="R1068" s="268"/>
      <c r="S1068" s="268"/>
      <c r="T1068" s="268"/>
      <c r="U1068" s="268"/>
      <c r="V1068" s="268" t="s">
        <v>648</v>
      </c>
      <c r="W1068" s="268" t="s">
        <v>1618</v>
      </c>
      <c r="X1068" s="268" t="s">
        <v>1641</v>
      </c>
      <c r="Y1068" s="268" t="s">
        <v>14</v>
      </c>
    </row>
    <row r="1069" spans="1:25" hidden="1" x14ac:dyDescent="0.2">
      <c r="A1069" s="232"/>
      <c r="B1069" s="266" t="s">
        <v>2105</v>
      </c>
      <c r="C1069" s="267">
        <v>44648</v>
      </c>
      <c r="D1069" s="271" t="s">
        <v>1643</v>
      </c>
      <c r="E1069" s="268" t="s">
        <v>639</v>
      </c>
      <c r="F1069" s="268">
        <v>5879</v>
      </c>
      <c r="G1069" s="266" t="s">
        <v>2134</v>
      </c>
      <c r="H1069" s="268" t="s">
        <v>2135</v>
      </c>
      <c r="I1069" s="268" t="s">
        <v>679</v>
      </c>
      <c r="J1069" s="269">
        <v>60000</v>
      </c>
      <c r="K1069" s="307">
        <v>597.81869700000004</v>
      </c>
      <c r="L1069" s="269">
        <v>100.36</v>
      </c>
      <c r="M1069" s="266" t="s">
        <v>643</v>
      </c>
      <c r="N1069" s="271" t="s">
        <v>1654</v>
      </c>
      <c r="O1069" s="268" t="s">
        <v>698</v>
      </c>
      <c r="P1069" s="268" t="s">
        <v>682</v>
      </c>
      <c r="Q1069" s="268" t="s">
        <v>683</v>
      </c>
      <c r="R1069" s="268"/>
      <c r="S1069" s="268"/>
      <c r="T1069" s="268"/>
      <c r="U1069" s="268"/>
      <c r="V1069" s="268" t="s">
        <v>648</v>
      </c>
      <c r="W1069" s="268" t="s">
        <v>1618</v>
      </c>
      <c r="X1069" s="268" t="s">
        <v>1641</v>
      </c>
      <c r="Y1069" s="268" t="s">
        <v>14</v>
      </c>
    </row>
    <row r="1070" spans="1:25" hidden="1" x14ac:dyDescent="0.2">
      <c r="A1070" s="232"/>
      <c r="B1070" s="266" t="s">
        <v>2105</v>
      </c>
      <c r="C1070" s="267">
        <v>44648</v>
      </c>
      <c r="D1070" s="271" t="s">
        <v>1643</v>
      </c>
      <c r="E1070" s="268" t="s">
        <v>639</v>
      </c>
      <c r="F1070" s="268">
        <v>5879</v>
      </c>
      <c r="G1070" s="266" t="s">
        <v>2136</v>
      </c>
      <c r="H1070" s="268" t="s">
        <v>881</v>
      </c>
      <c r="I1070" s="268" t="s">
        <v>679</v>
      </c>
      <c r="J1070" s="269">
        <v>2500</v>
      </c>
      <c r="K1070" s="307">
        <v>597.81869700000004</v>
      </c>
      <c r="L1070" s="269">
        <v>4.18</v>
      </c>
      <c r="M1070" s="266" t="s">
        <v>643</v>
      </c>
      <c r="N1070" s="271" t="s">
        <v>1932</v>
      </c>
      <c r="O1070" s="268" t="s">
        <v>721</v>
      </c>
      <c r="P1070" s="268" t="s">
        <v>682</v>
      </c>
      <c r="Q1070" s="268" t="s">
        <v>683</v>
      </c>
      <c r="R1070" s="268"/>
      <c r="S1070" s="268"/>
      <c r="T1070" s="268"/>
      <c r="U1070" s="268"/>
      <c r="V1070" s="268" t="s">
        <v>648</v>
      </c>
      <c r="W1070" s="268" t="s">
        <v>1618</v>
      </c>
      <c r="X1070" s="268" t="s">
        <v>1641</v>
      </c>
      <c r="Y1070" s="268" t="s">
        <v>14</v>
      </c>
    </row>
    <row r="1071" spans="1:25" hidden="1" x14ac:dyDescent="0.2">
      <c r="A1071" s="232"/>
      <c r="B1071" s="266" t="s">
        <v>2105</v>
      </c>
      <c r="C1071" s="267">
        <v>44648</v>
      </c>
      <c r="D1071" s="271" t="s">
        <v>1643</v>
      </c>
      <c r="E1071" s="268" t="s">
        <v>639</v>
      </c>
      <c r="F1071" s="268">
        <v>5879</v>
      </c>
      <c r="G1071" s="266" t="s">
        <v>2132</v>
      </c>
      <c r="H1071" s="268" t="s">
        <v>2135</v>
      </c>
      <c r="I1071" s="268" t="s">
        <v>679</v>
      </c>
      <c r="J1071" s="269">
        <v>75000</v>
      </c>
      <c r="K1071" s="307">
        <v>597.81869700000004</v>
      </c>
      <c r="L1071" s="269">
        <v>125.46</v>
      </c>
      <c r="M1071" s="266" t="s">
        <v>643</v>
      </c>
      <c r="N1071" s="271" t="s">
        <v>1653</v>
      </c>
      <c r="O1071" s="268" t="s">
        <v>701</v>
      </c>
      <c r="P1071" s="268" t="s">
        <v>682</v>
      </c>
      <c r="Q1071" s="268" t="s">
        <v>683</v>
      </c>
      <c r="R1071" s="268"/>
      <c r="S1071" s="268"/>
      <c r="T1071" s="268"/>
      <c r="U1071" s="268"/>
      <c r="V1071" s="268" t="s">
        <v>648</v>
      </c>
      <c r="W1071" s="268" t="s">
        <v>1618</v>
      </c>
      <c r="X1071" s="268" t="s">
        <v>1641</v>
      </c>
      <c r="Y1071" s="268" t="s">
        <v>14</v>
      </c>
    </row>
    <row r="1072" spans="1:25" hidden="1" x14ac:dyDescent="0.2">
      <c r="A1072" s="232"/>
      <c r="B1072" s="266" t="s">
        <v>2105</v>
      </c>
      <c r="C1072" s="267">
        <v>44649</v>
      </c>
      <c r="D1072" s="271" t="s">
        <v>1643</v>
      </c>
      <c r="E1072" s="268" t="s">
        <v>639</v>
      </c>
      <c r="F1072" s="268">
        <v>5879</v>
      </c>
      <c r="G1072" s="266" t="s">
        <v>2137</v>
      </c>
      <c r="H1072" s="268" t="s">
        <v>2114</v>
      </c>
      <c r="I1072" s="268" t="s">
        <v>679</v>
      </c>
      <c r="J1072" s="269">
        <v>100000</v>
      </c>
      <c r="K1072" s="307">
        <v>593.64594</v>
      </c>
      <c r="L1072" s="269">
        <v>168.45</v>
      </c>
      <c r="M1072" s="266" t="s">
        <v>643</v>
      </c>
      <c r="N1072" s="271" t="s">
        <v>2031</v>
      </c>
      <c r="O1072" s="268" t="s">
        <v>1332</v>
      </c>
      <c r="P1072" s="268" t="s">
        <v>682</v>
      </c>
      <c r="Q1072" s="268" t="s">
        <v>683</v>
      </c>
      <c r="R1072" s="268"/>
      <c r="S1072" s="268"/>
      <c r="T1072" s="268"/>
      <c r="U1072" s="268"/>
      <c r="V1072" s="268" t="s">
        <v>648</v>
      </c>
      <c r="W1072" s="268" t="s">
        <v>1618</v>
      </c>
      <c r="X1072" s="268" t="s">
        <v>1641</v>
      </c>
      <c r="Y1072" s="268" t="s">
        <v>14</v>
      </c>
    </row>
    <row r="1073" spans="1:25" hidden="1" x14ac:dyDescent="0.2">
      <c r="A1073" s="232"/>
      <c r="B1073" s="266" t="s">
        <v>2105</v>
      </c>
      <c r="C1073" s="267">
        <v>44649</v>
      </c>
      <c r="D1073" s="271" t="s">
        <v>1643</v>
      </c>
      <c r="E1073" s="268" t="s">
        <v>639</v>
      </c>
      <c r="F1073" s="268">
        <v>5879</v>
      </c>
      <c r="G1073" s="266" t="s">
        <v>751</v>
      </c>
      <c r="H1073" s="268" t="s">
        <v>2114</v>
      </c>
      <c r="I1073" s="268" t="s">
        <v>679</v>
      </c>
      <c r="J1073" s="269">
        <v>100000</v>
      </c>
      <c r="K1073" s="307">
        <v>593.64594</v>
      </c>
      <c r="L1073" s="269">
        <v>168.45</v>
      </c>
      <c r="M1073" s="266" t="s">
        <v>643</v>
      </c>
      <c r="N1073" s="271" t="s">
        <v>2031</v>
      </c>
      <c r="O1073" s="268" t="s">
        <v>1332</v>
      </c>
      <c r="P1073" s="268" t="s">
        <v>682</v>
      </c>
      <c r="Q1073" s="268" t="s">
        <v>683</v>
      </c>
      <c r="R1073" s="268"/>
      <c r="S1073" s="268"/>
      <c r="T1073" s="268"/>
      <c r="U1073" s="268"/>
      <c r="V1073" s="268" t="s">
        <v>648</v>
      </c>
      <c r="W1073" s="268" t="s">
        <v>1618</v>
      </c>
      <c r="X1073" s="268" t="s">
        <v>1641</v>
      </c>
      <c r="Y1073" s="268" t="s">
        <v>14</v>
      </c>
    </row>
    <row r="1074" spans="1:25" hidden="1" x14ac:dyDescent="0.2">
      <c r="A1074" s="232"/>
      <c r="B1074" s="266" t="s">
        <v>2105</v>
      </c>
      <c r="C1074" s="267">
        <v>44649</v>
      </c>
      <c r="D1074" s="271" t="s">
        <v>1643</v>
      </c>
      <c r="E1074" s="268" t="s">
        <v>639</v>
      </c>
      <c r="F1074" s="268">
        <v>5879</v>
      </c>
      <c r="G1074" s="266" t="s">
        <v>841</v>
      </c>
      <c r="H1074" s="268" t="s">
        <v>2114</v>
      </c>
      <c r="I1074" s="268" t="s">
        <v>679</v>
      </c>
      <c r="J1074" s="269">
        <v>100000</v>
      </c>
      <c r="K1074" s="307">
        <v>593.64594</v>
      </c>
      <c r="L1074" s="269">
        <v>168.45</v>
      </c>
      <c r="M1074" s="266" t="s">
        <v>643</v>
      </c>
      <c r="N1074" s="271" t="s">
        <v>2031</v>
      </c>
      <c r="O1074" s="268" t="s">
        <v>1332</v>
      </c>
      <c r="P1074" s="268" t="s">
        <v>682</v>
      </c>
      <c r="Q1074" s="268" t="s">
        <v>683</v>
      </c>
      <c r="R1074" s="268"/>
      <c r="S1074" s="268"/>
      <c r="T1074" s="268"/>
      <c r="U1074" s="268"/>
      <c r="V1074" s="268" t="s">
        <v>648</v>
      </c>
      <c r="W1074" s="268" t="s">
        <v>1618</v>
      </c>
      <c r="X1074" s="268" t="s">
        <v>1641</v>
      </c>
      <c r="Y1074" s="268" t="s">
        <v>14</v>
      </c>
    </row>
    <row r="1075" spans="1:25" hidden="1" x14ac:dyDescent="0.2">
      <c r="A1075" s="232"/>
      <c r="B1075" s="266" t="s">
        <v>2105</v>
      </c>
      <c r="C1075" s="267">
        <v>44650</v>
      </c>
      <c r="D1075" s="271" t="s">
        <v>1643</v>
      </c>
      <c r="E1075" s="268" t="s">
        <v>639</v>
      </c>
      <c r="F1075" s="268">
        <v>5879</v>
      </c>
      <c r="G1075" s="266" t="s">
        <v>757</v>
      </c>
      <c r="H1075" s="268" t="s">
        <v>2138</v>
      </c>
      <c r="I1075" s="268" t="s">
        <v>679</v>
      </c>
      <c r="J1075" s="269">
        <v>35000</v>
      </c>
      <c r="K1075" s="307">
        <v>589.007882</v>
      </c>
      <c r="L1075" s="269">
        <v>59.42</v>
      </c>
      <c r="M1075" s="266" t="s">
        <v>643</v>
      </c>
      <c r="N1075" s="271" t="s">
        <v>1948</v>
      </c>
      <c r="O1075" s="268" t="s">
        <v>764</v>
      </c>
      <c r="P1075" s="268" t="s">
        <v>682</v>
      </c>
      <c r="Q1075" s="268" t="s">
        <v>683</v>
      </c>
      <c r="R1075" s="268"/>
      <c r="S1075" s="268"/>
      <c r="T1075" s="268"/>
      <c r="U1075" s="268"/>
      <c r="V1075" s="268" t="s">
        <v>648</v>
      </c>
      <c r="W1075" s="268" t="s">
        <v>1618</v>
      </c>
      <c r="X1075" s="268" t="s">
        <v>1641</v>
      </c>
      <c r="Y1075" s="268" t="s">
        <v>14</v>
      </c>
    </row>
    <row r="1076" spans="1:25" hidden="1" x14ac:dyDescent="0.2">
      <c r="A1076" s="232"/>
      <c r="B1076" s="266" t="s">
        <v>2105</v>
      </c>
      <c r="C1076" s="267">
        <v>44650</v>
      </c>
      <c r="D1076" s="271" t="s">
        <v>1643</v>
      </c>
      <c r="E1076" s="268" t="s">
        <v>639</v>
      </c>
      <c r="F1076" s="268">
        <v>5879</v>
      </c>
      <c r="G1076" s="266" t="s">
        <v>755</v>
      </c>
      <c r="H1076" s="268" t="s">
        <v>2139</v>
      </c>
      <c r="I1076" s="268" t="s">
        <v>679</v>
      </c>
      <c r="J1076" s="269">
        <v>9000</v>
      </c>
      <c r="K1076" s="307">
        <v>589.007882</v>
      </c>
      <c r="L1076" s="269">
        <v>15.28</v>
      </c>
      <c r="M1076" s="266" t="s">
        <v>643</v>
      </c>
      <c r="N1076" s="271" t="s">
        <v>1932</v>
      </c>
      <c r="O1076" s="268" t="s">
        <v>721</v>
      </c>
      <c r="P1076" s="268" t="s">
        <v>682</v>
      </c>
      <c r="Q1076" s="268" t="s">
        <v>683</v>
      </c>
      <c r="R1076" s="268"/>
      <c r="S1076" s="268"/>
      <c r="T1076" s="268"/>
      <c r="U1076" s="268"/>
      <c r="V1076" s="268" t="s">
        <v>648</v>
      </c>
      <c r="W1076" s="268" t="s">
        <v>1618</v>
      </c>
      <c r="X1076" s="268" t="s">
        <v>1641</v>
      </c>
      <c r="Y1076" s="268" t="s">
        <v>14</v>
      </c>
    </row>
    <row r="1077" spans="1:25" hidden="1" x14ac:dyDescent="0.2">
      <c r="A1077" s="232"/>
      <c r="B1077" s="266" t="s">
        <v>2105</v>
      </c>
      <c r="C1077" s="267">
        <v>44650</v>
      </c>
      <c r="D1077" s="271" t="s">
        <v>1643</v>
      </c>
      <c r="E1077" s="268" t="s">
        <v>639</v>
      </c>
      <c r="F1077" s="268">
        <v>5879</v>
      </c>
      <c r="G1077" s="266" t="s">
        <v>2140</v>
      </c>
      <c r="H1077" s="268" t="s">
        <v>2141</v>
      </c>
      <c r="I1077" s="268" t="s">
        <v>679</v>
      </c>
      <c r="J1077" s="269">
        <v>307614</v>
      </c>
      <c r="K1077" s="307">
        <v>589.007882</v>
      </c>
      <c r="L1077" s="269">
        <v>522.26</v>
      </c>
      <c r="M1077" s="266" t="s">
        <v>643</v>
      </c>
      <c r="N1077" s="271" t="s">
        <v>1946</v>
      </c>
      <c r="O1077" s="268" t="s">
        <v>681</v>
      </c>
      <c r="P1077" s="268" t="s">
        <v>682</v>
      </c>
      <c r="Q1077" s="268" t="s">
        <v>683</v>
      </c>
      <c r="R1077" s="268"/>
      <c r="S1077" s="268"/>
      <c r="T1077" s="268"/>
      <c r="U1077" s="268"/>
      <c r="V1077" s="268" t="s">
        <v>648</v>
      </c>
      <c r="W1077" s="268" t="s">
        <v>1618</v>
      </c>
      <c r="X1077" s="268" t="s">
        <v>1641</v>
      </c>
      <c r="Y1077" s="268" t="s">
        <v>14</v>
      </c>
    </row>
    <row r="1078" spans="1:25" hidden="1" x14ac:dyDescent="0.2">
      <c r="A1078" s="232"/>
      <c r="B1078" s="266" t="s">
        <v>2105</v>
      </c>
      <c r="C1078" s="267">
        <v>44650</v>
      </c>
      <c r="D1078" s="271" t="s">
        <v>1643</v>
      </c>
      <c r="E1078" s="268" t="s">
        <v>639</v>
      </c>
      <c r="F1078" s="268">
        <v>5879</v>
      </c>
      <c r="G1078" s="266" t="s">
        <v>2140</v>
      </c>
      <c r="H1078" s="268" t="s">
        <v>2141</v>
      </c>
      <c r="I1078" s="268" t="s">
        <v>679</v>
      </c>
      <c r="J1078" s="269">
        <v>85448</v>
      </c>
      <c r="K1078" s="307">
        <v>589.007882</v>
      </c>
      <c r="L1078" s="269">
        <v>145.07</v>
      </c>
      <c r="M1078" s="266" t="s">
        <v>643</v>
      </c>
      <c r="N1078" s="271" t="s">
        <v>1945</v>
      </c>
      <c r="O1078" s="268" t="s">
        <v>687</v>
      </c>
      <c r="P1078" s="268" t="s">
        <v>682</v>
      </c>
      <c r="Q1078" s="268" t="s">
        <v>683</v>
      </c>
      <c r="R1078" s="268"/>
      <c r="S1078" s="268"/>
      <c r="T1078" s="268"/>
      <c r="U1078" s="268"/>
      <c r="V1078" s="268" t="s">
        <v>648</v>
      </c>
      <c r="W1078" s="268" t="s">
        <v>1618</v>
      </c>
      <c r="X1078" s="268" t="s">
        <v>1641</v>
      </c>
      <c r="Y1078" s="268" t="s">
        <v>14</v>
      </c>
    </row>
    <row r="1079" spans="1:25" hidden="1" x14ac:dyDescent="0.2">
      <c r="A1079" s="232"/>
      <c r="B1079" s="266" t="s">
        <v>2105</v>
      </c>
      <c r="C1079" s="267">
        <v>44650</v>
      </c>
      <c r="D1079" s="271" t="s">
        <v>1643</v>
      </c>
      <c r="E1079" s="268" t="s">
        <v>639</v>
      </c>
      <c r="F1079" s="268">
        <v>5879</v>
      </c>
      <c r="G1079" s="266" t="s">
        <v>2140</v>
      </c>
      <c r="H1079" s="268" t="s">
        <v>2141</v>
      </c>
      <c r="I1079" s="268" t="s">
        <v>679</v>
      </c>
      <c r="J1079" s="269">
        <v>103758</v>
      </c>
      <c r="K1079" s="307">
        <v>589.007882</v>
      </c>
      <c r="L1079" s="269">
        <v>176.16</v>
      </c>
      <c r="M1079" s="266" t="s">
        <v>643</v>
      </c>
      <c r="N1079" s="271" t="s">
        <v>1945</v>
      </c>
      <c r="O1079" s="268" t="s">
        <v>687</v>
      </c>
      <c r="P1079" s="268" t="s">
        <v>682</v>
      </c>
      <c r="Q1079" s="268" t="s">
        <v>683</v>
      </c>
      <c r="R1079" s="268"/>
      <c r="S1079" s="268"/>
      <c r="T1079" s="268"/>
      <c r="U1079" s="268"/>
      <c r="V1079" s="268" t="s">
        <v>648</v>
      </c>
      <c r="W1079" s="268" t="s">
        <v>1618</v>
      </c>
      <c r="X1079" s="268" t="s">
        <v>1641</v>
      </c>
      <c r="Y1079" s="268" t="s">
        <v>14</v>
      </c>
    </row>
    <row r="1080" spans="1:25" hidden="1" x14ac:dyDescent="0.2">
      <c r="A1080" s="232"/>
      <c r="B1080" s="266" t="s">
        <v>2105</v>
      </c>
      <c r="C1080" s="267">
        <v>44650</v>
      </c>
      <c r="D1080" s="271" t="s">
        <v>1643</v>
      </c>
      <c r="E1080" s="268" t="s">
        <v>639</v>
      </c>
      <c r="F1080" s="268">
        <v>5879</v>
      </c>
      <c r="G1080" s="266" t="s">
        <v>2142</v>
      </c>
      <c r="H1080" s="268" t="s">
        <v>2143</v>
      </c>
      <c r="I1080" s="268" t="s">
        <v>679</v>
      </c>
      <c r="J1080" s="269">
        <v>24292</v>
      </c>
      <c r="K1080" s="307">
        <v>589.007882</v>
      </c>
      <c r="L1080" s="269">
        <v>41.24</v>
      </c>
      <c r="M1080" s="266" t="s">
        <v>643</v>
      </c>
      <c r="N1080" s="271" t="s">
        <v>1945</v>
      </c>
      <c r="O1080" s="268" t="s">
        <v>687</v>
      </c>
      <c r="P1080" s="268" t="s">
        <v>682</v>
      </c>
      <c r="Q1080" s="268" t="s">
        <v>683</v>
      </c>
      <c r="R1080" s="268"/>
      <c r="S1080" s="268"/>
      <c r="T1080" s="268"/>
      <c r="U1080" s="268"/>
      <c r="V1080" s="268" t="s">
        <v>648</v>
      </c>
      <c r="W1080" s="268" t="s">
        <v>1618</v>
      </c>
      <c r="X1080" s="268" t="s">
        <v>1641</v>
      </c>
      <c r="Y1080" s="268" t="s">
        <v>14</v>
      </c>
    </row>
    <row r="1081" spans="1:25" hidden="1" x14ac:dyDescent="0.2">
      <c r="A1081" s="232"/>
      <c r="B1081" s="266" t="s">
        <v>2105</v>
      </c>
      <c r="C1081" s="267">
        <v>44650</v>
      </c>
      <c r="D1081" s="271" t="s">
        <v>1643</v>
      </c>
      <c r="E1081" s="268" t="s">
        <v>639</v>
      </c>
      <c r="F1081" s="268">
        <v>5879</v>
      </c>
      <c r="G1081" s="266" t="s">
        <v>2142</v>
      </c>
      <c r="H1081" s="268" t="s">
        <v>2143</v>
      </c>
      <c r="I1081" s="268" t="s">
        <v>679</v>
      </c>
      <c r="J1081" s="269">
        <v>32988</v>
      </c>
      <c r="K1081" s="307">
        <v>589.007882</v>
      </c>
      <c r="L1081" s="269">
        <v>56.01</v>
      </c>
      <c r="M1081" s="266" t="s">
        <v>643</v>
      </c>
      <c r="N1081" s="271" t="s">
        <v>1945</v>
      </c>
      <c r="O1081" s="268" t="s">
        <v>687</v>
      </c>
      <c r="P1081" s="268" t="s">
        <v>682</v>
      </c>
      <c r="Q1081" s="268" t="s">
        <v>683</v>
      </c>
      <c r="R1081" s="268"/>
      <c r="S1081" s="268"/>
      <c r="T1081" s="268"/>
      <c r="U1081" s="268"/>
      <c r="V1081" s="268" t="s">
        <v>648</v>
      </c>
      <c r="W1081" s="268" t="s">
        <v>1618</v>
      </c>
      <c r="X1081" s="268" t="s">
        <v>1641</v>
      </c>
      <c r="Y1081" s="268" t="s">
        <v>14</v>
      </c>
    </row>
    <row r="1082" spans="1:25" hidden="1" x14ac:dyDescent="0.2">
      <c r="A1082" s="232"/>
      <c r="B1082" s="266" t="s">
        <v>2105</v>
      </c>
      <c r="C1082" s="267">
        <v>44650</v>
      </c>
      <c r="D1082" s="271" t="s">
        <v>1643</v>
      </c>
      <c r="E1082" s="268" t="s">
        <v>639</v>
      </c>
      <c r="F1082" s="268">
        <v>5879</v>
      </c>
      <c r="G1082" s="266" t="s">
        <v>2140</v>
      </c>
      <c r="H1082" s="268" t="s">
        <v>2141</v>
      </c>
      <c r="I1082" s="268" t="s">
        <v>679</v>
      </c>
      <c r="J1082" s="269">
        <v>42724</v>
      </c>
      <c r="K1082" s="307">
        <v>589.007882</v>
      </c>
      <c r="L1082" s="269">
        <v>72.540000000000006</v>
      </c>
      <c r="M1082" s="266" t="s">
        <v>643</v>
      </c>
      <c r="N1082" s="271" t="s">
        <v>1942</v>
      </c>
      <c r="O1082" s="268" t="s">
        <v>688</v>
      </c>
      <c r="P1082" s="268" t="s">
        <v>682</v>
      </c>
      <c r="Q1082" s="268" t="s">
        <v>683</v>
      </c>
      <c r="R1082" s="268"/>
      <c r="S1082" s="268"/>
      <c r="T1082" s="268"/>
      <c r="U1082" s="268"/>
      <c r="V1082" s="268" t="s">
        <v>648</v>
      </c>
      <c r="W1082" s="268" t="s">
        <v>1618</v>
      </c>
      <c r="X1082" s="268" t="s">
        <v>1641</v>
      </c>
      <c r="Y1082" s="268" t="s">
        <v>14</v>
      </c>
    </row>
    <row r="1083" spans="1:25" hidden="1" x14ac:dyDescent="0.2">
      <c r="A1083" s="232"/>
      <c r="B1083" s="266" t="s">
        <v>2105</v>
      </c>
      <c r="C1083" s="267">
        <v>44650</v>
      </c>
      <c r="D1083" s="271" t="s">
        <v>1643</v>
      </c>
      <c r="E1083" s="268" t="s">
        <v>639</v>
      </c>
      <c r="F1083" s="268">
        <v>5879</v>
      </c>
      <c r="G1083" s="266" t="s">
        <v>1151</v>
      </c>
      <c r="H1083" s="268" t="s">
        <v>2129</v>
      </c>
      <c r="I1083" s="268" t="s">
        <v>679</v>
      </c>
      <c r="J1083" s="269">
        <v>75276</v>
      </c>
      <c r="K1083" s="307">
        <v>589.007882</v>
      </c>
      <c r="L1083" s="269">
        <v>127.8</v>
      </c>
      <c r="M1083" s="266" t="s">
        <v>643</v>
      </c>
      <c r="N1083" s="271" t="s">
        <v>1942</v>
      </c>
      <c r="O1083" s="268" t="s">
        <v>688</v>
      </c>
      <c r="P1083" s="268" t="s">
        <v>682</v>
      </c>
      <c r="Q1083" s="268" t="s">
        <v>683</v>
      </c>
      <c r="R1083" s="268"/>
      <c r="S1083" s="268"/>
      <c r="T1083" s="268"/>
      <c r="U1083" s="268"/>
      <c r="V1083" s="268" t="s">
        <v>648</v>
      </c>
      <c r="W1083" s="268" t="s">
        <v>1618</v>
      </c>
      <c r="X1083" s="268" t="s">
        <v>1641</v>
      </c>
      <c r="Y1083" s="268" t="s">
        <v>14</v>
      </c>
    </row>
    <row r="1084" spans="1:25" hidden="1" x14ac:dyDescent="0.2">
      <c r="A1084" s="232"/>
      <c r="B1084" s="266" t="s">
        <v>2105</v>
      </c>
      <c r="C1084" s="267">
        <v>44650</v>
      </c>
      <c r="D1084" s="271" t="s">
        <v>1643</v>
      </c>
      <c r="E1084" s="268" t="s">
        <v>639</v>
      </c>
      <c r="F1084" s="268">
        <v>5879</v>
      </c>
      <c r="G1084" s="266" t="s">
        <v>2142</v>
      </c>
      <c r="H1084" s="268" t="s">
        <v>2143</v>
      </c>
      <c r="I1084" s="268" t="s">
        <v>679</v>
      </c>
      <c r="J1084" s="269">
        <v>34994</v>
      </c>
      <c r="K1084" s="307">
        <v>589.007882</v>
      </c>
      <c r="L1084" s="269">
        <v>59.41</v>
      </c>
      <c r="M1084" s="266" t="s">
        <v>643</v>
      </c>
      <c r="N1084" s="271" t="s">
        <v>1955</v>
      </c>
      <c r="O1084" s="268" t="s">
        <v>1956</v>
      </c>
      <c r="P1084" s="268" t="s">
        <v>682</v>
      </c>
      <c r="Q1084" s="268" t="s">
        <v>683</v>
      </c>
      <c r="R1084" s="268"/>
      <c r="S1084" s="268"/>
      <c r="T1084" s="268"/>
      <c r="U1084" s="268"/>
      <c r="V1084" s="268" t="s">
        <v>648</v>
      </c>
      <c r="W1084" s="268" t="s">
        <v>1618</v>
      </c>
      <c r="X1084" s="268" t="s">
        <v>1641</v>
      </c>
      <c r="Y1084" s="268" t="s">
        <v>14</v>
      </c>
    </row>
    <row r="1085" spans="1:25" hidden="1" x14ac:dyDescent="0.2">
      <c r="A1085" s="232"/>
      <c r="B1085" s="266" t="s">
        <v>2105</v>
      </c>
      <c r="C1085" s="267">
        <v>44650</v>
      </c>
      <c r="D1085" s="271" t="s">
        <v>1643</v>
      </c>
      <c r="E1085" s="268" t="s">
        <v>639</v>
      </c>
      <c r="F1085" s="268">
        <v>5879</v>
      </c>
      <c r="G1085" s="266" t="s">
        <v>1151</v>
      </c>
      <c r="H1085" s="268" t="s">
        <v>2129</v>
      </c>
      <c r="I1085" s="268" t="s">
        <v>679</v>
      </c>
      <c r="J1085" s="269">
        <v>53756</v>
      </c>
      <c r="K1085" s="307">
        <v>589.007882</v>
      </c>
      <c r="L1085" s="269">
        <v>91.27</v>
      </c>
      <c r="M1085" s="266" t="s">
        <v>643</v>
      </c>
      <c r="N1085" s="271" t="s">
        <v>1955</v>
      </c>
      <c r="O1085" s="268" t="s">
        <v>1956</v>
      </c>
      <c r="P1085" s="268" t="s">
        <v>682</v>
      </c>
      <c r="Q1085" s="268" t="s">
        <v>683</v>
      </c>
      <c r="R1085" s="268"/>
      <c r="S1085" s="268"/>
      <c r="T1085" s="268"/>
      <c r="U1085" s="268"/>
      <c r="V1085" s="268" t="s">
        <v>648</v>
      </c>
      <c r="W1085" s="268" t="s">
        <v>1618</v>
      </c>
      <c r="X1085" s="268" t="s">
        <v>1641</v>
      </c>
      <c r="Y1085" s="268" t="s">
        <v>14</v>
      </c>
    </row>
    <row r="1086" spans="1:25" hidden="1" x14ac:dyDescent="0.2">
      <c r="A1086" s="232"/>
      <c r="B1086" s="266" t="s">
        <v>2105</v>
      </c>
      <c r="C1086" s="267">
        <v>44650</v>
      </c>
      <c r="D1086" s="271" t="s">
        <v>1643</v>
      </c>
      <c r="E1086" s="268" t="s">
        <v>639</v>
      </c>
      <c r="F1086" s="268">
        <v>5879</v>
      </c>
      <c r="G1086" s="266" t="s">
        <v>2140</v>
      </c>
      <c r="H1086" s="268" t="s">
        <v>2141</v>
      </c>
      <c r="I1086" s="268" t="s">
        <v>679</v>
      </c>
      <c r="J1086" s="269">
        <v>109862</v>
      </c>
      <c r="K1086" s="307">
        <v>589.007882</v>
      </c>
      <c r="L1086" s="269">
        <v>186.52</v>
      </c>
      <c r="M1086" s="266" t="s">
        <v>643</v>
      </c>
      <c r="N1086" s="271" t="s">
        <v>1943</v>
      </c>
      <c r="O1086" s="268" t="s">
        <v>695</v>
      </c>
      <c r="P1086" s="268" t="s">
        <v>682</v>
      </c>
      <c r="Q1086" s="268" t="s">
        <v>683</v>
      </c>
      <c r="R1086" s="268"/>
      <c r="S1086" s="268"/>
      <c r="T1086" s="268"/>
      <c r="U1086" s="268"/>
      <c r="V1086" s="268" t="s">
        <v>648</v>
      </c>
      <c r="W1086" s="268" t="s">
        <v>1618</v>
      </c>
      <c r="X1086" s="268" t="s">
        <v>1641</v>
      </c>
      <c r="Y1086" s="268" t="s">
        <v>14</v>
      </c>
    </row>
    <row r="1087" spans="1:25" hidden="1" x14ac:dyDescent="0.2">
      <c r="A1087" s="232"/>
      <c r="B1087" s="266" t="s">
        <v>2105</v>
      </c>
      <c r="C1087" s="267">
        <v>44650</v>
      </c>
      <c r="D1087" s="271" t="s">
        <v>1643</v>
      </c>
      <c r="E1087" s="268" t="s">
        <v>639</v>
      </c>
      <c r="F1087" s="268">
        <v>5879</v>
      </c>
      <c r="G1087" s="266" t="s">
        <v>2142</v>
      </c>
      <c r="H1087" s="268" t="s">
        <v>2143</v>
      </c>
      <c r="I1087" s="268" t="s">
        <v>679</v>
      </c>
      <c r="J1087" s="269">
        <v>34994</v>
      </c>
      <c r="K1087" s="307">
        <v>589.007882</v>
      </c>
      <c r="L1087" s="269">
        <v>59.41</v>
      </c>
      <c r="M1087" s="266" t="s">
        <v>643</v>
      </c>
      <c r="N1087" s="271" t="s">
        <v>1944</v>
      </c>
      <c r="O1087" s="268" t="s">
        <v>685</v>
      </c>
      <c r="P1087" s="268" t="s">
        <v>682</v>
      </c>
      <c r="Q1087" s="268" t="s">
        <v>683</v>
      </c>
      <c r="R1087" s="268"/>
      <c r="S1087" s="268"/>
      <c r="T1087" s="268"/>
      <c r="U1087" s="268"/>
      <c r="V1087" s="268" t="s">
        <v>648</v>
      </c>
      <c r="W1087" s="268" t="s">
        <v>1618</v>
      </c>
      <c r="X1087" s="268" t="s">
        <v>1641</v>
      </c>
      <c r="Y1087" s="268" t="s">
        <v>14</v>
      </c>
    </row>
    <row r="1088" spans="1:25" hidden="1" x14ac:dyDescent="0.2">
      <c r="A1088" s="232"/>
      <c r="B1088" s="266" t="s">
        <v>2105</v>
      </c>
      <c r="C1088" s="267">
        <v>44651</v>
      </c>
      <c r="D1088" s="271" t="s">
        <v>1643</v>
      </c>
      <c r="E1088" s="268" t="s">
        <v>639</v>
      </c>
      <c r="F1088" s="268">
        <v>5879</v>
      </c>
      <c r="G1088" s="266" t="s">
        <v>2144</v>
      </c>
      <c r="H1088" s="268" t="s">
        <v>2145</v>
      </c>
      <c r="I1088" s="268" t="s">
        <v>679</v>
      </c>
      <c r="J1088" s="269">
        <v>3600</v>
      </c>
      <c r="K1088" s="307">
        <v>590.16310999999996</v>
      </c>
      <c r="L1088" s="269">
        <v>6.1</v>
      </c>
      <c r="M1088" s="266" t="s">
        <v>643</v>
      </c>
      <c r="N1088" s="271" t="s">
        <v>1932</v>
      </c>
      <c r="O1088" s="268" t="s">
        <v>721</v>
      </c>
      <c r="P1088" s="268" t="s">
        <v>682</v>
      </c>
      <c r="Q1088" s="268" t="s">
        <v>683</v>
      </c>
      <c r="R1088" s="268"/>
      <c r="S1088" s="268"/>
      <c r="T1088" s="268"/>
      <c r="U1088" s="268"/>
      <c r="V1088" s="268" t="s">
        <v>648</v>
      </c>
      <c r="W1088" s="268" t="s">
        <v>1618</v>
      </c>
      <c r="X1088" s="268" t="s">
        <v>1641</v>
      </c>
      <c r="Y1088" s="268" t="s">
        <v>14</v>
      </c>
    </row>
    <row r="1089" spans="1:25" hidden="1" x14ac:dyDescent="0.2">
      <c r="A1089" s="235"/>
      <c r="B1089" s="272" t="s">
        <v>2105</v>
      </c>
      <c r="C1089" s="273">
        <v>44651</v>
      </c>
      <c r="D1089" s="274" t="s">
        <v>1643</v>
      </c>
      <c r="E1089" s="275" t="s">
        <v>639</v>
      </c>
      <c r="F1089" s="275">
        <v>5879</v>
      </c>
      <c r="G1089" s="272" t="s">
        <v>2146</v>
      </c>
      <c r="H1089" s="275" t="s">
        <v>2147</v>
      </c>
      <c r="I1089" s="275" t="s">
        <v>679</v>
      </c>
      <c r="J1089" s="276">
        <v>700</v>
      </c>
      <c r="K1089" s="310">
        <v>590.16310999999996</v>
      </c>
      <c r="L1089" s="276">
        <v>1.19</v>
      </c>
      <c r="M1089" s="272" t="s">
        <v>643</v>
      </c>
      <c r="N1089" s="274" t="s">
        <v>1932</v>
      </c>
      <c r="O1089" s="275" t="s">
        <v>721</v>
      </c>
      <c r="P1089" s="275" t="s">
        <v>682</v>
      </c>
      <c r="Q1089" s="275" t="s">
        <v>683</v>
      </c>
      <c r="R1089" s="277"/>
      <c r="S1089" s="277"/>
      <c r="T1089" s="275"/>
      <c r="U1089" s="275"/>
      <c r="V1089" s="275" t="s">
        <v>648</v>
      </c>
      <c r="W1089" s="275" t="s">
        <v>1618</v>
      </c>
      <c r="X1089" s="275" t="s">
        <v>1641</v>
      </c>
      <c r="Y1089" s="275" t="s">
        <v>14</v>
      </c>
    </row>
    <row r="1090" spans="1:25" hidden="1" x14ac:dyDescent="0.2">
      <c r="A1090" s="232"/>
      <c r="B1090" s="266" t="s">
        <v>2105</v>
      </c>
      <c r="C1090" s="267">
        <v>44651</v>
      </c>
      <c r="D1090" s="271" t="s">
        <v>1643</v>
      </c>
      <c r="E1090" s="268" t="s">
        <v>639</v>
      </c>
      <c r="F1090" s="268">
        <v>5879</v>
      </c>
      <c r="G1090" s="266" t="s">
        <v>2148</v>
      </c>
      <c r="H1090" s="268" t="s">
        <v>2149</v>
      </c>
      <c r="I1090" s="268" t="s">
        <v>679</v>
      </c>
      <c r="J1090" s="269">
        <v>1500</v>
      </c>
      <c r="K1090" s="307">
        <v>590.16310999999996</v>
      </c>
      <c r="L1090" s="269">
        <v>2.54</v>
      </c>
      <c r="M1090" s="266" t="s">
        <v>643</v>
      </c>
      <c r="N1090" s="271" t="s">
        <v>2000</v>
      </c>
      <c r="O1090" s="268" t="s">
        <v>809</v>
      </c>
      <c r="P1090" s="268" t="s">
        <v>682</v>
      </c>
      <c r="Q1090" s="268" t="s">
        <v>683</v>
      </c>
      <c r="R1090" s="268"/>
      <c r="S1090" s="268"/>
      <c r="T1090" s="268"/>
      <c r="U1090" s="268"/>
      <c r="V1090" s="268" t="s">
        <v>648</v>
      </c>
      <c r="W1090" s="268" t="s">
        <v>1618</v>
      </c>
      <c r="X1090" s="268" t="s">
        <v>1641</v>
      </c>
      <c r="Y1090" s="268" t="s">
        <v>14</v>
      </c>
    </row>
    <row r="1091" spans="1:25" hidden="1" x14ac:dyDescent="0.2">
      <c r="A1091" s="232"/>
      <c r="B1091" s="266" t="s">
        <v>2105</v>
      </c>
      <c r="C1091" s="267">
        <v>44644</v>
      </c>
      <c r="D1091" s="271" t="s">
        <v>1643</v>
      </c>
      <c r="E1091" s="268" t="s">
        <v>639</v>
      </c>
      <c r="F1091" s="268">
        <v>5947</v>
      </c>
      <c r="G1091" s="266" t="s">
        <v>2128</v>
      </c>
      <c r="H1091" s="268" t="s">
        <v>2129</v>
      </c>
      <c r="I1091" s="268" t="s">
        <v>679</v>
      </c>
      <c r="J1091" s="269">
        <v>204954</v>
      </c>
      <c r="K1091" s="307">
        <v>596.79323099999999</v>
      </c>
      <c r="L1091" s="269">
        <v>343.43</v>
      </c>
      <c r="M1091" s="266" t="s">
        <v>643</v>
      </c>
      <c r="N1091" s="271" t="s">
        <v>1941</v>
      </c>
      <c r="O1091" s="268" t="s">
        <v>689</v>
      </c>
      <c r="P1091" s="268" t="s">
        <v>682</v>
      </c>
      <c r="Q1091" s="268" t="s">
        <v>683</v>
      </c>
      <c r="R1091" s="268"/>
      <c r="S1091" s="268"/>
      <c r="T1091" s="268"/>
      <c r="U1091" s="268"/>
      <c r="V1091" s="268" t="s">
        <v>648</v>
      </c>
      <c r="W1091" s="268" t="s">
        <v>1618</v>
      </c>
      <c r="X1091" s="268" t="s">
        <v>1641</v>
      </c>
      <c r="Y1091" s="268" t="s">
        <v>14</v>
      </c>
    </row>
    <row r="1092" spans="1:25" hidden="1" x14ac:dyDescent="0.2">
      <c r="A1092" s="232"/>
      <c r="B1092" s="266" t="s">
        <v>2105</v>
      </c>
      <c r="C1092" s="267">
        <v>44644</v>
      </c>
      <c r="D1092" s="271" t="s">
        <v>1643</v>
      </c>
      <c r="E1092" s="268" t="s">
        <v>639</v>
      </c>
      <c r="F1092" s="268">
        <v>5947</v>
      </c>
      <c r="G1092" s="266" t="s">
        <v>1151</v>
      </c>
      <c r="H1092" s="268" t="s">
        <v>2129</v>
      </c>
      <c r="I1092" s="268" t="s">
        <v>679</v>
      </c>
      <c r="J1092" s="269">
        <v>726626</v>
      </c>
      <c r="K1092" s="307">
        <v>596.79323099999999</v>
      </c>
      <c r="L1092" s="269">
        <v>1217.55</v>
      </c>
      <c r="M1092" s="266" t="s">
        <v>643</v>
      </c>
      <c r="N1092" s="271" t="s">
        <v>1946</v>
      </c>
      <c r="O1092" s="268" t="s">
        <v>681</v>
      </c>
      <c r="P1092" s="268" t="s">
        <v>682</v>
      </c>
      <c r="Q1092" s="268" t="s">
        <v>683</v>
      </c>
      <c r="R1092" s="268"/>
      <c r="S1092" s="268"/>
      <c r="T1092" s="268"/>
      <c r="U1092" s="268"/>
      <c r="V1092" s="268" t="s">
        <v>648</v>
      </c>
      <c r="W1092" s="268" t="s">
        <v>1618</v>
      </c>
      <c r="X1092" s="268" t="s">
        <v>1641</v>
      </c>
      <c r="Y1092" s="268" t="s">
        <v>14</v>
      </c>
    </row>
    <row r="1093" spans="1:25" hidden="1" x14ac:dyDescent="0.2">
      <c r="A1093" s="232"/>
      <c r="B1093" s="266" t="s">
        <v>2105</v>
      </c>
      <c r="C1093" s="267">
        <v>44650</v>
      </c>
      <c r="D1093" s="271" t="s">
        <v>1643</v>
      </c>
      <c r="E1093" s="268" t="s">
        <v>639</v>
      </c>
      <c r="F1093" s="268">
        <v>5947</v>
      </c>
      <c r="G1093" s="266" t="s">
        <v>2140</v>
      </c>
      <c r="H1093" s="268" t="s">
        <v>2141</v>
      </c>
      <c r="I1093" s="268" t="s">
        <v>679</v>
      </c>
      <c r="J1093" s="269">
        <v>128172</v>
      </c>
      <c r="K1093" s="307">
        <v>589.007882</v>
      </c>
      <c r="L1093" s="269">
        <v>217.61</v>
      </c>
      <c r="M1093" s="266" t="s">
        <v>643</v>
      </c>
      <c r="N1093" s="271" t="s">
        <v>1955</v>
      </c>
      <c r="O1093" s="268" t="s">
        <v>1956</v>
      </c>
      <c r="P1093" s="268" t="s">
        <v>682</v>
      </c>
      <c r="Q1093" s="268" t="s">
        <v>683</v>
      </c>
      <c r="R1093" s="268"/>
      <c r="S1093" s="268"/>
      <c r="T1093" s="268"/>
      <c r="U1093" s="268"/>
      <c r="V1093" s="268" t="s">
        <v>648</v>
      </c>
      <c r="W1093" s="268" t="s">
        <v>1618</v>
      </c>
      <c r="X1093" s="268" t="s">
        <v>1641</v>
      </c>
      <c r="Y1093" s="268" t="s">
        <v>14</v>
      </c>
    </row>
    <row r="1094" spans="1:25" hidden="1" x14ac:dyDescent="0.2">
      <c r="A1094" s="232"/>
      <c r="B1094" s="266" t="s">
        <v>2105</v>
      </c>
      <c r="C1094" s="267">
        <v>44650</v>
      </c>
      <c r="D1094" s="271" t="s">
        <v>1643</v>
      </c>
      <c r="E1094" s="268" t="s">
        <v>639</v>
      </c>
      <c r="F1094" s="268">
        <v>5947</v>
      </c>
      <c r="G1094" s="266" t="s">
        <v>2142</v>
      </c>
      <c r="H1094" s="268" t="s">
        <v>2143</v>
      </c>
      <c r="I1094" s="268" t="s">
        <v>679</v>
      </c>
      <c r="J1094" s="269">
        <v>30799</v>
      </c>
      <c r="K1094" s="307">
        <v>589.007882</v>
      </c>
      <c r="L1094" s="269">
        <v>52.29</v>
      </c>
      <c r="M1094" s="266" t="s">
        <v>643</v>
      </c>
      <c r="N1094" s="271" t="s">
        <v>1955</v>
      </c>
      <c r="O1094" s="268" t="s">
        <v>1956</v>
      </c>
      <c r="P1094" s="268" t="s">
        <v>682</v>
      </c>
      <c r="Q1094" s="268" t="s">
        <v>683</v>
      </c>
      <c r="R1094" s="268"/>
      <c r="S1094" s="268"/>
      <c r="T1094" s="268"/>
      <c r="U1094" s="268"/>
      <c r="V1094" s="268" t="s">
        <v>648</v>
      </c>
      <c r="W1094" s="268" t="s">
        <v>1618</v>
      </c>
      <c r="X1094" s="268" t="s">
        <v>1641</v>
      </c>
      <c r="Y1094" s="268" t="s">
        <v>14</v>
      </c>
    </row>
    <row r="1095" spans="1:25" hidden="1" x14ac:dyDescent="0.2">
      <c r="A1095" s="232"/>
      <c r="B1095" s="266" t="s">
        <v>2105</v>
      </c>
      <c r="C1095" s="267">
        <v>44650</v>
      </c>
      <c r="D1095" s="271" t="s">
        <v>1643</v>
      </c>
      <c r="E1095" s="268" t="s">
        <v>639</v>
      </c>
      <c r="F1095" s="268">
        <v>5947</v>
      </c>
      <c r="G1095" s="266" t="s">
        <v>1151</v>
      </c>
      <c r="H1095" s="268" t="s">
        <v>2129</v>
      </c>
      <c r="I1095" s="268" t="s">
        <v>679</v>
      </c>
      <c r="J1095" s="269">
        <v>460529</v>
      </c>
      <c r="K1095" s="307">
        <v>589.007882</v>
      </c>
      <c r="L1095" s="269">
        <v>781.87</v>
      </c>
      <c r="M1095" s="266" t="s">
        <v>643</v>
      </c>
      <c r="N1095" s="271" t="s">
        <v>1955</v>
      </c>
      <c r="O1095" s="268" t="s">
        <v>1956</v>
      </c>
      <c r="P1095" s="268" t="s">
        <v>682</v>
      </c>
      <c r="Q1095" s="268" t="s">
        <v>683</v>
      </c>
      <c r="R1095" s="268"/>
      <c r="S1095" s="268"/>
      <c r="T1095" s="268"/>
      <c r="U1095" s="268"/>
      <c r="V1095" s="268" t="s">
        <v>648</v>
      </c>
      <c r="W1095" s="268" t="s">
        <v>1618</v>
      </c>
      <c r="X1095" s="268" t="s">
        <v>1641</v>
      </c>
      <c r="Y1095" s="268" t="s">
        <v>14</v>
      </c>
    </row>
    <row r="1096" spans="1:25" hidden="1" x14ac:dyDescent="0.2">
      <c r="A1096" s="232"/>
      <c r="B1096" s="266" t="s">
        <v>2105</v>
      </c>
      <c r="C1096" s="267">
        <v>44650</v>
      </c>
      <c r="D1096" s="271" t="s">
        <v>1643</v>
      </c>
      <c r="E1096" s="268" t="s">
        <v>639</v>
      </c>
      <c r="F1096" s="268">
        <v>5947</v>
      </c>
      <c r="G1096" s="266" t="s">
        <v>2140</v>
      </c>
      <c r="H1096" s="268" t="s">
        <v>2141</v>
      </c>
      <c r="I1096" s="268" t="s">
        <v>679</v>
      </c>
      <c r="J1096" s="269">
        <v>73242</v>
      </c>
      <c r="K1096" s="307">
        <v>589.007882</v>
      </c>
      <c r="L1096" s="269">
        <v>124.35</v>
      </c>
      <c r="M1096" s="266" t="s">
        <v>643</v>
      </c>
      <c r="N1096" s="271" t="s">
        <v>1945</v>
      </c>
      <c r="O1096" s="268" t="s">
        <v>687</v>
      </c>
      <c r="P1096" s="268" t="s">
        <v>682</v>
      </c>
      <c r="Q1096" s="268" t="s">
        <v>683</v>
      </c>
      <c r="R1096" s="268"/>
      <c r="S1096" s="268"/>
      <c r="T1096" s="268"/>
      <c r="U1096" s="268"/>
      <c r="V1096" s="268" t="s">
        <v>648</v>
      </c>
      <c r="W1096" s="268" t="s">
        <v>1618</v>
      </c>
      <c r="X1096" s="268" t="s">
        <v>1641</v>
      </c>
      <c r="Y1096" s="268" t="s">
        <v>14</v>
      </c>
    </row>
    <row r="1097" spans="1:25" hidden="1" x14ac:dyDescent="0.2">
      <c r="A1097" s="232"/>
      <c r="B1097" s="266" t="s">
        <v>2105</v>
      </c>
      <c r="C1097" s="267">
        <v>44650</v>
      </c>
      <c r="D1097" s="271" t="s">
        <v>1643</v>
      </c>
      <c r="E1097" s="268" t="s">
        <v>639</v>
      </c>
      <c r="F1097" s="268">
        <v>5947</v>
      </c>
      <c r="G1097" s="266" t="s">
        <v>2142</v>
      </c>
      <c r="H1097" s="268" t="s">
        <v>2143</v>
      </c>
      <c r="I1097" s="268" t="s">
        <v>679</v>
      </c>
      <c r="J1097" s="269">
        <v>20262</v>
      </c>
      <c r="K1097" s="307">
        <v>589.007882</v>
      </c>
      <c r="L1097" s="269">
        <v>34.4</v>
      </c>
      <c r="M1097" s="266" t="s">
        <v>643</v>
      </c>
      <c r="N1097" s="271" t="s">
        <v>1945</v>
      </c>
      <c r="O1097" s="268" t="s">
        <v>687</v>
      </c>
      <c r="P1097" s="268" t="s">
        <v>682</v>
      </c>
      <c r="Q1097" s="268" t="s">
        <v>683</v>
      </c>
      <c r="R1097" s="268"/>
      <c r="S1097" s="268"/>
      <c r="T1097" s="268"/>
      <c r="U1097" s="268"/>
      <c r="V1097" s="268" t="s">
        <v>648</v>
      </c>
      <c r="W1097" s="268" t="s">
        <v>1618</v>
      </c>
      <c r="X1097" s="268" t="s">
        <v>1641</v>
      </c>
      <c r="Y1097" s="268" t="s">
        <v>14</v>
      </c>
    </row>
    <row r="1098" spans="1:25" hidden="1" x14ac:dyDescent="0.2">
      <c r="A1098" s="232"/>
      <c r="B1098" s="266" t="s">
        <v>2105</v>
      </c>
      <c r="C1098" s="267">
        <v>44650</v>
      </c>
      <c r="D1098" s="271" t="s">
        <v>1643</v>
      </c>
      <c r="E1098" s="268" t="s">
        <v>639</v>
      </c>
      <c r="F1098" s="268">
        <v>5947</v>
      </c>
      <c r="G1098" s="266" t="s">
        <v>1151</v>
      </c>
      <c r="H1098" s="268" t="s">
        <v>2129</v>
      </c>
      <c r="I1098" s="268" t="s">
        <v>679</v>
      </c>
      <c r="J1098" s="269">
        <v>303260</v>
      </c>
      <c r="K1098" s="307">
        <v>589.007882</v>
      </c>
      <c r="L1098" s="269">
        <v>514.87</v>
      </c>
      <c r="M1098" s="266" t="s">
        <v>643</v>
      </c>
      <c r="N1098" s="271" t="s">
        <v>1945</v>
      </c>
      <c r="O1098" s="268" t="s">
        <v>687</v>
      </c>
      <c r="P1098" s="268" t="s">
        <v>682</v>
      </c>
      <c r="Q1098" s="268" t="s">
        <v>683</v>
      </c>
      <c r="R1098" s="268"/>
      <c r="S1098" s="268"/>
      <c r="T1098" s="268"/>
      <c r="U1098" s="268"/>
      <c r="V1098" s="268" t="s">
        <v>648</v>
      </c>
      <c r="W1098" s="268" t="s">
        <v>1618</v>
      </c>
      <c r="X1098" s="268" t="s">
        <v>1641</v>
      </c>
      <c r="Y1098" s="268" t="s">
        <v>14</v>
      </c>
    </row>
    <row r="1099" spans="1:25" hidden="1" x14ac:dyDescent="0.2">
      <c r="A1099" s="232"/>
      <c r="B1099" s="266" t="s">
        <v>2105</v>
      </c>
      <c r="C1099" s="267">
        <v>44650</v>
      </c>
      <c r="D1099" s="271" t="s">
        <v>1643</v>
      </c>
      <c r="E1099" s="268" t="s">
        <v>639</v>
      </c>
      <c r="F1099" s="268">
        <v>5947</v>
      </c>
      <c r="G1099" s="266" t="s">
        <v>1151</v>
      </c>
      <c r="H1099" s="268" t="s">
        <v>2129</v>
      </c>
      <c r="I1099" s="268" t="s">
        <v>679</v>
      </c>
      <c r="J1099" s="269">
        <v>364754</v>
      </c>
      <c r="K1099" s="307">
        <v>589.007882</v>
      </c>
      <c r="L1099" s="269">
        <v>619.27</v>
      </c>
      <c r="M1099" s="266" t="s">
        <v>643</v>
      </c>
      <c r="N1099" s="271" t="s">
        <v>1945</v>
      </c>
      <c r="O1099" s="268" t="s">
        <v>687</v>
      </c>
      <c r="P1099" s="268" t="s">
        <v>682</v>
      </c>
      <c r="Q1099" s="268" t="s">
        <v>683</v>
      </c>
      <c r="R1099" s="268"/>
      <c r="S1099" s="268"/>
      <c r="T1099" s="268"/>
      <c r="U1099" s="268"/>
      <c r="V1099" s="268" t="s">
        <v>648</v>
      </c>
      <c r="W1099" s="268" t="s">
        <v>1618</v>
      </c>
      <c r="X1099" s="268" t="s">
        <v>1641</v>
      </c>
      <c r="Y1099" s="268" t="s">
        <v>14</v>
      </c>
    </row>
    <row r="1100" spans="1:25" hidden="1" x14ac:dyDescent="0.2">
      <c r="A1100" s="232"/>
      <c r="B1100" s="266" t="s">
        <v>2105</v>
      </c>
      <c r="C1100" s="267">
        <v>44650</v>
      </c>
      <c r="D1100" s="271" t="s">
        <v>1643</v>
      </c>
      <c r="E1100" s="268" t="s">
        <v>639</v>
      </c>
      <c r="F1100" s="268">
        <v>5947</v>
      </c>
      <c r="G1100" s="266" t="s">
        <v>1151</v>
      </c>
      <c r="H1100" s="268" t="s">
        <v>2129</v>
      </c>
      <c r="I1100" s="268" t="s">
        <v>679</v>
      </c>
      <c r="J1100" s="269">
        <v>260496</v>
      </c>
      <c r="K1100" s="307">
        <v>589.007882</v>
      </c>
      <c r="L1100" s="269">
        <v>442.26</v>
      </c>
      <c r="M1100" s="266" t="s">
        <v>643</v>
      </c>
      <c r="N1100" s="271" t="s">
        <v>1945</v>
      </c>
      <c r="O1100" s="268" t="s">
        <v>687</v>
      </c>
      <c r="P1100" s="268" t="s">
        <v>682</v>
      </c>
      <c r="Q1100" s="268" t="s">
        <v>683</v>
      </c>
      <c r="R1100" s="268"/>
      <c r="S1100" s="268"/>
      <c r="T1100" s="268"/>
      <c r="U1100" s="268"/>
      <c r="V1100" s="268" t="s">
        <v>648</v>
      </c>
      <c r="W1100" s="268" t="s">
        <v>1618</v>
      </c>
      <c r="X1100" s="268" t="s">
        <v>1641</v>
      </c>
      <c r="Y1100" s="268" t="s">
        <v>14</v>
      </c>
    </row>
    <row r="1101" spans="1:25" hidden="1" x14ac:dyDescent="0.2">
      <c r="A1101" s="232"/>
      <c r="B1101" s="266" t="s">
        <v>2105</v>
      </c>
      <c r="C1101" s="267">
        <v>44650</v>
      </c>
      <c r="D1101" s="271" t="s">
        <v>1643</v>
      </c>
      <c r="E1101" s="268" t="s">
        <v>639</v>
      </c>
      <c r="F1101" s="268">
        <v>5947</v>
      </c>
      <c r="G1101" s="266" t="s">
        <v>1151</v>
      </c>
      <c r="H1101" s="268" t="s">
        <v>2129</v>
      </c>
      <c r="I1101" s="268" t="s">
        <v>679</v>
      </c>
      <c r="J1101" s="269">
        <v>491428</v>
      </c>
      <c r="K1101" s="307">
        <v>589.007882</v>
      </c>
      <c r="L1101" s="269">
        <v>834.33</v>
      </c>
      <c r="M1101" s="266" t="s">
        <v>643</v>
      </c>
      <c r="N1101" s="271" t="s">
        <v>1944</v>
      </c>
      <c r="O1101" s="268" t="s">
        <v>685</v>
      </c>
      <c r="P1101" s="268" t="s">
        <v>682</v>
      </c>
      <c r="Q1101" s="268" t="s">
        <v>683</v>
      </c>
      <c r="R1101" s="268"/>
      <c r="S1101" s="268"/>
      <c r="T1101" s="268"/>
      <c r="U1101" s="268"/>
      <c r="V1101" s="268" t="s">
        <v>648</v>
      </c>
      <c r="W1101" s="268" t="s">
        <v>1618</v>
      </c>
      <c r="X1101" s="268" t="s">
        <v>1641</v>
      </c>
      <c r="Y1101" s="268" t="s">
        <v>14</v>
      </c>
    </row>
    <row r="1102" spans="1:25" hidden="1" x14ac:dyDescent="0.2">
      <c r="A1102" s="232"/>
      <c r="B1102" s="266" t="s">
        <v>2105</v>
      </c>
      <c r="C1102" s="267">
        <v>44650</v>
      </c>
      <c r="D1102" s="271" t="s">
        <v>1643</v>
      </c>
      <c r="E1102" s="268" t="s">
        <v>639</v>
      </c>
      <c r="F1102" s="268">
        <v>5947</v>
      </c>
      <c r="G1102" s="266" t="s">
        <v>2142</v>
      </c>
      <c r="H1102" s="268" t="s">
        <v>2143</v>
      </c>
      <c r="I1102" s="268" t="s">
        <v>679</v>
      </c>
      <c r="J1102" s="269">
        <v>35394</v>
      </c>
      <c r="K1102" s="307">
        <v>589.007882</v>
      </c>
      <c r="L1102" s="269">
        <v>60.09</v>
      </c>
      <c r="M1102" s="266" t="s">
        <v>643</v>
      </c>
      <c r="N1102" s="271" t="s">
        <v>1943</v>
      </c>
      <c r="O1102" s="268" t="s">
        <v>695</v>
      </c>
      <c r="P1102" s="268" t="s">
        <v>682</v>
      </c>
      <c r="Q1102" s="268" t="s">
        <v>683</v>
      </c>
      <c r="R1102" s="268"/>
      <c r="S1102" s="268"/>
      <c r="T1102" s="268"/>
      <c r="U1102" s="268"/>
      <c r="V1102" s="268" t="s">
        <v>648</v>
      </c>
      <c r="W1102" s="268" t="s">
        <v>1618</v>
      </c>
      <c r="X1102" s="268" t="s">
        <v>1641</v>
      </c>
      <c r="Y1102" s="268" t="s">
        <v>14</v>
      </c>
    </row>
    <row r="1103" spans="1:25" hidden="1" x14ac:dyDescent="0.2">
      <c r="A1103" s="232"/>
      <c r="B1103" s="266" t="s">
        <v>2105</v>
      </c>
      <c r="C1103" s="267">
        <v>44650</v>
      </c>
      <c r="D1103" s="271" t="s">
        <v>1643</v>
      </c>
      <c r="E1103" s="268" t="s">
        <v>639</v>
      </c>
      <c r="F1103" s="268">
        <v>5947</v>
      </c>
      <c r="G1103" s="266" t="s">
        <v>1151</v>
      </c>
      <c r="H1103" s="268" t="s">
        <v>2129</v>
      </c>
      <c r="I1103" s="268" t="s">
        <v>679</v>
      </c>
      <c r="J1103" s="269">
        <v>385744</v>
      </c>
      <c r="K1103" s="307">
        <v>589.007882</v>
      </c>
      <c r="L1103" s="269">
        <v>654.9</v>
      </c>
      <c r="M1103" s="266" t="s">
        <v>643</v>
      </c>
      <c r="N1103" s="271" t="s">
        <v>1943</v>
      </c>
      <c r="O1103" s="268" t="s">
        <v>695</v>
      </c>
      <c r="P1103" s="268" t="s">
        <v>682</v>
      </c>
      <c r="Q1103" s="268" t="s">
        <v>683</v>
      </c>
      <c r="R1103" s="268"/>
      <c r="S1103" s="268"/>
      <c r="T1103" s="268"/>
      <c r="U1103" s="268"/>
      <c r="V1103" s="268" t="s">
        <v>648</v>
      </c>
      <c r="W1103" s="268" t="s">
        <v>1618</v>
      </c>
      <c r="X1103" s="268" t="s">
        <v>1641</v>
      </c>
      <c r="Y1103" s="268" t="s">
        <v>14</v>
      </c>
    </row>
    <row r="1104" spans="1:25" hidden="1" x14ac:dyDescent="0.2">
      <c r="B1104" s="266" t="s">
        <v>2105</v>
      </c>
      <c r="C1104" s="267">
        <v>44650</v>
      </c>
      <c r="D1104" s="271" t="s">
        <v>1643</v>
      </c>
      <c r="E1104" s="268" t="s">
        <v>639</v>
      </c>
      <c r="F1104" s="268">
        <v>5947</v>
      </c>
      <c r="G1104" s="266" t="s">
        <v>2140</v>
      </c>
      <c r="H1104" s="268" t="s">
        <v>2141</v>
      </c>
      <c r="I1104" s="268" t="s">
        <v>679</v>
      </c>
      <c r="J1104" s="269">
        <v>137328</v>
      </c>
      <c r="K1104" s="307">
        <v>589.007882</v>
      </c>
      <c r="L1104" s="269">
        <v>233.15</v>
      </c>
      <c r="M1104" s="266" t="s">
        <v>643</v>
      </c>
      <c r="N1104" s="271" t="s">
        <v>1944</v>
      </c>
      <c r="O1104" s="268" t="s">
        <v>685</v>
      </c>
      <c r="P1104" s="268" t="s">
        <v>682</v>
      </c>
      <c r="Q1104" s="268" t="s">
        <v>683</v>
      </c>
      <c r="R1104" s="268"/>
      <c r="S1104" s="268"/>
      <c r="T1104" s="268"/>
      <c r="U1104" s="268"/>
      <c r="V1104" s="268" t="s">
        <v>648</v>
      </c>
      <c r="W1104" s="268" t="s">
        <v>1618</v>
      </c>
      <c r="X1104" s="268" t="s">
        <v>1641</v>
      </c>
      <c r="Y1104" s="268" t="s">
        <v>14</v>
      </c>
    </row>
    <row r="1105" spans="2:25" hidden="1" x14ac:dyDescent="0.2">
      <c r="B1105" s="266" t="s">
        <v>2105</v>
      </c>
      <c r="C1105" s="267">
        <v>44673</v>
      </c>
      <c r="D1105" s="271" t="s">
        <v>1643</v>
      </c>
      <c r="E1105" s="268" t="s">
        <v>639</v>
      </c>
      <c r="F1105" s="268">
        <v>6425</v>
      </c>
      <c r="G1105" s="266" t="s">
        <v>651</v>
      </c>
      <c r="H1105" s="268" t="s">
        <v>2258</v>
      </c>
      <c r="I1105" s="268" t="s">
        <v>1669</v>
      </c>
      <c r="J1105" s="269">
        <v>0</v>
      </c>
      <c r="K1105" s="307">
        <v>0</v>
      </c>
      <c r="L1105" s="269">
        <v>518.91</v>
      </c>
      <c r="M1105" s="266" t="s">
        <v>643</v>
      </c>
      <c r="N1105" s="271" t="s">
        <v>1931</v>
      </c>
      <c r="O1105" s="268" t="s">
        <v>644</v>
      </c>
      <c r="P1105" s="268" t="s">
        <v>645</v>
      </c>
      <c r="Q1105" s="268" t="s">
        <v>646</v>
      </c>
      <c r="R1105" s="268" t="s">
        <v>1669</v>
      </c>
      <c r="S1105" s="268" t="s">
        <v>1669</v>
      </c>
      <c r="T1105" s="268" t="s">
        <v>2259</v>
      </c>
      <c r="U1105" s="268" t="s">
        <v>2260</v>
      </c>
      <c r="V1105" s="268" t="s">
        <v>648</v>
      </c>
      <c r="W1105" s="268" t="s">
        <v>1508</v>
      </c>
      <c r="X1105" s="268" t="s">
        <v>1636</v>
      </c>
      <c r="Y1105" s="268" t="s">
        <v>10</v>
      </c>
    </row>
    <row r="1106" spans="2:25" hidden="1" x14ac:dyDescent="0.2">
      <c r="B1106" s="266" t="s">
        <v>2105</v>
      </c>
      <c r="C1106" s="267">
        <v>44683</v>
      </c>
      <c r="D1106" s="271" t="s">
        <v>1643</v>
      </c>
      <c r="E1106" s="268" t="s">
        <v>639</v>
      </c>
      <c r="F1106" s="268">
        <v>6425</v>
      </c>
      <c r="G1106" s="266" t="s">
        <v>640</v>
      </c>
      <c r="H1106" s="268" t="s">
        <v>2279</v>
      </c>
      <c r="I1106" s="268" t="s">
        <v>642</v>
      </c>
      <c r="J1106" s="269">
        <v>60.01</v>
      </c>
      <c r="K1106" s="307">
        <v>0.95072900000000005</v>
      </c>
      <c r="L1106" s="269">
        <v>63.12</v>
      </c>
      <c r="M1106" s="266" t="s">
        <v>643</v>
      </c>
      <c r="N1106" s="271" t="s">
        <v>1931</v>
      </c>
      <c r="O1106" s="268" t="s">
        <v>644</v>
      </c>
      <c r="P1106" s="268" t="s">
        <v>645</v>
      </c>
      <c r="Q1106" s="268" t="s">
        <v>646</v>
      </c>
      <c r="R1106" s="268" t="s">
        <v>1669</v>
      </c>
      <c r="S1106" s="268" t="s">
        <v>1669</v>
      </c>
      <c r="T1106" s="268" t="s">
        <v>2259</v>
      </c>
      <c r="U1106" s="268" t="s">
        <v>2260</v>
      </c>
      <c r="V1106" s="268" t="s">
        <v>648</v>
      </c>
      <c r="W1106" s="268" t="s">
        <v>2176</v>
      </c>
      <c r="X1106" s="268" t="s">
        <v>2178</v>
      </c>
      <c r="Y1106" s="268" t="s">
        <v>10</v>
      </c>
    </row>
    <row r="1107" spans="2:25" hidden="1" x14ac:dyDescent="0.2">
      <c r="B1107" s="266" t="s">
        <v>2175</v>
      </c>
      <c r="C1107" s="267">
        <v>44652</v>
      </c>
      <c r="D1107" s="271" t="s">
        <v>1643</v>
      </c>
      <c r="E1107" s="268" t="s">
        <v>639</v>
      </c>
      <c r="F1107" s="268">
        <v>6225</v>
      </c>
      <c r="G1107" s="266" t="s">
        <v>2153</v>
      </c>
      <c r="H1107" s="268" t="s">
        <v>2154</v>
      </c>
      <c r="I1107" s="268" t="s">
        <v>679</v>
      </c>
      <c r="J1107" s="269">
        <v>51100</v>
      </c>
      <c r="K1107" s="307">
        <v>593.43676900000003</v>
      </c>
      <c r="L1107" s="269">
        <v>86.11</v>
      </c>
      <c r="M1107" s="266" t="s">
        <v>643</v>
      </c>
      <c r="N1107" s="271" t="s">
        <v>1950</v>
      </c>
      <c r="O1107" s="268" t="s">
        <v>706</v>
      </c>
      <c r="P1107" s="268" t="s">
        <v>682</v>
      </c>
      <c r="Q1107" s="268" t="s">
        <v>683</v>
      </c>
      <c r="R1107" s="268"/>
      <c r="S1107" s="268"/>
      <c r="T1107" s="268" t="s">
        <v>1669</v>
      </c>
      <c r="U1107" s="268" t="s">
        <v>1669</v>
      </c>
      <c r="V1107" s="268" t="s">
        <v>648</v>
      </c>
      <c r="W1107" s="268" t="s">
        <v>2176</v>
      </c>
      <c r="X1107" s="268" t="s">
        <v>2178</v>
      </c>
      <c r="Y1107" s="268" t="s">
        <v>14</v>
      </c>
    </row>
    <row r="1108" spans="2:25" hidden="1" x14ac:dyDescent="0.2">
      <c r="B1108" s="266" t="s">
        <v>2175</v>
      </c>
      <c r="C1108" s="267">
        <v>44655</v>
      </c>
      <c r="D1108" s="271" t="s">
        <v>1643</v>
      </c>
      <c r="E1108" s="268" t="s">
        <v>639</v>
      </c>
      <c r="F1108" s="268">
        <v>6225</v>
      </c>
      <c r="G1108" s="266" t="s">
        <v>892</v>
      </c>
      <c r="H1108" s="268" t="s">
        <v>2155</v>
      </c>
      <c r="I1108" s="268" t="s">
        <v>679</v>
      </c>
      <c r="J1108" s="269">
        <v>1000</v>
      </c>
      <c r="K1108" s="307">
        <v>595.88027199999999</v>
      </c>
      <c r="L1108" s="269">
        <v>1.68</v>
      </c>
      <c r="M1108" s="266" t="s">
        <v>643</v>
      </c>
      <c r="N1108" s="271" t="s">
        <v>1938</v>
      </c>
      <c r="O1108" s="268" t="s">
        <v>709</v>
      </c>
      <c r="P1108" s="268" t="s">
        <v>682</v>
      </c>
      <c r="Q1108" s="268" t="s">
        <v>683</v>
      </c>
      <c r="R1108" s="268"/>
      <c r="S1108" s="268"/>
      <c r="T1108" s="268" t="s">
        <v>1669</v>
      </c>
      <c r="U1108" s="268" t="s">
        <v>1669</v>
      </c>
      <c r="V1108" s="268" t="s">
        <v>648</v>
      </c>
      <c r="W1108" s="268" t="s">
        <v>2176</v>
      </c>
      <c r="X1108" s="268" t="s">
        <v>2178</v>
      </c>
      <c r="Y1108" s="268" t="s">
        <v>14</v>
      </c>
    </row>
    <row r="1109" spans="2:25" hidden="1" x14ac:dyDescent="0.2">
      <c r="B1109" s="266" t="s">
        <v>2175</v>
      </c>
      <c r="C1109" s="267">
        <v>44658</v>
      </c>
      <c r="D1109" s="271" t="s">
        <v>1643</v>
      </c>
      <c r="E1109" s="268" t="s">
        <v>639</v>
      </c>
      <c r="F1109" s="268">
        <v>6225</v>
      </c>
      <c r="G1109" s="266" t="s">
        <v>892</v>
      </c>
      <c r="H1109" s="268" t="s">
        <v>2156</v>
      </c>
      <c r="I1109" s="268" t="s">
        <v>679</v>
      </c>
      <c r="J1109" s="269">
        <v>30050</v>
      </c>
      <c r="K1109" s="307">
        <v>601.96788000000004</v>
      </c>
      <c r="L1109" s="269">
        <v>49.92</v>
      </c>
      <c r="M1109" s="266" t="s">
        <v>643</v>
      </c>
      <c r="N1109" s="271" t="s">
        <v>1948</v>
      </c>
      <c r="O1109" s="268" t="s">
        <v>764</v>
      </c>
      <c r="P1109" s="268" t="s">
        <v>682</v>
      </c>
      <c r="Q1109" s="268" t="s">
        <v>683</v>
      </c>
      <c r="R1109" s="268"/>
      <c r="S1109" s="268"/>
      <c r="T1109" s="268" t="s">
        <v>1669</v>
      </c>
      <c r="U1109" s="268" t="s">
        <v>1669</v>
      </c>
      <c r="V1109" s="268" t="s">
        <v>648</v>
      </c>
      <c r="W1109" s="268" t="s">
        <v>2176</v>
      </c>
      <c r="X1109" s="268" t="s">
        <v>2178</v>
      </c>
      <c r="Y1109" s="268" t="s">
        <v>14</v>
      </c>
    </row>
    <row r="1110" spans="2:25" hidden="1" x14ac:dyDescent="0.2">
      <c r="B1110" s="266" t="s">
        <v>2175</v>
      </c>
      <c r="C1110" s="267">
        <v>44659</v>
      </c>
      <c r="D1110" s="271" t="s">
        <v>1643</v>
      </c>
      <c r="E1110" s="268" t="s">
        <v>639</v>
      </c>
      <c r="F1110" s="268">
        <v>6225</v>
      </c>
      <c r="G1110" s="266" t="s">
        <v>898</v>
      </c>
      <c r="H1110" s="268" t="s">
        <v>2157</v>
      </c>
      <c r="I1110" s="268" t="s">
        <v>679</v>
      </c>
      <c r="J1110" s="269">
        <v>4000</v>
      </c>
      <c r="K1110" s="307">
        <v>603.59919000000002</v>
      </c>
      <c r="L1110" s="269">
        <v>6.63</v>
      </c>
      <c r="M1110" s="266" t="s">
        <v>643</v>
      </c>
      <c r="N1110" s="271" t="s">
        <v>1932</v>
      </c>
      <c r="O1110" s="268" t="s">
        <v>721</v>
      </c>
      <c r="P1110" s="268" t="s">
        <v>682</v>
      </c>
      <c r="Q1110" s="268" t="s">
        <v>683</v>
      </c>
      <c r="R1110" s="268"/>
      <c r="S1110" s="268"/>
      <c r="T1110" s="268" t="s">
        <v>1669</v>
      </c>
      <c r="U1110" s="268" t="s">
        <v>1669</v>
      </c>
      <c r="V1110" s="268" t="s">
        <v>648</v>
      </c>
      <c r="W1110" s="268" t="s">
        <v>2176</v>
      </c>
      <c r="X1110" s="268" t="s">
        <v>2178</v>
      </c>
      <c r="Y1110" s="268" t="s">
        <v>14</v>
      </c>
    </row>
    <row r="1111" spans="2:25" hidden="1" x14ac:dyDescent="0.2">
      <c r="B1111" s="266" t="s">
        <v>2175</v>
      </c>
      <c r="C1111" s="267">
        <v>44659</v>
      </c>
      <c r="D1111" s="271" t="s">
        <v>1643</v>
      </c>
      <c r="E1111" s="268" t="s">
        <v>639</v>
      </c>
      <c r="F1111" s="268">
        <v>6225</v>
      </c>
      <c r="G1111" s="266" t="s">
        <v>894</v>
      </c>
      <c r="H1111" s="268" t="s">
        <v>2158</v>
      </c>
      <c r="I1111" s="268" t="s">
        <v>679</v>
      </c>
      <c r="J1111" s="269">
        <v>5000</v>
      </c>
      <c r="K1111" s="307">
        <v>603.59919000000002</v>
      </c>
      <c r="L1111" s="269">
        <v>8.2799999999999994</v>
      </c>
      <c r="M1111" s="266" t="s">
        <v>643</v>
      </c>
      <c r="N1111" s="271" t="s">
        <v>1932</v>
      </c>
      <c r="O1111" s="268" t="s">
        <v>721</v>
      </c>
      <c r="P1111" s="268" t="s">
        <v>682</v>
      </c>
      <c r="Q1111" s="268" t="s">
        <v>683</v>
      </c>
      <c r="R1111" s="268"/>
      <c r="S1111" s="268"/>
      <c r="T1111" s="268" t="s">
        <v>1669</v>
      </c>
      <c r="U1111" s="268" t="s">
        <v>1669</v>
      </c>
      <c r="V1111" s="268" t="s">
        <v>648</v>
      </c>
      <c r="W1111" s="268" t="s">
        <v>2176</v>
      </c>
      <c r="X1111" s="268" t="s">
        <v>2178</v>
      </c>
      <c r="Y1111" s="268" t="s">
        <v>14</v>
      </c>
    </row>
    <row r="1112" spans="2:25" hidden="1" x14ac:dyDescent="0.2">
      <c r="B1112" s="266" t="s">
        <v>2175</v>
      </c>
      <c r="C1112" s="267">
        <v>44671</v>
      </c>
      <c r="D1112" s="271" t="s">
        <v>1643</v>
      </c>
      <c r="E1112" s="268" t="s">
        <v>639</v>
      </c>
      <c r="F1112" s="268">
        <v>6225</v>
      </c>
      <c r="G1112" s="266" t="s">
        <v>902</v>
      </c>
      <c r="H1112" s="268" t="s">
        <v>2159</v>
      </c>
      <c r="I1112" s="268" t="s">
        <v>679</v>
      </c>
      <c r="J1112" s="269">
        <v>26800</v>
      </c>
      <c r="K1112" s="307">
        <v>605.49470499999995</v>
      </c>
      <c r="L1112" s="269">
        <v>44.26</v>
      </c>
      <c r="M1112" s="266" t="s">
        <v>643</v>
      </c>
      <c r="N1112" s="271" t="s">
        <v>1932</v>
      </c>
      <c r="O1112" s="268" t="s">
        <v>721</v>
      </c>
      <c r="P1112" s="268" t="s">
        <v>682</v>
      </c>
      <c r="Q1112" s="268" t="s">
        <v>683</v>
      </c>
      <c r="R1112" s="268"/>
      <c r="S1112" s="268"/>
      <c r="T1112" s="268" t="s">
        <v>1669</v>
      </c>
      <c r="U1112" s="268" t="s">
        <v>1669</v>
      </c>
      <c r="V1112" s="268" t="s">
        <v>648</v>
      </c>
      <c r="W1112" s="268" t="s">
        <v>2176</v>
      </c>
      <c r="X1112" s="268" t="s">
        <v>2178</v>
      </c>
      <c r="Y1112" s="268" t="s">
        <v>14</v>
      </c>
    </row>
    <row r="1113" spans="2:25" hidden="1" x14ac:dyDescent="0.2">
      <c r="B1113" s="266" t="s">
        <v>2175</v>
      </c>
      <c r="C1113" s="267">
        <v>44671</v>
      </c>
      <c r="D1113" s="271" t="s">
        <v>1643</v>
      </c>
      <c r="E1113" s="268" t="s">
        <v>639</v>
      </c>
      <c r="F1113" s="268">
        <v>6225</v>
      </c>
      <c r="G1113" s="266" t="s">
        <v>909</v>
      </c>
      <c r="H1113" s="268" t="s">
        <v>2160</v>
      </c>
      <c r="I1113" s="268" t="s">
        <v>679</v>
      </c>
      <c r="J1113" s="269">
        <v>10500</v>
      </c>
      <c r="K1113" s="307">
        <v>605.49470499999995</v>
      </c>
      <c r="L1113" s="269">
        <v>17.34</v>
      </c>
      <c r="M1113" s="266" t="s">
        <v>643</v>
      </c>
      <c r="N1113" s="271" t="s">
        <v>1932</v>
      </c>
      <c r="O1113" s="268" t="s">
        <v>721</v>
      </c>
      <c r="P1113" s="268" t="s">
        <v>682</v>
      </c>
      <c r="Q1113" s="268" t="s">
        <v>683</v>
      </c>
      <c r="R1113" s="268"/>
      <c r="S1113" s="268"/>
      <c r="T1113" s="268" t="s">
        <v>1669</v>
      </c>
      <c r="U1113" s="268" t="s">
        <v>1669</v>
      </c>
      <c r="V1113" s="268" t="s">
        <v>648</v>
      </c>
      <c r="W1113" s="268" t="s">
        <v>2176</v>
      </c>
      <c r="X1113" s="268" t="s">
        <v>2178</v>
      </c>
      <c r="Y1113" s="268" t="s">
        <v>14</v>
      </c>
    </row>
    <row r="1114" spans="2:25" hidden="1" x14ac:dyDescent="0.2">
      <c r="B1114" s="266" t="s">
        <v>2175</v>
      </c>
      <c r="C1114" s="267">
        <v>44673</v>
      </c>
      <c r="D1114" s="271" t="s">
        <v>1643</v>
      </c>
      <c r="E1114" s="268" t="s">
        <v>639</v>
      </c>
      <c r="F1114" s="268">
        <v>6225</v>
      </c>
      <c r="G1114" s="266" t="s">
        <v>930</v>
      </c>
      <c r="H1114" s="268" t="s">
        <v>2161</v>
      </c>
      <c r="I1114" s="268" t="s">
        <v>679</v>
      </c>
      <c r="J1114" s="269">
        <v>18000</v>
      </c>
      <c r="K1114" s="307">
        <v>606.684349</v>
      </c>
      <c r="L1114" s="269">
        <v>29.67</v>
      </c>
      <c r="M1114" s="266" t="s">
        <v>643</v>
      </c>
      <c r="N1114" s="271" t="s">
        <v>1948</v>
      </c>
      <c r="O1114" s="268" t="s">
        <v>764</v>
      </c>
      <c r="P1114" s="268" t="s">
        <v>682</v>
      </c>
      <c r="Q1114" s="268" t="s">
        <v>683</v>
      </c>
      <c r="R1114" s="268"/>
      <c r="S1114" s="268"/>
      <c r="T1114" s="268" t="s">
        <v>1669</v>
      </c>
      <c r="U1114" s="268" t="s">
        <v>1669</v>
      </c>
      <c r="V1114" s="268" t="s">
        <v>648</v>
      </c>
      <c r="W1114" s="268" t="s">
        <v>2176</v>
      </c>
      <c r="X1114" s="268" t="s">
        <v>2178</v>
      </c>
      <c r="Y1114" s="268" t="s">
        <v>14</v>
      </c>
    </row>
    <row r="1115" spans="2:25" hidden="1" x14ac:dyDescent="0.2">
      <c r="B1115" s="266" t="s">
        <v>2175</v>
      </c>
      <c r="C1115" s="267">
        <v>44675</v>
      </c>
      <c r="D1115" s="271" t="s">
        <v>1643</v>
      </c>
      <c r="E1115" s="268" t="s">
        <v>639</v>
      </c>
      <c r="F1115" s="268">
        <v>6225</v>
      </c>
      <c r="G1115" s="266" t="s">
        <v>939</v>
      </c>
      <c r="H1115" s="268" t="s">
        <v>2162</v>
      </c>
      <c r="I1115" s="268" t="s">
        <v>679</v>
      </c>
      <c r="J1115" s="269">
        <v>70900</v>
      </c>
      <c r="K1115" s="307">
        <v>607.46033199999999</v>
      </c>
      <c r="L1115" s="269">
        <v>116.72</v>
      </c>
      <c r="M1115" s="266" t="s">
        <v>643</v>
      </c>
      <c r="N1115" s="271" t="s">
        <v>1938</v>
      </c>
      <c r="O1115" s="268" t="s">
        <v>709</v>
      </c>
      <c r="P1115" s="268" t="s">
        <v>682</v>
      </c>
      <c r="Q1115" s="268" t="s">
        <v>683</v>
      </c>
      <c r="R1115" s="268"/>
      <c r="S1115" s="268"/>
      <c r="T1115" s="268" t="s">
        <v>1669</v>
      </c>
      <c r="U1115" s="268" t="s">
        <v>1669</v>
      </c>
      <c r="V1115" s="268" t="s">
        <v>648</v>
      </c>
      <c r="W1115" s="268" t="s">
        <v>2176</v>
      </c>
      <c r="X1115" s="268" t="s">
        <v>2178</v>
      </c>
      <c r="Y1115" s="268" t="s">
        <v>14</v>
      </c>
    </row>
    <row r="1116" spans="2:25" hidden="1" x14ac:dyDescent="0.2">
      <c r="B1116" s="266" t="s">
        <v>2175</v>
      </c>
      <c r="C1116" s="267">
        <v>44676</v>
      </c>
      <c r="D1116" s="271" t="s">
        <v>1643</v>
      </c>
      <c r="E1116" s="268" t="s">
        <v>639</v>
      </c>
      <c r="F1116" s="268">
        <v>6225</v>
      </c>
      <c r="G1116" s="266" t="s">
        <v>2163</v>
      </c>
      <c r="H1116" s="268" t="s">
        <v>2164</v>
      </c>
      <c r="I1116" s="268" t="s">
        <v>679</v>
      </c>
      <c r="J1116" s="269">
        <v>109862</v>
      </c>
      <c r="K1116" s="307">
        <v>610.80053599999997</v>
      </c>
      <c r="L1116" s="269">
        <v>179.87</v>
      </c>
      <c r="M1116" s="266" t="s">
        <v>643</v>
      </c>
      <c r="N1116" s="271" t="s">
        <v>1943</v>
      </c>
      <c r="O1116" s="268" t="s">
        <v>695</v>
      </c>
      <c r="P1116" s="268" t="s">
        <v>682</v>
      </c>
      <c r="Q1116" s="268" t="s">
        <v>683</v>
      </c>
      <c r="R1116" s="268"/>
      <c r="S1116" s="268"/>
      <c r="T1116" s="268" t="s">
        <v>1669</v>
      </c>
      <c r="U1116" s="268" t="s">
        <v>1669</v>
      </c>
      <c r="V1116" s="268" t="s">
        <v>648</v>
      </c>
      <c r="W1116" s="268" t="s">
        <v>2176</v>
      </c>
      <c r="X1116" s="268" t="s">
        <v>2178</v>
      </c>
      <c r="Y1116" s="268" t="s">
        <v>14</v>
      </c>
    </row>
    <row r="1117" spans="2:25" hidden="1" x14ac:dyDescent="0.2">
      <c r="B1117" s="266" t="s">
        <v>2175</v>
      </c>
      <c r="C1117" s="267">
        <v>44676</v>
      </c>
      <c r="D1117" s="271" t="s">
        <v>1643</v>
      </c>
      <c r="E1117" s="268" t="s">
        <v>639</v>
      </c>
      <c r="F1117" s="268">
        <v>6225</v>
      </c>
      <c r="G1117" s="266" t="s">
        <v>2163</v>
      </c>
      <c r="H1117" s="268" t="s">
        <v>2164</v>
      </c>
      <c r="I1117" s="268" t="s">
        <v>679</v>
      </c>
      <c r="J1117" s="269">
        <v>85448</v>
      </c>
      <c r="K1117" s="307">
        <v>610.80053599999997</v>
      </c>
      <c r="L1117" s="269">
        <v>139.9</v>
      </c>
      <c r="M1117" s="266" t="s">
        <v>643</v>
      </c>
      <c r="N1117" s="271" t="s">
        <v>1945</v>
      </c>
      <c r="O1117" s="268" t="s">
        <v>687</v>
      </c>
      <c r="P1117" s="268" t="s">
        <v>682</v>
      </c>
      <c r="Q1117" s="268" t="s">
        <v>683</v>
      </c>
      <c r="R1117" s="268"/>
      <c r="S1117" s="268"/>
      <c r="T1117" s="268" t="s">
        <v>1669</v>
      </c>
      <c r="U1117" s="268" t="s">
        <v>1669</v>
      </c>
      <c r="V1117" s="268" t="s">
        <v>648</v>
      </c>
      <c r="W1117" s="268" t="s">
        <v>2176</v>
      </c>
      <c r="X1117" s="268" t="s">
        <v>2178</v>
      </c>
      <c r="Y1117" s="268" t="s">
        <v>14</v>
      </c>
    </row>
    <row r="1118" spans="2:25" hidden="1" x14ac:dyDescent="0.2">
      <c r="B1118" s="266" t="s">
        <v>2175</v>
      </c>
      <c r="C1118" s="267">
        <v>44676</v>
      </c>
      <c r="D1118" s="271" t="s">
        <v>1643</v>
      </c>
      <c r="E1118" s="268" t="s">
        <v>639</v>
      </c>
      <c r="F1118" s="268">
        <v>6225</v>
      </c>
      <c r="G1118" s="266" t="s">
        <v>2163</v>
      </c>
      <c r="H1118" s="268" t="s">
        <v>2164</v>
      </c>
      <c r="I1118" s="268" t="s">
        <v>679</v>
      </c>
      <c r="J1118" s="269">
        <v>103758</v>
      </c>
      <c r="K1118" s="307">
        <v>610.80053599999997</v>
      </c>
      <c r="L1118" s="269">
        <v>169.87</v>
      </c>
      <c r="M1118" s="266" t="s">
        <v>643</v>
      </c>
      <c r="N1118" s="271" t="s">
        <v>1945</v>
      </c>
      <c r="O1118" s="268" t="s">
        <v>687</v>
      </c>
      <c r="P1118" s="268" t="s">
        <v>682</v>
      </c>
      <c r="Q1118" s="268" t="s">
        <v>683</v>
      </c>
      <c r="R1118" s="268"/>
      <c r="S1118" s="268"/>
      <c r="T1118" s="268" t="s">
        <v>1669</v>
      </c>
      <c r="U1118" s="268" t="s">
        <v>1669</v>
      </c>
      <c r="V1118" s="268" t="s">
        <v>648</v>
      </c>
      <c r="W1118" s="268" t="s">
        <v>2176</v>
      </c>
      <c r="X1118" s="268" t="s">
        <v>2178</v>
      </c>
      <c r="Y1118" s="268" t="s">
        <v>14</v>
      </c>
    </row>
    <row r="1119" spans="2:25" hidden="1" x14ac:dyDescent="0.2">
      <c r="B1119" s="266" t="s">
        <v>2175</v>
      </c>
      <c r="C1119" s="267">
        <v>44676</v>
      </c>
      <c r="D1119" s="271" t="s">
        <v>1643</v>
      </c>
      <c r="E1119" s="268" t="s">
        <v>639</v>
      </c>
      <c r="F1119" s="268">
        <v>6225</v>
      </c>
      <c r="G1119" s="266" t="s">
        <v>2165</v>
      </c>
      <c r="H1119" s="268" t="s">
        <v>2166</v>
      </c>
      <c r="I1119" s="268" t="s">
        <v>679</v>
      </c>
      <c r="J1119" s="269">
        <v>32988</v>
      </c>
      <c r="K1119" s="307">
        <v>610.80053599999997</v>
      </c>
      <c r="L1119" s="269">
        <v>54.01</v>
      </c>
      <c r="M1119" s="266" t="s">
        <v>643</v>
      </c>
      <c r="N1119" s="271" t="s">
        <v>1945</v>
      </c>
      <c r="O1119" s="268" t="s">
        <v>687</v>
      </c>
      <c r="P1119" s="268" t="s">
        <v>682</v>
      </c>
      <c r="Q1119" s="268" t="s">
        <v>683</v>
      </c>
      <c r="R1119" s="268"/>
      <c r="S1119" s="268"/>
      <c r="T1119" s="268" t="s">
        <v>1669</v>
      </c>
      <c r="U1119" s="268" t="s">
        <v>1669</v>
      </c>
      <c r="V1119" s="268" t="s">
        <v>648</v>
      </c>
      <c r="W1119" s="268" t="s">
        <v>2176</v>
      </c>
      <c r="X1119" s="268" t="s">
        <v>2178</v>
      </c>
      <c r="Y1119" s="268" t="s">
        <v>14</v>
      </c>
    </row>
    <row r="1120" spans="2:25" hidden="1" x14ac:dyDescent="0.2">
      <c r="B1120" s="266" t="s">
        <v>2175</v>
      </c>
      <c r="C1120" s="267">
        <v>44676</v>
      </c>
      <c r="D1120" s="271" t="s">
        <v>1643</v>
      </c>
      <c r="E1120" s="268" t="s">
        <v>639</v>
      </c>
      <c r="F1120" s="268">
        <v>6225</v>
      </c>
      <c r="G1120" s="266" t="s">
        <v>2163</v>
      </c>
      <c r="H1120" s="268" t="s">
        <v>2164</v>
      </c>
      <c r="I1120" s="268" t="s">
        <v>679</v>
      </c>
      <c r="J1120" s="269">
        <v>42724</v>
      </c>
      <c r="K1120" s="307">
        <v>610.80053599999997</v>
      </c>
      <c r="L1120" s="269">
        <v>69.95</v>
      </c>
      <c r="M1120" s="266" t="s">
        <v>643</v>
      </c>
      <c r="N1120" s="271" t="s">
        <v>1942</v>
      </c>
      <c r="O1120" s="268" t="s">
        <v>688</v>
      </c>
      <c r="P1120" s="268" t="s">
        <v>682</v>
      </c>
      <c r="Q1120" s="268" t="s">
        <v>683</v>
      </c>
      <c r="R1120" s="268"/>
      <c r="S1120" s="268"/>
      <c r="T1120" s="268" t="s">
        <v>1669</v>
      </c>
      <c r="U1120" s="268" t="s">
        <v>1669</v>
      </c>
      <c r="V1120" s="268" t="s">
        <v>648</v>
      </c>
      <c r="W1120" s="268" t="s">
        <v>2176</v>
      </c>
      <c r="X1120" s="268" t="s">
        <v>2178</v>
      </c>
      <c r="Y1120" s="268" t="s">
        <v>14</v>
      </c>
    </row>
    <row r="1121" spans="1:16384" hidden="1" x14ac:dyDescent="0.2">
      <c r="B1121" s="266" t="s">
        <v>2175</v>
      </c>
      <c r="C1121" s="267">
        <v>44676</v>
      </c>
      <c r="D1121" s="271" t="s">
        <v>1643</v>
      </c>
      <c r="E1121" s="268" t="s">
        <v>639</v>
      </c>
      <c r="F1121" s="268">
        <v>6225</v>
      </c>
      <c r="G1121" s="266" t="s">
        <v>944</v>
      </c>
      <c r="H1121" s="268" t="s">
        <v>2167</v>
      </c>
      <c r="I1121" s="268" t="s">
        <v>679</v>
      </c>
      <c r="J1121" s="269">
        <v>2000</v>
      </c>
      <c r="K1121" s="307">
        <v>610.80053599999997</v>
      </c>
      <c r="L1121" s="269">
        <v>3.27</v>
      </c>
      <c r="M1121" s="266" t="s">
        <v>643</v>
      </c>
      <c r="N1121" s="271" t="s">
        <v>1660</v>
      </c>
      <c r="O1121" s="268" t="s">
        <v>819</v>
      </c>
      <c r="P1121" s="268" t="s">
        <v>682</v>
      </c>
      <c r="Q1121" s="268" t="s">
        <v>683</v>
      </c>
      <c r="R1121" s="268"/>
      <c r="S1121" s="268"/>
      <c r="T1121" s="268" t="s">
        <v>1669</v>
      </c>
      <c r="U1121" s="268" t="s">
        <v>1669</v>
      </c>
      <c r="V1121" s="268" t="s">
        <v>648</v>
      </c>
      <c r="W1121" s="268" t="s">
        <v>2176</v>
      </c>
      <c r="X1121" s="268" t="s">
        <v>2178</v>
      </c>
      <c r="Y1121" s="268" t="s">
        <v>14</v>
      </c>
    </row>
    <row r="1122" spans="1:16384" hidden="1" x14ac:dyDescent="0.2">
      <c r="B1122" s="266" t="s">
        <v>2175</v>
      </c>
      <c r="C1122" s="267">
        <v>44676</v>
      </c>
      <c r="D1122" s="271" t="s">
        <v>1643</v>
      </c>
      <c r="E1122" s="268" t="s">
        <v>639</v>
      </c>
      <c r="F1122" s="268">
        <v>6225</v>
      </c>
      <c r="G1122" s="266" t="s">
        <v>936</v>
      </c>
      <c r="H1122" s="268" t="s">
        <v>2114</v>
      </c>
      <c r="I1122" s="268" t="s">
        <v>679</v>
      </c>
      <c r="J1122" s="269">
        <v>100000</v>
      </c>
      <c r="K1122" s="307">
        <v>610.80053599999997</v>
      </c>
      <c r="L1122" s="269">
        <v>163.72</v>
      </c>
      <c r="M1122" s="266" t="s">
        <v>643</v>
      </c>
      <c r="N1122" s="271" t="s">
        <v>2031</v>
      </c>
      <c r="O1122" s="268" t="s">
        <v>1332</v>
      </c>
      <c r="P1122" s="268" t="s">
        <v>682</v>
      </c>
      <c r="Q1122" s="268" t="s">
        <v>683</v>
      </c>
      <c r="R1122" s="268"/>
      <c r="S1122" s="268"/>
      <c r="T1122" s="268" t="s">
        <v>1669</v>
      </c>
      <c r="U1122" s="268" t="s">
        <v>1669</v>
      </c>
      <c r="V1122" s="268" t="s">
        <v>648</v>
      </c>
      <c r="W1122" s="268" t="s">
        <v>2176</v>
      </c>
      <c r="X1122" s="268" t="s">
        <v>2178</v>
      </c>
      <c r="Y1122" s="268" t="s">
        <v>14</v>
      </c>
    </row>
    <row r="1123" spans="1:16384" x14ac:dyDescent="0.2">
      <c r="B1123" s="266" t="s">
        <v>2175</v>
      </c>
      <c r="C1123" s="267">
        <v>44677</v>
      </c>
      <c r="D1123" s="271" t="s">
        <v>1643</v>
      </c>
      <c r="E1123" s="268" t="s">
        <v>639</v>
      </c>
      <c r="F1123" s="268">
        <v>6225</v>
      </c>
      <c r="G1123" s="266" t="s">
        <v>959</v>
      </c>
      <c r="H1123" s="268" t="s">
        <v>1016</v>
      </c>
      <c r="I1123" s="268" t="s">
        <v>679</v>
      </c>
      <c r="J1123" s="269">
        <v>50000</v>
      </c>
      <c r="K1123" s="307">
        <v>614.09475399999997</v>
      </c>
      <c r="L1123" s="269">
        <v>81.42</v>
      </c>
      <c r="M1123" s="266" t="s">
        <v>643</v>
      </c>
      <c r="N1123" s="271" t="s">
        <v>1953</v>
      </c>
      <c r="O1123" s="268" t="s">
        <v>712</v>
      </c>
      <c r="P1123" s="268" t="s">
        <v>682</v>
      </c>
      <c r="Q1123" s="268" t="s">
        <v>683</v>
      </c>
      <c r="R1123" s="268"/>
      <c r="S1123" s="268"/>
      <c r="T1123" s="268" t="s">
        <v>1669</v>
      </c>
      <c r="U1123" s="268" t="s">
        <v>1669</v>
      </c>
      <c r="V1123" s="268" t="s">
        <v>648</v>
      </c>
      <c r="W1123" s="268" t="s">
        <v>2176</v>
      </c>
      <c r="X1123" s="268" t="s">
        <v>2178</v>
      </c>
      <c r="Y1123" s="268" t="s">
        <v>14</v>
      </c>
    </row>
    <row r="1124" spans="1:16384" hidden="1" x14ac:dyDescent="0.2">
      <c r="B1124" s="266" t="s">
        <v>2175</v>
      </c>
      <c r="C1124" s="267">
        <v>44678</v>
      </c>
      <c r="D1124" s="271" t="s">
        <v>1643</v>
      </c>
      <c r="E1124" s="268" t="s">
        <v>639</v>
      </c>
      <c r="F1124" s="268">
        <v>6225</v>
      </c>
      <c r="G1124" s="266" t="s">
        <v>1172</v>
      </c>
      <c r="H1124" s="268" t="s">
        <v>2168</v>
      </c>
      <c r="I1124" s="268" t="s">
        <v>679</v>
      </c>
      <c r="J1124" s="269">
        <v>43470</v>
      </c>
      <c r="K1124" s="307">
        <v>619.32918700000005</v>
      </c>
      <c r="L1124" s="269">
        <v>70.19</v>
      </c>
      <c r="M1124" s="266" t="s">
        <v>643</v>
      </c>
      <c r="N1124" s="271" t="s">
        <v>1952</v>
      </c>
      <c r="O1124" s="268" t="s">
        <v>1059</v>
      </c>
      <c r="P1124" s="268" t="s">
        <v>682</v>
      </c>
      <c r="Q1124" s="268" t="s">
        <v>683</v>
      </c>
      <c r="R1124" s="268"/>
      <c r="S1124" s="268"/>
      <c r="T1124" s="268" t="s">
        <v>1669</v>
      </c>
      <c r="U1124" s="268" t="s">
        <v>1669</v>
      </c>
      <c r="V1124" s="268" t="s">
        <v>648</v>
      </c>
      <c r="W1124" s="268" t="s">
        <v>2176</v>
      </c>
      <c r="X1124" s="268" t="s">
        <v>2178</v>
      </c>
      <c r="Y1124" s="268" t="s">
        <v>14</v>
      </c>
    </row>
    <row r="1125" spans="1:16384" hidden="1" x14ac:dyDescent="0.2">
      <c r="B1125" s="266" t="s">
        <v>2175</v>
      </c>
      <c r="C1125" s="267">
        <v>44678</v>
      </c>
      <c r="D1125" s="271" t="s">
        <v>1643</v>
      </c>
      <c r="E1125" s="268" t="s">
        <v>639</v>
      </c>
      <c r="F1125" s="268">
        <v>6225</v>
      </c>
      <c r="G1125" s="266" t="s">
        <v>1175</v>
      </c>
      <c r="H1125" s="268" t="s">
        <v>2169</v>
      </c>
      <c r="I1125" s="268" t="s">
        <v>679</v>
      </c>
      <c r="J1125" s="269">
        <v>2000</v>
      </c>
      <c r="K1125" s="307">
        <v>619.32918700000005</v>
      </c>
      <c r="L1125" s="269">
        <v>3.23</v>
      </c>
      <c r="M1125" s="266" t="s">
        <v>643</v>
      </c>
      <c r="N1125" s="271" t="s">
        <v>1660</v>
      </c>
      <c r="O1125" s="268" t="s">
        <v>819</v>
      </c>
      <c r="P1125" s="268" t="s">
        <v>682</v>
      </c>
      <c r="Q1125" s="268" t="s">
        <v>683</v>
      </c>
      <c r="R1125" s="268"/>
      <c r="S1125" s="268"/>
      <c r="T1125" s="268" t="s">
        <v>1669</v>
      </c>
      <c r="U1125" s="268" t="s">
        <v>1669</v>
      </c>
      <c r="V1125" s="268" t="s">
        <v>648</v>
      </c>
      <c r="W1125" s="268" t="s">
        <v>2176</v>
      </c>
      <c r="X1125" s="268" t="s">
        <v>2178</v>
      </c>
      <c r="Y1125" s="268" t="s">
        <v>14</v>
      </c>
    </row>
    <row r="1126" spans="1:16384" hidden="1" x14ac:dyDescent="0.2">
      <c r="B1126" s="266" t="s">
        <v>2175</v>
      </c>
      <c r="C1126" s="267">
        <v>44678</v>
      </c>
      <c r="D1126" s="271" t="s">
        <v>1643</v>
      </c>
      <c r="E1126" s="268" t="s">
        <v>639</v>
      </c>
      <c r="F1126" s="268">
        <v>6225</v>
      </c>
      <c r="G1126" s="266" t="s">
        <v>970</v>
      </c>
      <c r="H1126" s="268" t="s">
        <v>2170</v>
      </c>
      <c r="I1126" s="268" t="s">
        <v>679</v>
      </c>
      <c r="J1126" s="269">
        <v>1500</v>
      </c>
      <c r="K1126" s="307">
        <v>619.32918700000005</v>
      </c>
      <c r="L1126" s="269">
        <v>2.42</v>
      </c>
      <c r="M1126" s="266" t="s">
        <v>643</v>
      </c>
      <c r="N1126" s="271" t="s">
        <v>1665</v>
      </c>
      <c r="O1126" s="268" t="s">
        <v>741</v>
      </c>
      <c r="P1126" s="268" t="s">
        <v>682</v>
      </c>
      <c r="Q1126" s="268" t="s">
        <v>683</v>
      </c>
      <c r="R1126" s="268"/>
      <c r="S1126" s="268"/>
      <c r="T1126" s="268" t="s">
        <v>1669</v>
      </c>
      <c r="U1126" s="268" t="s">
        <v>1669</v>
      </c>
      <c r="V1126" s="268" t="s">
        <v>648</v>
      </c>
      <c r="W1126" s="268" t="s">
        <v>2176</v>
      </c>
      <c r="X1126" s="268" t="s">
        <v>2178</v>
      </c>
      <c r="Y1126" s="268" t="s">
        <v>14</v>
      </c>
    </row>
    <row r="1127" spans="1:16384" hidden="1" x14ac:dyDescent="0.2">
      <c r="B1127" s="266" t="s">
        <v>2175</v>
      </c>
      <c r="C1127" s="267">
        <v>44680</v>
      </c>
      <c r="D1127" s="271" t="s">
        <v>1643</v>
      </c>
      <c r="E1127" s="268" t="s">
        <v>639</v>
      </c>
      <c r="F1127" s="268">
        <v>6225</v>
      </c>
      <c r="G1127" s="266" t="s">
        <v>1177</v>
      </c>
      <c r="H1127" s="268" t="s">
        <v>2171</v>
      </c>
      <c r="I1127" s="268" t="s">
        <v>679</v>
      </c>
      <c r="J1127" s="269">
        <v>31000</v>
      </c>
      <c r="K1127" s="307">
        <v>622.170254</v>
      </c>
      <c r="L1127" s="269">
        <v>49.83</v>
      </c>
      <c r="M1127" s="266" t="s">
        <v>643</v>
      </c>
      <c r="N1127" s="271" t="s">
        <v>1948</v>
      </c>
      <c r="O1127" s="268" t="s">
        <v>764</v>
      </c>
      <c r="P1127" s="268" t="s">
        <v>682</v>
      </c>
      <c r="Q1127" s="268" t="s">
        <v>683</v>
      </c>
      <c r="R1127" s="268"/>
      <c r="S1127" s="268"/>
      <c r="T1127" s="268" t="s">
        <v>1669</v>
      </c>
      <c r="U1127" s="268" t="s">
        <v>1669</v>
      </c>
      <c r="V1127" s="268" t="s">
        <v>648</v>
      </c>
      <c r="W1127" s="268" t="s">
        <v>2176</v>
      </c>
      <c r="X1127" s="268" t="s">
        <v>2178</v>
      </c>
      <c r="Y1127" s="268" t="s">
        <v>14</v>
      </c>
    </row>
    <row r="1128" spans="1:16384" hidden="1" x14ac:dyDescent="0.2">
      <c r="B1128" s="266" t="s">
        <v>2175</v>
      </c>
      <c r="C1128" s="267">
        <v>44680</v>
      </c>
      <c r="D1128" s="271" t="s">
        <v>1643</v>
      </c>
      <c r="E1128" s="268" t="s">
        <v>639</v>
      </c>
      <c r="F1128" s="268">
        <v>6225</v>
      </c>
      <c r="G1128" s="266" t="s">
        <v>2172</v>
      </c>
      <c r="H1128" s="268" t="s">
        <v>2173</v>
      </c>
      <c r="I1128" s="268" t="s">
        <v>679</v>
      </c>
      <c r="J1128" s="269">
        <v>280000</v>
      </c>
      <c r="K1128" s="307">
        <v>622.170254</v>
      </c>
      <c r="L1128" s="269">
        <v>450.04</v>
      </c>
      <c r="M1128" s="266" t="s">
        <v>643</v>
      </c>
      <c r="N1128" s="271" t="s">
        <v>1652</v>
      </c>
      <c r="O1128" s="268" t="s">
        <v>728</v>
      </c>
      <c r="P1128" s="268" t="s">
        <v>682</v>
      </c>
      <c r="Q1128" s="268" t="s">
        <v>683</v>
      </c>
      <c r="R1128" s="268"/>
      <c r="S1128" s="268"/>
      <c r="T1128" s="268" t="s">
        <v>1669</v>
      </c>
      <c r="U1128" s="268" t="s">
        <v>1669</v>
      </c>
      <c r="V1128" s="268" t="s">
        <v>648</v>
      </c>
      <c r="W1128" s="268" t="s">
        <v>2176</v>
      </c>
      <c r="X1128" s="268" t="s">
        <v>2178</v>
      </c>
      <c r="Y1128" s="268" t="s">
        <v>14</v>
      </c>
    </row>
    <row r="1129" spans="1:16384" hidden="1" x14ac:dyDescent="0.2">
      <c r="B1129" s="266" t="s">
        <v>2175</v>
      </c>
      <c r="C1129" s="267">
        <v>44680</v>
      </c>
      <c r="D1129" s="271" t="s">
        <v>1643</v>
      </c>
      <c r="E1129" s="268" t="s">
        <v>639</v>
      </c>
      <c r="F1129" s="268">
        <v>6225</v>
      </c>
      <c r="G1129" s="266" t="s">
        <v>1180</v>
      </c>
      <c r="H1129" s="268" t="s">
        <v>2174</v>
      </c>
      <c r="I1129" s="268" t="s">
        <v>679</v>
      </c>
      <c r="J1129" s="269">
        <v>75000</v>
      </c>
      <c r="K1129" s="307">
        <v>622.170254</v>
      </c>
      <c r="L1129" s="269">
        <v>120.55</v>
      </c>
      <c r="M1129" s="266" t="s">
        <v>643</v>
      </c>
      <c r="N1129" s="271" t="s">
        <v>1653</v>
      </c>
      <c r="O1129" s="268" t="s">
        <v>701</v>
      </c>
      <c r="P1129" s="268" t="s">
        <v>682</v>
      </c>
      <c r="Q1129" s="268" t="s">
        <v>683</v>
      </c>
      <c r="R1129" s="268"/>
      <c r="S1129" s="268"/>
      <c r="T1129" s="268" t="s">
        <v>1669</v>
      </c>
      <c r="U1129" s="268" t="s">
        <v>1669</v>
      </c>
      <c r="V1129" s="268" t="s">
        <v>648</v>
      </c>
      <c r="W1129" s="268" t="s">
        <v>2176</v>
      </c>
      <c r="X1129" s="268" t="s">
        <v>2178</v>
      </c>
      <c r="Y1129" s="268" t="s">
        <v>14</v>
      </c>
    </row>
    <row r="1130" spans="1:16384" hidden="1" x14ac:dyDescent="0.2">
      <c r="B1130" s="272" t="s">
        <v>2175</v>
      </c>
      <c r="C1130" s="273">
        <v>44680</v>
      </c>
      <c r="D1130" s="274" t="s">
        <v>1643</v>
      </c>
      <c r="E1130" s="275" t="s">
        <v>639</v>
      </c>
      <c r="F1130" s="275">
        <v>6225</v>
      </c>
      <c r="G1130" s="272" t="s">
        <v>1182</v>
      </c>
      <c r="H1130" s="275" t="s">
        <v>2174</v>
      </c>
      <c r="I1130" s="275" t="s">
        <v>679</v>
      </c>
      <c r="J1130" s="276">
        <v>60000</v>
      </c>
      <c r="K1130" s="310">
        <v>622.170254</v>
      </c>
      <c r="L1130" s="276">
        <v>96.44</v>
      </c>
      <c r="M1130" s="272" t="s">
        <v>643</v>
      </c>
      <c r="N1130" s="274" t="s">
        <v>1654</v>
      </c>
      <c r="O1130" s="275" t="s">
        <v>698</v>
      </c>
      <c r="P1130" s="275" t="s">
        <v>682</v>
      </c>
      <c r="Q1130" s="275" t="s">
        <v>683</v>
      </c>
      <c r="R1130" s="268"/>
      <c r="S1130" s="268"/>
      <c r="T1130" s="275" t="s">
        <v>1669</v>
      </c>
      <c r="U1130" s="275" t="s">
        <v>1669</v>
      </c>
      <c r="V1130" s="275" t="s">
        <v>648</v>
      </c>
      <c r="W1130" s="275" t="s">
        <v>2176</v>
      </c>
      <c r="X1130" s="275" t="s">
        <v>2178</v>
      </c>
      <c r="Y1130" s="275" t="s">
        <v>14</v>
      </c>
    </row>
    <row r="1131" spans="1:16384" hidden="1" x14ac:dyDescent="0.2">
      <c r="B1131" s="272" t="s">
        <v>2175</v>
      </c>
      <c r="C1131" s="273">
        <v>44371</v>
      </c>
      <c r="D1131" s="274" t="s">
        <v>1643</v>
      </c>
      <c r="E1131" s="275" t="s">
        <v>639</v>
      </c>
      <c r="F1131" s="275">
        <v>6425</v>
      </c>
      <c r="G1131" s="272" t="s">
        <v>1876</v>
      </c>
      <c r="H1131" s="275" t="s">
        <v>2256</v>
      </c>
      <c r="I1131" s="275" t="s">
        <v>1669</v>
      </c>
      <c r="J1131" s="276">
        <v>0</v>
      </c>
      <c r="K1131" s="310">
        <v>0</v>
      </c>
      <c r="L1131" s="276">
        <v>37.909999999999997</v>
      </c>
      <c r="M1131" s="272" t="s">
        <v>643</v>
      </c>
      <c r="N1131" s="274" t="s">
        <v>1931</v>
      </c>
      <c r="O1131" s="275" t="s">
        <v>644</v>
      </c>
      <c r="P1131" s="275" t="s">
        <v>645</v>
      </c>
      <c r="Q1131" s="275" t="s">
        <v>646</v>
      </c>
      <c r="R1131" s="268" t="s">
        <v>1669</v>
      </c>
      <c r="S1131" s="268" t="s">
        <v>1669</v>
      </c>
      <c r="T1131" s="275" t="s">
        <v>1986</v>
      </c>
      <c r="U1131" s="275" t="s">
        <v>647</v>
      </c>
      <c r="V1131" s="275" t="s">
        <v>648</v>
      </c>
      <c r="W1131" s="268" t="s">
        <v>1508</v>
      </c>
      <c r="X1131" s="275" t="s">
        <v>1636</v>
      </c>
      <c r="Y1131" s="268" t="s">
        <v>10</v>
      </c>
    </row>
    <row r="1132" spans="1:16384" hidden="1" x14ac:dyDescent="0.2">
      <c r="B1132" s="272" t="s">
        <v>2175</v>
      </c>
      <c r="C1132" s="273">
        <v>44673</v>
      </c>
      <c r="D1132" s="274" t="s">
        <v>1643</v>
      </c>
      <c r="E1132" s="275" t="s">
        <v>639</v>
      </c>
      <c r="F1132" s="275">
        <v>6425</v>
      </c>
      <c r="G1132" s="272" t="s">
        <v>651</v>
      </c>
      <c r="H1132" s="275" t="s">
        <v>1259</v>
      </c>
      <c r="I1132" s="275" t="s">
        <v>1669</v>
      </c>
      <c r="J1132" s="276">
        <v>0</v>
      </c>
      <c r="K1132" s="310">
        <v>0</v>
      </c>
      <c r="L1132" s="276">
        <v>4177</v>
      </c>
      <c r="M1132" s="272" t="s">
        <v>643</v>
      </c>
      <c r="N1132" s="274" t="s">
        <v>1931</v>
      </c>
      <c r="O1132" s="275" t="s">
        <v>644</v>
      </c>
      <c r="P1132" s="275" t="s">
        <v>645</v>
      </c>
      <c r="Q1132" s="275" t="s">
        <v>646</v>
      </c>
      <c r="R1132" s="268" t="s">
        <v>1669</v>
      </c>
      <c r="S1132" s="268" t="s">
        <v>1669</v>
      </c>
      <c r="T1132" s="275" t="s">
        <v>1986</v>
      </c>
      <c r="U1132" s="275" t="s">
        <v>647</v>
      </c>
      <c r="V1132" s="275" t="s">
        <v>648</v>
      </c>
      <c r="W1132" s="268" t="s">
        <v>1508</v>
      </c>
      <c r="X1132" s="275" t="s">
        <v>1636</v>
      </c>
      <c r="Y1132" s="268" t="s">
        <v>10</v>
      </c>
    </row>
    <row r="1133" spans="1:16384" hidden="1" x14ac:dyDescent="0.2">
      <c r="B1133" s="272" t="s">
        <v>2175</v>
      </c>
      <c r="C1133" s="273">
        <v>44687</v>
      </c>
      <c r="D1133" s="274" t="s">
        <v>1643</v>
      </c>
      <c r="E1133" s="275" t="s">
        <v>639</v>
      </c>
      <c r="F1133" s="275">
        <v>6425</v>
      </c>
      <c r="G1133" s="272" t="s">
        <v>640</v>
      </c>
      <c r="H1133" s="275" t="s">
        <v>2257</v>
      </c>
      <c r="I1133" s="275" t="s">
        <v>642</v>
      </c>
      <c r="J1133" s="276">
        <v>135.25</v>
      </c>
      <c r="K1133" s="310">
        <v>0.94785900000000001</v>
      </c>
      <c r="L1133" s="276">
        <v>142.69</v>
      </c>
      <c r="M1133" s="272" t="s">
        <v>643</v>
      </c>
      <c r="N1133" s="274" t="s">
        <v>1931</v>
      </c>
      <c r="O1133" s="275" t="s">
        <v>644</v>
      </c>
      <c r="P1133" s="275" t="s">
        <v>645</v>
      </c>
      <c r="Q1133" s="275" t="s">
        <v>646</v>
      </c>
      <c r="R1133" s="268" t="s">
        <v>1669</v>
      </c>
      <c r="S1133" s="268" t="s">
        <v>1669</v>
      </c>
      <c r="T1133" s="275" t="s">
        <v>1986</v>
      </c>
      <c r="U1133" s="275" t="s">
        <v>647</v>
      </c>
      <c r="V1133" s="275" t="s">
        <v>648</v>
      </c>
      <c r="W1133" s="275" t="s">
        <v>1610</v>
      </c>
      <c r="X1133" s="275" t="s">
        <v>1640</v>
      </c>
      <c r="Y1133" s="268" t="s">
        <v>10</v>
      </c>
    </row>
    <row r="1134" spans="1:16384" hidden="1" x14ac:dyDescent="0.2">
      <c r="B1134" s="266" t="s">
        <v>2105</v>
      </c>
      <c r="C1134" s="267">
        <v>44629</v>
      </c>
      <c r="D1134" s="271" t="s">
        <v>1643</v>
      </c>
      <c r="E1134" s="268" t="s">
        <v>639</v>
      </c>
      <c r="F1134" s="268">
        <v>6224</v>
      </c>
      <c r="G1134" s="266" t="s">
        <v>844</v>
      </c>
      <c r="H1134" s="268" t="s">
        <v>2177</v>
      </c>
      <c r="I1134" s="268" t="s">
        <v>679</v>
      </c>
      <c r="J1134" s="269">
        <v>125450</v>
      </c>
      <c r="K1134" s="307">
        <v>596.81672400000002</v>
      </c>
      <c r="L1134" s="269">
        <v>210.2</v>
      </c>
      <c r="M1134" s="266" t="s">
        <v>643</v>
      </c>
      <c r="N1134" s="271" t="s">
        <v>1948</v>
      </c>
      <c r="O1134" s="268" t="s">
        <v>764</v>
      </c>
      <c r="P1134" s="268" t="s">
        <v>682</v>
      </c>
      <c r="Q1134" s="268" t="s">
        <v>683</v>
      </c>
      <c r="R1134" s="268"/>
      <c r="S1134" s="268"/>
      <c r="T1134" s="268"/>
      <c r="U1134" s="268"/>
      <c r="V1134" s="268" t="s">
        <v>648</v>
      </c>
      <c r="W1134" s="268" t="s">
        <v>2176</v>
      </c>
      <c r="X1134" s="268" t="s">
        <v>2178</v>
      </c>
      <c r="Y1134" s="268" t="s">
        <v>14</v>
      </c>
    </row>
    <row r="1135" spans="1:16384" hidden="1" x14ac:dyDescent="0.2">
      <c r="B1135" s="266" t="s">
        <v>2190</v>
      </c>
      <c r="C1135" s="267">
        <v>44684</v>
      </c>
      <c r="D1135" s="271" t="s">
        <v>1643</v>
      </c>
      <c r="E1135" s="268" t="s">
        <v>639</v>
      </c>
      <c r="F1135" s="268">
        <v>6294</v>
      </c>
      <c r="G1135" s="266" t="s">
        <v>2191</v>
      </c>
      <c r="H1135" s="268" t="s">
        <v>2192</v>
      </c>
      <c r="I1135" s="268" t="s">
        <v>679</v>
      </c>
      <c r="J1135" s="269">
        <v>34620</v>
      </c>
      <c r="K1135" s="307">
        <v>623.38129200000003</v>
      </c>
      <c r="L1135" s="269">
        <v>55.54</v>
      </c>
      <c r="M1135" s="266" t="s">
        <v>643</v>
      </c>
      <c r="N1135" s="271" t="s">
        <v>1946</v>
      </c>
      <c r="O1135" s="268" t="s">
        <v>681</v>
      </c>
      <c r="P1135" s="268" t="s">
        <v>682</v>
      </c>
      <c r="Q1135" s="268" t="s">
        <v>683</v>
      </c>
      <c r="R1135" s="268"/>
      <c r="S1135" s="268"/>
      <c r="T1135" s="268"/>
      <c r="U1135" s="268"/>
      <c r="V1135" s="268" t="s">
        <v>648</v>
      </c>
      <c r="W1135" s="268" t="s">
        <v>2176</v>
      </c>
      <c r="X1135" s="268" t="s">
        <v>2178</v>
      </c>
      <c r="Y1135" s="268" t="s">
        <v>14</v>
      </c>
    </row>
    <row r="1136" spans="1:16384" s="236" customFormat="1" hidden="1" x14ac:dyDescent="0.2">
      <c r="A1136" s="233"/>
      <c r="B1136" s="267" t="s">
        <v>2190</v>
      </c>
      <c r="C1136" s="267">
        <v>44684</v>
      </c>
      <c r="D1136" s="268" t="s">
        <v>1643</v>
      </c>
      <c r="E1136" s="268" t="s">
        <v>639</v>
      </c>
      <c r="F1136" s="266">
        <v>6294</v>
      </c>
      <c r="G1136" s="268" t="s">
        <v>2191</v>
      </c>
      <c r="H1136" s="268" t="s">
        <v>2192</v>
      </c>
      <c r="I1136" s="269" t="s">
        <v>679</v>
      </c>
      <c r="J1136" s="269">
        <v>244138</v>
      </c>
      <c r="K1136" s="311">
        <v>623.38129200000003</v>
      </c>
      <c r="L1136" s="268">
        <v>391.64</v>
      </c>
      <c r="M1136" s="266" t="s">
        <v>643</v>
      </c>
      <c r="N1136" s="271" t="s">
        <v>1943</v>
      </c>
      <c r="O1136" s="268" t="s">
        <v>695</v>
      </c>
      <c r="P1136" s="268" t="s">
        <v>682</v>
      </c>
      <c r="Q1136" s="268" t="s">
        <v>683</v>
      </c>
      <c r="R1136" s="268"/>
      <c r="S1136" s="268"/>
      <c r="T1136" s="268"/>
      <c r="U1136" s="268"/>
      <c r="V1136" s="268" t="s">
        <v>648</v>
      </c>
      <c r="W1136" s="268" t="s">
        <v>2176</v>
      </c>
      <c r="X1136" s="268" t="s">
        <v>2178</v>
      </c>
      <c r="Y1136" s="277" t="s">
        <v>14</v>
      </c>
      <c r="Z1136" s="223"/>
      <c r="AA1136" s="223"/>
      <c r="AB1136" s="223"/>
      <c r="AC1136" s="223"/>
      <c r="AD1136" s="223"/>
      <c r="AE1136" s="223"/>
      <c r="AF1136" s="223"/>
      <c r="AG1136" s="223"/>
      <c r="AH1136" s="223"/>
      <c r="AI1136" s="223"/>
      <c r="AJ1136" s="223"/>
      <c r="AK1136" s="223"/>
      <c r="AL1136" s="223"/>
      <c r="AM1136" s="223"/>
      <c r="AN1136" s="223"/>
      <c r="AO1136" s="223"/>
      <c r="AP1136" s="223"/>
      <c r="AQ1136" s="223"/>
      <c r="AR1136" s="223"/>
      <c r="AS1136" s="223"/>
      <c r="AT1136" s="223"/>
      <c r="AU1136" s="223"/>
      <c r="AV1136" s="223"/>
      <c r="AW1136" s="223"/>
      <c r="AX1136" s="223"/>
      <c r="AY1136" s="223"/>
      <c r="AZ1136" s="223"/>
      <c r="BA1136" s="223"/>
      <c r="BB1136" s="223"/>
      <c r="BC1136" s="223"/>
      <c r="BD1136" s="223"/>
      <c r="BE1136" s="223"/>
      <c r="BF1136" s="223"/>
      <c r="BG1136" s="223"/>
      <c r="BH1136" s="223"/>
      <c r="BI1136" s="223"/>
      <c r="BJ1136" s="223"/>
      <c r="BK1136" s="223"/>
      <c r="BL1136" s="223"/>
      <c r="BM1136" s="223"/>
      <c r="BN1136" s="223"/>
      <c r="BO1136" s="223"/>
      <c r="BP1136" s="223"/>
      <c r="BQ1136" s="223"/>
      <c r="BR1136" s="223"/>
      <c r="BS1136" s="223"/>
      <c r="BT1136" s="223"/>
      <c r="BU1136" s="223"/>
      <c r="BV1136" s="223"/>
      <c r="BW1136" s="223"/>
      <c r="BX1136" s="223"/>
      <c r="BY1136" s="223"/>
      <c r="BZ1136" s="223"/>
      <c r="CA1136" s="223"/>
      <c r="CB1136" s="223"/>
      <c r="CC1136" s="223"/>
      <c r="CD1136" s="223"/>
      <c r="CE1136" s="223"/>
      <c r="CF1136" s="223"/>
      <c r="CG1136" s="223"/>
      <c r="CH1136" s="223"/>
      <c r="CI1136" s="223"/>
      <c r="CJ1136" s="223"/>
      <c r="CK1136" s="223"/>
      <c r="CL1136" s="223"/>
      <c r="CM1136" s="223"/>
      <c r="CN1136" s="223"/>
      <c r="CO1136" s="223"/>
      <c r="CP1136" s="223"/>
      <c r="CQ1136" s="223"/>
      <c r="CR1136" s="223"/>
      <c r="CS1136" s="223"/>
      <c r="CT1136" s="223"/>
      <c r="CU1136" s="223"/>
      <c r="CV1136" s="223"/>
      <c r="CW1136" s="223"/>
      <c r="CX1136" s="223"/>
      <c r="CY1136" s="223"/>
      <c r="CZ1136" s="223"/>
      <c r="DA1136" s="223"/>
      <c r="DB1136" s="223"/>
      <c r="DC1136" s="223"/>
      <c r="DD1136" s="223"/>
      <c r="DE1136" s="223"/>
      <c r="DF1136" s="223"/>
      <c r="DG1136" s="223"/>
      <c r="DH1136" s="223"/>
      <c r="DI1136" s="223"/>
      <c r="DJ1136" s="223"/>
      <c r="DK1136" s="223"/>
      <c r="DL1136" s="223"/>
      <c r="DM1136" s="223"/>
      <c r="DN1136" s="223"/>
      <c r="DO1136" s="223"/>
      <c r="DP1136" s="223"/>
      <c r="DQ1136" s="223"/>
      <c r="DR1136" s="223"/>
      <c r="DS1136" s="223"/>
      <c r="DT1136" s="223"/>
      <c r="DU1136" s="223"/>
      <c r="DV1136" s="223"/>
      <c r="DW1136" s="223"/>
      <c r="DX1136" s="223"/>
      <c r="DY1136" s="223"/>
      <c r="DZ1136" s="223"/>
      <c r="EA1136" s="223"/>
      <c r="EB1136" s="223"/>
      <c r="EC1136" s="223"/>
      <c r="ED1136" s="223"/>
      <c r="EE1136" s="223"/>
      <c r="EF1136" s="223"/>
      <c r="EG1136" s="223"/>
      <c r="EH1136" s="223"/>
      <c r="EI1136" s="223"/>
      <c r="EJ1136" s="223"/>
      <c r="EK1136" s="223"/>
      <c r="EL1136" s="223"/>
      <c r="EM1136" s="223"/>
      <c r="EN1136" s="223"/>
      <c r="EO1136" s="223"/>
      <c r="EP1136" s="223"/>
      <c r="EQ1136" s="223"/>
      <c r="ER1136" s="223"/>
      <c r="ES1136" s="223"/>
      <c r="ET1136" s="223"/>
      <c r="EU1136" s="223"/>
      <c r="EV1136" s="223"/>
      <c r="EW1136" s="223"/>
      <c r="EX1136" s="223"/>
      <c r="EY1136" s="223"/>
      <c r="EZ1136" s="223"/>
      <c r="FA1136" s="223"/>
      <c r="FB1136" s="223"/>
      <c r="FC1136" s="223"/>
      <c r="FD1136" s="223"/>
      <c r="FE1136" s="223"/>
      <c r="FF1136" s="223"/>
      <c r="FG1136" s="223"/>
      <c r="FH1136" s="223"/>
      <c r="FI1136" s="223"/>
      <c r="FJ1136" s="223"/>
      <c r="FK1136" s="223"/>
      <c r="FL1136" s="223"/>
      <c r="FM1136" s="223"/>
      <c r="FN1136" s="223"/>
      <c r="FO1136" s="223"/>
      <c r="FP1136" s="223"/>
      <c r="FQ1136" s="223"/>
      <c r="FR1136" s="223"/>
      <c r="FS1136" s="223"/>
      <c r="FT1136" s="223"/>
      <c r="FU1136" s="223"/>
      <c r="FV1136" s="223"/>
      <c r="FW1136" s="223"/>
      <c r="FX1136" s="223"/>
      <c r="FY1136" s="223"/>
      <c r="FZ1136" s="223"/>
      <c r="GA1136" s="223"/>
      <c r="GB1136" s="223"/>
      <c r="GC1136" s="223"/>
      <c r="GD1136" s="223"/>
      <c r="GE1136" s="223"/>
      <c r="GF1136" s="223"/>
      <c r="GG1136" s="223"/>
      <c r="GH1136" s="223"/>
      <c r="GI1136" s="223"/>
      <c r="GJ1136" s="223"/>
      <c r="GK1136" s="223"/>
      <c r="GL1136" s="223"/>
      <c r="GM1136" s="223"/>
      <c r="GN1136" s="223"/>
      <c r="GO1136" s="223"/>
      <c r="GP1136" s="223"/>
      <c r="GQ1136" s="223"/>
      <c r="GR1136" s="223"/>
      <c r="GS1136" s="223"/>
      <c r="GT1136" s="223"/>
      <c r="GU1136" s="223"/>
      <c r="GV1136" s="223"/>
      <c r="GW1136" s="223"/>
      <c r="GX1136" s="223"/>
      <c r="GY1136" s="223"/>
      <c r="GZ1136" s="223"/>
      <c r="HA1136" s="223"/>
      <c r="HB1136" s="223"/>
      <c r="HC1136" s="223"/>
      <c r="HD1136" s="223"/>
      <c r="HE1136" s="223"/>
      <c r="HF1136" s="223"/>
      <c r="HG1136" s="223"/>
      <c r="HH1136" s="223"/>
      <c r="HI1136" s="223"/>
      <c r="HJ1136" s="223"/>
      <c r="HK1136" s="223"/>
      <c r="HL1136" s="223"/>
      <c r="HM1136" s="223"/>
      <c r="HN1136" s="223"/>
      <c r="HO1136" s="223"/>
      <c r="HP1136" s="223"/>
      <c r="HQ1136" s="223"/>
      <c r="HR1136" s="223"/>
      <c r="HS1136" s="223"/>
      <c r="HT1136" s="223"/>
      <c r="HU1136" s="223"/>
      <c r="HV1136" s="223"/>
      <c r="HW1136" s="223"/>
      <c r="HX1136" s="223"/>
      <c r="HY1136" s="223"/>
      <c r="HZ1136" s="223"/>
      <c r="IA1136" s="223"/>
      <c r="IB1136" s="223"/>
      <c r="IC1136" s="223"/>
      <c r="ID1136" s="223"/>
      <c r="IE1136" s="223"/>
      <c r="IF1136" s="223"/>
      <c r="IG1136" s="223"/>
      <c r="IH1136" s="223"/>
      <c r="II1136" s="223"/>
      <c r="IJ1136" s="223"/>
      <c r="IK1136" s="223"/>
      <c r="IL1136" s="223"/>
      <c r="IM1136" s="223"/>
      <c r="IN1136" s="223"/>
      <c r="IO1136" s="223"/>
      <c r="IP1136" s="223"/>
      <c r="IQ1136" s="223"/>
      <c r="IR1136" s="223"/>
      <c r="IS1136" s="223"/>
      <c r="IT1136" s="223"/>
      <c r="IU1136" s="223"/>
      <c r="IV1136" s="223"/>
      <c r="IW1136" s="223"/>
      <c r="IX1136" s="223"/>
      <c r="IY1136" s="223"/>
      <c r="IZ1136" s="223"/>
      <c r="JA1136" s="223"/>
      <c r="JB1136" s="223"/>
      <c r="JC1136" s="223"/>
      <c r="JD1136" s="223"/>
      <c r="JE1136" s="223"/>
      <c r="JF1136" s="223"/>
      <c r="JG1136" s="223"/>
      <c r="JH1136" s="223"/>
      <c r="JI1136" s="223"/>
      <c r="JJ1136" s="223"/>
      <c r="JK1136" s="223"/>
      <c r="JL1136" s="223"/>
      <c r="JM1136" s="223"/>
      <c r="JN1136" s="223"/>
      <c r="JO1136" s="223"/>
      <c r="JP1136" s="223"/>
      <c r="JQ1136" s="223"/>
      <c r="JR1136" s="223"/>
      <c r="JS1136" s="223"/>
      <c r="JT1136" s="223"/>
      <c r="JU1136" s="223"/>
      <c r="JV1136" s="223"/>
      <c r="JW1136" s="223"/>
      <c r="JX1136" s="223"/>
      <c r="JY1136" s="223"/>
      <c r="JZ1136" s="223"/>
      <c r="KA1136" s="223"/>
      <c r="KB1136" s="223"/>
      <c r="KC1136" s="223"/>
      <c r="KD1136" s="223"/>
      <c r="KE1136" s="223"/>
      <c r="KF1136" s="223"/>
      <c r="KG1136" s="223"/>
      <c r="KH1136" s="223"/>
      <c r="KI1136" s="223"/>
      <c r="KJ1136" s="223"/>
      <c r="KK1136" s="223"/>
      <c r="KL1136" s="223"/>
      <c r="KM1136" s="223"/>
      <c r="KN1136" s="223"/>
      <c r="KO1136" s="223"/>
      <c r="KP1136" s="223"/>
      <c r="KQ1136" s="223"/>
      <c r="KR1136" s="223"/>
      <c r="KS1136" s="223"/>
      <c r="KT1136" s="223"/>
      <c r="KU1136" s="223"/>
      <c r="KV1136" s="223"/>
      <c r="KW1136" s="223"/>
      <c r="KX1136" s="223"/>
      <c r="KY1136" s="223"/>
      <c r="KZ1136" s="223"/>
      <c r="LA1136" s="223"/>
      <c r="LB1136" s="223"/>
      <c r="LC1136" s="223"/>
      <c r="LD1136" s="223"/>
      <c r="LE1136" s="223"/>
      <c r="LF1136" s="223"/>
      <c r="LG1136" s="223"/>
      <c r="LH1136" s="223"/>
      <c r="LI1136" s="223"/>
      <c r="LJ1136" s="223"/>
      <c r="LK1136" s="223"/>
      <c r="LL1136" s="223"/>
      <c r="LM1136" s="223"/>
      <c r="LN1136" s="223"/>
      <c r="LO1136" s="223"/>
      <c r="LP1136" s="223"/>
      <c r="LQ1136" s="223"/>
      <c r="LR1136" s="223"/>
      <c r="LS1136" s="223"/>
      <c r="LT1136" s="223"/>
      <c r="LU1136" s="223"/>
      <c r="LV1136" s="223"/>
      <c r="LW1136" s="223"/>
      <c r="LX1136" s="223"/>
      <c r="LY1136" s="223"/>
      <c r="LZ1136" s="223"/>
      <c r="MA1136" s="223"/>
      <c r="MB1136" s="223"/>
      <c r="MC1136" s="223"/>
      <c r="MD1136" s="223"/>
      <c r="ME1136" s="223"/>
      <c r="MF1136" s="223"/>
      <c r="MG1136" s="223"/>
      <c r="MH1136" s="223"/>
      <c r="MI1136" s="223"/>
      <c r="MJ1136" s="223"/>
      <c r="MK1136" s="223"/>
      <c r="ML1136" s="223"/>
      <c r="MM1136" s="223"/>
      <c r="MN1136" s="223"/>
      <c r="MO1136" s="223"/>
      <c r="MP1136" s="223"/>
      <c r="MQ1136" s="223"/>
      <c r="MR1136" s="223"/>
      <c r="MS1136" s="223"/>
      <c r="MT1136" s="223"/>
      <c r="MU1136" s="223"/>
      <c r="MV1136" s="223"/>
      <c r="MW1136" s="223"/>
      <c r="MX1136" s="223"/>
      <c r="MY1136" s="223"/>
      <c r="MZ1136" s="223"/>
      <c r="NA1136" s="223"/>
      <c r="NB1136" s="223"/>
      <c r="NC1136" s="223"/>
      <c r="ND1136" s="223"/>
      <c r="NE1136" s="223"/>
      <c r="NF1136" s="223"/>
      <c r="NG1136" s="223"/>
      <c r="NH1136" s="223"/>
      <c r="NI1136" s="223"/>
      <c r="NJ1136" s="223"/>
      <c r="NK1136" s="223"/>
      <c r="NL1136" s="223"/>
      <c r="NM1136" s="223"/>
      <c r="NN1136" s="223"/>
      <c r="NO1136" s="223"/>
      <c r="NP1136" s="223"/>
      <c r="NQ1136" s="223"/>
      <c r="NR1136" s="223"/>
      <c r="NS1136" s="223"/>
      <c r="NT1136" s="223"/>
      <c r="NU1136" s="223"/>
      <c r="NV1136" s="223"/>
      <c r="NW1136" s="223"/>
      <c r="NX1136" s="223"/>
      <c r="NY1136" s="223"/>
      <c r="NZ1136" s="223"/>
      <c r="OA1136" s="223"/>
      <c r="OB1136" s="223"/>
      <c r="OC1136" s="223"/>
      <c r="OD1136" s="223"/>
      <c r="OE1136" s="223"/>
      <c r="OF1136" s="223"/>
      <c r="OG1136" s="223"/>
      <c r="OH1136" s="223"/>
      <c r="OI1136" s="223"/>
      <c r="OJ1136" s="223"/>
      <c r="OK1136" s="223"/>
      <c r="OL1136" s="223"/>
      <c r="OM1136" s="223"/>
      <c r="ON1136" s="223"/>
      <c r="OO1136" s="223"/>
      <c r="OP1136" s="223"/>
      <c r="OQ1136" s="223"/>
      <c r="OR1136" s="223"/>
      <c r="OS1136" s="223"/>
      <c r="OT1136" s="223"/>
      <c r="OU1136" s="223"/>
      <c r="OV1136" s="223"/>
      <c r="OW1136" s="223"/>
      <c r="OX1136" s="223"/>
      <c r="OY1136" s="223"/>
      <c r="OZ1136" s="223"/>
      <c r="PA1136" s="223"/>
      <c r="PB1136" s="223"/>
      <c r="PC1136" s="223"/>
      <c r="PD1136" s="223"/>
      <c r="PE1136" s="223"/>
      <c r="PF1136" s="223"/>
      <c r="PG1136" s="223"/>
      <c r="PH1136" s="223"/>
      <c r="PI1136" s="223"/>
      <c r="PJ1136" s="223"/>
      <c r="PK1136" s="223"/>
      <c r="PL1136" s="223"/>
      <c r="PM1136" s="223"/>
      <c r="PN1136" s="223"/>
      <c r="PO1136" s="223"/>
      <c r="PP1136" s="223"/>
      <c r="PQ1136" s="223"/>
      <c r="PR1136" s="223"/>
      <c r="PS1136" s="223"/>
      <c r="PT1136" s="223"/>
      <c r="PU1136" s="223"/>
      <c r="PV1136" s="223"/>
      <c r="PW1136" s="223"/>
      <c r="PX1136" s="223"/>
      <c r="PY1136" s="223"/>
      <c r="PZ1136" s="223"/>
      <c r="QA1136" s="223"/>
      <c r="QB1136" s="223"/>
      <c r="QC1136" s="223"/>
      <c r="QD1136" s="223"/>
      <c r="QE1136" s="223"/>
      <c r="QF1136" s="223"/>
      <c r="QG1136" s="223"/>
      <c r="QH1136" s="223"/>
      <c r="QI1136" s="223"/>
      <c r="QJ1136" s="223"/>
      <c r="QK1136" s="223"/>
      <c r="QL1136" s="223"/>
      <c r="QM1136" s="223"/>
      <c r="QN1136" s="223"/>
      <c r="QO1136" s="223"/>
      <c r="QP1136" s="223"/>
      <c r="QQ1136" s="223"/>
      <c r="QR1136" s="223"/>
      <c r="QS1136" s="223"/>
      <c r="QT1136" s="223"/>
      <c r="QU1136" s="223"/>
      <c r="QV1136" s="223"/>
      <c r="QW1136" s="223"/>
      <c r="QX1136" s="223"/>
      <c r="QY1136" s="223"/>
      <c r="QZ1136" s="223"/>
      <c r="RA1136" s="223"/>
      <c r="RB1136" s="223"/>
      <c r="RC1136" s="223"/>
      <c r="RD1136" s="223"/>
      <c r="RE1136" s="223"/>
      <c r="RF1136" s="223"/>
      <c r="RG1136" s="223"/>
      <c r="RH1136" s="223"/>
      <c r="RI1136" s="223"/>
      <c r="RJ1136" s="223"/>
      <c r="RK1136" s="223"/>
      <c r="RL1136" s="223"/>
      <c r="RM1136" s="223"/>
      <c r="RN1136" s="223"/>
      <c r="RO1136" s="223"/>
      <c r="RP1136" s="223"/>
      <c r="RQ1136" s="223"/>
      <c r="RR1136" s="223"/>
      <c r="RS1136" s="223"/>
      <c r="RT1136" s="223"/>
      <c r="RU1136" s="223"/>
      <c r="RV1136" s="223"/>
      <c r="RW1136" s="223"/>
      <c r="RX1136" s="223"/>
      <c r="RY1136" s="223"/>
      <c r="RZ1136" s="223"/>
      <c r="SA1136" s="223"/>
      <c r="SB1136" s="223"/>
      <c r="SC1136" s="223"/>
      <c r="SD1136" s="223"/>
      <c r="SE1136" s="223"/>
      <c r="SF1136" s="223"/>
      <c r="SG1136" s="223"/>
      <c r="SH1136" s="223"/>
      <c r="SI1136" s="223"/>
      <c r="SJ1136" s="223"/>
      <c r="SK1136" s="223"/>
      <c r="SL1136" s="223"/>
      <c r="SM1136" s="223"/>
      <c r="SN1136" s="223"/>
      <c r="SO1136" s="223"/>
      <c r="SP1136" s="223"/>
      <c r="SQ1136" s="223"/>
      <c r="SR1136" s="223"/>
      <c r="SS1136" s="223"/>
      <c r="ST1136" s="223"/>
      <c r="SU1136" s="223"/>
      <c r="SV1136" s="223"/>
      <c r="SW1136" s="223"/>
      <c r="SX1136" s="223"/>
      <c r="SY1136" s="223"/>
      <c r="SZ1136" s="223"/>
      <c r="TA1136" s="223"/>
      <c r="TB1136" s="223"/>
      <c r="TC1136" s="223"/>
      <c r="TD1136" s="223"/>
      <c r="TE1136" s="223"/>
      <c r="TF1136" s="223"/>
      <c r="TG1136" s="223"/>
      <c r="TH1136" s="223"/>
      <c r="TI1136" s="223"/>
      <c r="TJ1136" s="223"/>
      <c r="TK1136" s="223"/>
      <c r="TL1136" s="223"/>
      <c r="TM1136" s="223"/>
      <c r="TN1136" s="223"/>
      <c r="TO1136" s="223"/>
      <c r="TP1136" s="223"/>
      <c r="TQ1136" s="223"/>
      <c r="TR1136" s="223"/>
      <c r="TS1136" s="223"/>
      <c r="TT1136" s="223"/>
      <c r="TU1136" s="223"/>
      <c r="TV1136" s="223"/>
      <c r="TW1136" s="223"/>
      <c r="TX1136" s="223"/>
      <c r="TY1136" s="223"/>
      <c r="TZ1136" s="223"/>
      <c r="UA1136" s="223"/>
      <c r="UB1136" s="223"/>
      <c r="UC1136" s="223"/>
      <c r="UD1136" s="223"/>
      <c r="UE1136" s="223"/>
      <c r="UF1136" s="223"/>
      <c r="UG1136" s="223"/>
      <c r="UH1136" s="223"/>
      <c r="UI1136" s="223"/>
      <c r="UJ1136" s="223"/>
      <c r="UK1136" s="223"/>
      <c r="UL1136" s="223"/>
      <c r="UM1136" s="223"/>
      <c r="UN1136" s="223"/>
      <c r="UO1136" s="223"/>
      <c r="UP1136" s="223"/>
      <c r="UQ1136" s="223"/>
      <c r="UR1136" s="223"/>
      <c r="US1136" s="223"/>
      <c r="UT1136" s="223"/>
      <c r="UU1136" s="223"/>
      <c r="UV1136" s="223"/>
      <c r="UW1136" s="223"/>
      <c r="UX1136" s="223"/>
      <c r="UY1136" s="223"/>
      <c r="UZ1136" s="223"/>
      <c r="VA1136" s="223"/>
      <c r="VB1136" s="223"/>
      <c r="VC1136" s="223"/>
      <c r="VD1136" s="223"/>
      <c r="VE1136" s="223"/>
      <c r="VF1136" s="223"/>
      <c r="VG1136" s="223"/>
      <c r="VH1136" s="223"/>
      <c r="VI1136" s="223"/>
      <c r="VJ1136" s="223"/>
      <c r="VK1136" s="223"/>
      <c r="VL1136" s="223"/>
      <c r="VM1136" s="223"/>
      <c r="VN1136" s="223"/>
      <c r="VO1136" s="223"/>
      <c r="VP1136" s="223"/>
      <c r="VQ1136" s="223"/>
      <c r="VR1136" s="223"/>
      <c r="VS1136" s="223"/>
      <c r="VT1136" s="223"/>
      <c r="VU1136" s="223"/>
      <c r="VV1136" s="223"/>
      <c r="VW1136" s="223"/>
      <c r="VX1136" s="223"/>
      <c r="VY1136" s="223"/>
      <c r="VZ1136" s="223"/>
      <c r="WA1136" s="223"/>
      <c r="WB1136" s="223"/>
      <c r="WC1136" s="223"/>
      <c r="WD1136" s="223"/>
      <c r="WE1136" s="223"/>
      <c r="WF1136" s="223"/>
      <c r="WG1136" s="223"/>
      <c r="WH1136" s="223"/>
      <c r="WI1136" s="223"/>
      <c r="WJ1136" s="223"/>
      <c r="WK1136" s="223"/>
      <c r="WL1136" s="223"/>
      <c r="WM1136" s="223"/>
      <c r="WN1136" s="223"/>
      <c r="WO1136" s="223"/>
      <c r="WP1136" s="223"/>
      <c r="WQ1136" s="223"/>
      <c r="WR1136" s="223"/>
      <c r="WS1136" s="223"/>
      <c r="WT1136" s="223"/>
      <c r="WU1136" s="223"/>
      <c r="WV1136" s="223"/>
      <c r="WW1136" s="223"/>
      <c r="WX1136" s="223"/>
      <c r="WY1136" s="223"/>
      <c r="WZ1136" s="223"/>
      <c r="XA1136" s="223"/>
      <c r="XB1136" s="223"/>
      <c r="XC1136" s="223"/>
      <c r="XD1136" s="223"/>
      <c r="XE1136" s="223"/>
      <c r="XF1136" s="223"/>
      <c r="XG1136" s="223"/>
      <c r="XH1136" s="223"/>
      <c r="XI1136" s="223"/>
      <c r="XJ1136" s="223"/>
      <c r="XK1136" s="223"/>
      <c r="XL1136" s="223"/>
      <c r="XM1136" s="223"/>
      <c r="XN1136" s="223"/>
      <c r="XO1136" s="223"/>
      <c r="XP1136" s="223"/>
      <c r="XQ1136" s="223"/>
      <c r="XR1136" s="223"/>
      <c r="XS1136" s="223"/>
      <c r="XT1136" s="223"/>
      <c r="XU1136" s="223"/>
      <c r="XV1136" s="223"/>
      <c r="XW1136" s="223"/>
      <c r="XX1136" s="223"/>
      <c r="XY1136" s="223"/>
      <c r="XZ1136" s="223"/>
      <c r="YA1136" s="223"/>
      <c r="YB1136" s="223"/>
      <c r="YC1136" s="223"/>
      <c r="YD1136" s="223"/>
      <c r="YE1136" s="223"/>
      <c r="YF1136" s="223"/>
      <c r="YG1136" s="223"/>
      <c r="YH1136" s="223"/>
      <c r="YI1136" s="223"/>
      <c r="YJ1136" s="223"/>
      <c r="YK1136" s="223"/>
      <c r="YL1136" s="223"/>
      <c r="YM1136" s="223"/>
      <c r="YN1136" s="223"/>
      <c r="YO1136" s="223"/>
      <c r="YP1136" s="223"/>
      <c r="YQ1136" s="223"/>
      <c r="YR1136" s="223"/>
      <c r="YS1136" s="223"/>
      <c r="YT1136" s="223"/>
      <c r="YU1136" s="223"/>
      <c r="YV1136" s="223"/>
      <c r="YW1136" s="223"/>
      <c r="YX1136" s="223"/>
      <c r="YY1136" s="223"/>
      <c r="YZ1136" s="223"/>
      <c r="ZA1136" s="223"/>
      <c r="ZB1136" s="223"/>
      <c r="ZC1136" s="223"/>
      <c r="ZD1136" s="223"/>
      <c r="ZE1136" s="223"/>
      <c r="ZF1136" s="223"/>
      <c r="ZG1136" s="223"/>
      <c r="ZH1136" s="223"/>
      <c r="ZI1136" s="223"/>
      <c r="ZJ1136" s="223"/>
      <c r="ZK1136" s="223"/>
      <c r="ZL1136" s="223"/>
      <c r="ZM1136" s="223"/>
      <c r="ZN1136" s="223"/>
      <c r="ZO1136" s="223"/>
      <c r="ZP1136" s="223"/>
      <c r="ZQ1136" s="223"/>
      <c r="ZR1136" s="223"/>
      <c r="ZS1136" s="223"/>
      <c r="ZT1136" s="223"/>
      <c r="ZU1136" s="223"/>
      <c r="ZV1136" s="223"/>
      <c r="ZW1136" s="223"/>
      <c r="ZX1136" s="223"/>
      <c r="ZY1136" s="223"/>
      <c r="ZZ1136" s="223"/>
      <c r="AAA1136" s="223"/>
      <c r="AAB1136" s="223"/>
      <c r="AAC1136" s="223"/>
      <c r="AAD1136" s="223"/>
      <c r="AAE1136" s="223"/>
      <c r="AAF1136" s="223"/>
      <c r="AAG1136" s="223"/>
      <c r="AAH1136" s="223"/>
      <c r="AAI1136" s="223"/>
      <c r="AAJ1136" s="223"/>
      <c r="AAK1136" s="223"/>
      <c r="AAL1136" s="223"/>
      <c r="AAM1136" s="223"/>
      <c r="AAN1136" s="223"/>
      <c r="AAO1136" s="223"/>
      <c r="AAP1136" s="223"/>
      <c r="AAQ1136" s="223"/>
      <c r="AAR1136" s="223"/>
      <c r="AAS1136" s="223"/>
      <c r="AAT1136" s="223"/>
      <c r="AAU1136" s="223"/>
      <c r="AAV1136" s="223"/>
      <c r="AAW1136" s="223"/>
      <c r="AAX1136" s="223"/>
      <c r="AAY1136" s="223"/>
      <c r="AAZ1136" s="223"/>
      <c r="ABA1136" s="223"/>
      <c r="ABB1136" s="223"/>
      <c r="ABC1136" s="223"/>
      <c r="ABD1136" s="223"/>
      <c r="ABE1136" s="223"/>
      <c r="ABF1136" s="223"/>
      <c r="ABG1136" s="223"/>
      <c r="ABH1136" s="223"/>
      <c r="ABI1136" s="223"/>
      <c r="ABJ1136" s="223"/>
      <c r="ABK1136" s="223"/>
      <c r="ABL1136" s="223"/>
      <c r="ABM1136" s="223"/>
      <c r="ABN1136" s="223"/>
      <c r="ABO1136" s="223"/>
      <c r="ABP1136" s="223"/>
      <c r="ABQ1136" s="223"/>
      <c r="ABR1136" s="223"/>
      <c r="ABS1136" s="223"/>
      <c r="ABT1136" s="223"/>
      <c r="ABU1136" s="223"/>
      <c r="ABV1136" s="223"/>
      <c r="ABW1136" s="223"/>
      <c r="ABX1136" s="223"/>
      <c r="ABY1136" s="223"/>
      <c r="ABZ1136" s="223"/>
      <c r="ACA1136" s="223"/>
      <c r="ACB1136" s="223"/>
      <c r="ACC1136" s="223"/>
      <c r="ACD1136" s="223"/>
      <c r="ACE1136" s="223"/>
      <c r="ACF1136" s="223"/>
      <c r="ACG1136" s="223"/>
      <c r="ACH1136" s="223"/>
      <c r="ACI1136" s="223"/>
      <c r="ACJ1136" s="223"/>
      <c r="ACK1136" s="223"/>
      <c r="ACL1136" s="223"/>
      <c r="ACM1136" s="223"/>
      <c r="ACN1136" s="223"/>
      <c r="ACO1136" s="223"/>
      <c r="ACP1136" s="223"/>
      <c r="ACQ1136" s="223"/>
      <c r="ACR1136" s="223"/>
      <c r="ACS1136" s="223"/>
      <c r="ACT1136" s="223"/>
      <c r="ACU1136" s="223"/>
      <c r="ACV1136" s="223"/>
      <c r="ACW1136" s="223"/>
      <c r="ACX1136" s="223"/>
      <c r="ACY1136" s="223"/>
      <c r="ACZ1136" s="223"/>
      <c r="ADA1136" s="223"/>
      <c r="ADB1136" s="223"/>
      <c r="ADC1136" s="223"/>
      <c r="ADD1136" s="223"/>
      <c r="ADE1136" s="223"/>
      <c r="ADF1136" s="223"/>
      <c r="ADG1136" s="223"/>
      <c r="ADH1136" s="223"/>
      <c r="ADI1136" s="223"/>
      <c r="ADJ1136" s="223"/>
      <c r="ADK1136" s="223"/>
      <c r="ADL1136" s="223"/>
      <c r="ADM1136" s="223"/>
      <c r="ADN1136" s="223"/>
      <c r="ADO1136" s="223"/>
      <c r="ADP1136" s="223"/>
      <c r="ADQ1136" s="223"/>
      <c r="ADR1136" s="223"/>
      <c r="ADS1136" s="223"/>
      <c r="ADT1136" s="223"/>
      <c r="ADU1136" s="223"/>
      <c r="ADV1136" s="223"/>
      <c r="ADW1136" s="223"/>
      <c r="ADX1136" s="223"/>
      <c r="ADY1136" s="223"/>
      <c r="ADZ1136" s="223"/>
      <c r="AEA1136" s="223"/>
      <c r="AEB1136" s="223"/>
      <c r="AEC1136" s="223"/>
      <c r="AED1136" s="223"/>
      <c r="AEE1136" s="223"/>
      <c r="AEF1136" s="223"/>
      <c r="AEG1136" s="223"/>
      <c r="AEH1136" s="223"/>
      <c r="AEI1136" s="223"/>
      <c r="AEJ1136" s="223"/>
      <c r="AEK1136" s="223"/>
      <c r="AEL1136" s="223"/>
      <c r="AEM1136" s="223"/>
      <c r="AEN1136" s="223"/>
      <c r="AEO1136" s="223"/>
      <c r="AEP1136" s="223"/>
      <c r="AEQ1136" s="223"/>
      <c r="AER1136" s="223"/>
      <c r="AES1136" s="223"/>
      <c r="AET1136" s="223"/>
      <c r="AEU1136" s="223"/>
      <c r="AEV1136" s="223"/>
      <c r="AEW1136" s="223"/>
      <c r="AEX1136" s="223"/>
      <c r="AEY1136" s="223"/>
      <c r="AEZ1136" s="223"/>
      <c r="AFA1136" s="223"/>
      <c r="AFB1136" s="223"/>
      <c r="AFC1136" s="223"/>
      <c r="AFD1136" s="223"/>
      <c r="AFE1136" s="223"/>
      <c r="AFF1136" s="223"/>
      <c r="AFG1136" s="223"/>
      <c r="AFH1136" s="223"/>
      <c r="AFI1136" s="223"/>
      <c r="AFJ1136" s="223"/>
      <c r="AFK1136" s="223"/>
      <c r="AFL1136" s="223"/>
      <c r="AFM1136" s="223"/>
      <c r="AFN1136" s="223"/>
      <c r="AFO1136" s="223"/>
      <c r="AFP1136" s="223"/>
      <c r="AFQ1136" s="223"/>
      <c r="AFR1136" s="223"/>
      <c r="AFS1136" s="223"/>
      <c r="AFT1136" s="223"/>
      <c r="AFU1136" s="223"/>
      <c r="AFV1136" s="223"/>
      <c r="AFW1136" s="223"/>
      <c r="AFX1136" s="223"/>
      <c r="AFY1136" s="223"/>
      <c r="AFZ1136" s="223"/>
      <c r="AGA1136" s="223"/>
      <c r="AGB1136" s="223"/>
      <c r="AGC1136" s="223"/>
      <c r="AGD1136" s="223"/>
      <c r="AGE1136" s="223"/>
      <c r="AGF1136" s="223"/>
      <c r="AGG1136" s="223"/>
      <c r="AGH1136" s="223"/>
      <c r="AGI1136" s="223"/>
      <c r="AGJ1136" s="223"/>
      <c r="AGK1136" s="223"/>
      <c r="AGL1136" s="223"/>
      <c r="AGM1136" s="223"/>
      <c r="AGN1136" s="223"/>
      <c r="AGO1136" s="223"/>
      <c r="AGP1136" s="223"/>
      <c r="AGQ1136" s="223"/>
      <c r="AGR1136" s="223"/>
      <c r="AGS1136" s="223"/>
      <c r="AGT1136" s="223"/>
      <c r="AGU1136" s="223"/>
      <c r="AGV1136" s="223"/>
      <c r="AGW1136" s="223"/>
      <c r="AGX1136" s="223"/>
      <c r="AGY1136" s="223"/>
      <c r="AGZ1136" s="223"/>
      <c r="AHA1136" s="223"/>
      <c r="AHB1136" s="223"/>
      <c r="AHC1136" s="223"/>
      <c r="AHD1136" s="223"/>
      <c r="AHE1136" s="223"/>
      <c r="AHF1136" s="223"/>
      <c r="AHG1136" s="223"/>
      <c r="AHH1136" s="223"/>
      <c r="AHI1136" s="223"/>
      <c r="AHJ1136" s="223"/>
      <c r="AHK1136" s="223"/>
      <c r="AHL1136" s="223"/>
      <c r="AHM1136" s="223"/>
      <c r="AHN1136" s="223"/>
      <c r="AHO1136" s="223"/>
      <c r="AHP1136" s="223"/>
      <c r="AHQ1136" s="223"/>
      <c r="AHR1136" s="223"/>
      <c r="AHS1136" s="223"/>
      <c r="AHT1136" s="223"/>
      <c r="AHU1136" s="223"/>
      <c r="AHV1136" s="223"/>
      <c r="AHW1136" s="223"/>
      <c r="AHX1136" s="223"/>
      <c r="AHY1136" s="223"/>
      <c r="AHZ1136" s="223"/>
      <c r="AIA1136" s="223"/>
      <c r="AIB1136" s="223"/>
      <c r="AIC1136" s="223"/>
      <c r="AID1136" s="223"/>
      <c r="AIE1136" s="223"/>
      <c r="AIF1136" s="223"/>
      <c r="AIG1136" s="223"/>
      <c r="AIH1136" s="223"/>
      <c r="AII1136" s="223"/>
      <c r="AIJ1136" s="223"/>
      <c r="AIK1136" s="223"/>
      <c r="AIL1136" s="223"/>
      <c r="AIM1136" s="223"/>
      <c r="AIN1136" s="223"/>
      <c r="AIO1136" s="223"/>
      <c r="AIP1136" s="223"/>
      <c r="AIQ1136" s="223"/>
      <c r="AIR1136" s="223"/>
      <c r="AIS1136" s="223"/>
      <c r="AIT1136" s="223"/>
      <c r="AIU1136" s="223"/>
      <c r="AIV1136" s="223"/>
      <c r="AIW1136" s="223"/>
      <c r="AIX1136" s="223"/>
      <c r="AIY1136" s="223"/>
      <c r="AIZ1136" s="223"/>
      <c r="AJA1136" s="223"/>
      <c r="AJB1136" s="223"/>
      <c r="AJC1136" s="223"/>
      <c r="AJD1136" s="223"/>
      <c r="AJE1136" s="223"/>
      <c r="AJF1136" s="223"/>
      <c r="AJG1136" s="223"/>
      <c r="AJH1136" s="223"/>
      <c r="AJI1136" s="223"/>
      <c r="AJJ1136" s="223"/>
      <c r="AJK1136" s="223"/>
      <c r="AJL1136" s="223"/>
      <c r="AJM1136" s="223"/>
      <c r="AJN1136" s="223"/>
      <c r="AJO1136" s="223"/>
      <c r="AJP1136" s="223"/>
      <c r="AJQ1136" s="223"/>
      <c r="AJR1136" s="223"/>
      <c r="AJS1136" s="223"/>
      <c r="AJT1136" s="223"/>
      <c r="AJU1136" s="223"/>
      <c r="AJV1136" s="223"/>
      <c r="AJW1136" s="223"/>
      <c r="AJX1136" s="223"/>
      <c r="AJY1136" s="223"/>
      <c r="AJZ1136" s="223"/>
      <c r="AKA1136" s="223"/>
      <c r="AKB1136" s="223"/>
      <c r="AKC1136" s="223"/>
      <c r="AKD1136" s="223"/>
      <c r="AKE1136" s="223"/>
      <c r="AKF1136" s="223"/>
      <c r="AKG1136" s="223"/>
      <c r="AKH1136" s="223"/>
      <c r="AKI1136" s="223"/>
      <c r="AKJ1136" s="223"/>
      <c r="AKK1136" s="223"/>
      <c r="AKL1136" s="223"/>
      <c r="AKM1136" s="223"/>
      <c r="AKN1136" s="223"/>
      <c r="AKO1136" s="223"/>
      <c r="AKP1136" s="223"/>
      <c r="AKQ1136" s="223"/>
      <c r="AKR1136" s="223"/>
      <c r="AKS1136" s="223"/>
      <c r="AKT1136" s="223"/>
      <c r="AKU1136" s="223"/>
      <c r="AKV1136" s="223"/>
      <c r="AKW1136" s="223"/>
      <c r="AKX1136" s="223"/>
      <c r="AKY1136" s="223"/>
      <c r="AKZ1136" s="223"/>
      <c r="ALA1136" s="223"/>
      <c r="ALB1136" s="223"/>
      <c r="ALC1136" s="223"/>
      <c r="ALD1136" s="223"/>
      <c r="ALE1136" s="223"/>
      <c r="ALF1136" s="223"/>
      <c r="ALG1136" s="223"/>
      <c r="ALH1136" s="223"/>
      <c r="ALI1136" s="223"/>
      <c r="ALJ1136" s="223"/>
      <c r="ALK1136" s="223"/>
      <c r="ALL1136" s="223"/>
      <c r="ALM1136" s="223"/>
      <c r="ALN1136" s="223"/>
      <c r="ALO1136" s="223"/>
      <c r="ALP1136" s="223"/>
      <c r="ALQ1136" s="223"/>
      <c r="ALR1136" s="223"/>
      <c r="ALS1136" s="223"/>
      <c r="ALT1136" s="223"/>
      <c r="ALU1136" s="223"/>
      <c r="ALV1136" s="223"/>
      <c r="ALW1136" s="223"/>
      <c r="ALX1136" s="223"/>
      <c r="ALY1136" s="223"/>
      <c r="ALZ1136" s="223"/>
      <c r="AMA1136" s="223"/>
      <c r="AMB1136" s="223"/>
      <c r="AMC1136" s="223"/>
      <c r="AMD1136" s="223"/>
      <c r="AME1136" s="223"/>
      <c r="AMF1136" s="223"/>
      <c r="AMG1136" s="223"/>
      <c r="AMH1136" s="223"/>
      <c r="AMI1136" s="223"/>
      <c r="AMJ1136" s="223"/>
      <c r="AMK1136" s="223"/>
      <c r="AML1136" s="223"/>
      <c r="AMM1136" s="223"/>
      <c r="AMN1136" s="223"/>
      <c r="AMO1136" s="223"/>
      <c r="AMP1136" s="223"/>
      <c r="AMQ1136" s="223"/>
      <c r="AMR1136" s="223"/>
      <c r="AMS1136" s="223"/>
      <c r="AMT1136" s="223"/>
      <c r="AMU1136" s="223"/>
      <c r="AMV1136" s="223"/>
      <c r="AMW1136" s="223"/>
      <c r="AMX1136" s="223"/>
      <c r="AMY1136" s="223"/>
      <c r="AMZ1136" s="223"/>
      <c r="ANA1136" s="223"/>
      <c r="ANB1136" s="223"/>
      <c r="ANC1136" s="223"/>
      <c r="AND1136" s="223"/>
      <c r="ANE1136" s="223"/>
      <c r="ANF1136" s="223"/>
      <c r="ANG1136" s="223"/>
      <c r="ANH1136" s="223"/>
      <c r="ANI1136" s="223"/>
      <c r="ANJ1136" s="223"/>
      <c r="ANK1136" s="223"/>
      <c r="ANL1136" s="223"/>
      <c r="ANM1136" s="223"/>
      <c r="ANN1136" s="223"/>
      <c r="ANO1136" s="223"/>
      <c r="ANP1136" s="223"/>
      <c r="ANQ1136" s="223"/>
      <c r="ANR1136" s="223"/>
      <c r="ANS1136" s="223"/>
      <c r="ANT1136" s="223"/>
      <c r="ANU1136" s="223"/>
      <c r="ANV1136" s="223"/>
      <c r="ANW1136" s="223"/>
      <c r="ANX1136" s="223"/>
      <c r="ANY1136" s="223"/>
      <c r="ANZ1136" s="223"/>
      <c r="AOA1136" s="223"/>
      <c r="AOB1136" s="223"/>
      <c r="AOC1136" s="223"/>
      <c r="AOD1136" s="223"/>
      <c r="AOE1136" s="223"/>
      <c r="AOF1136" s="223"/>
      <c r="AOG1136" s="223"/>
      <c r="AOH1136" s="223"/>
      <c r="AOI1136" s="223"/>
      <c r="AOJ1136" s="223"/>
      <c r="AOK1136" s="223"/>
      <c r="AOL1136" s="223"/>
      <c r="AOM1136" s="223"/>
      <c r="AON1136" s="223"/>
      <c r="AOO1136" s="223"/>
      <c r="AOP1136" s="223"/>
      <c r="AOQ1136" s="223"/>
      <c r="AOR1136" s="223"/>
      <c r="AOS1136" s="223"/>
      <c r="AOT1136" s="223"/>
      <c r="AOU1136" s="223"/>
      <c r="AOV1136" s="223"/>
      <c r="AOW1136" s="223"/>
      <c r="AOX1136" s="223"/>
      <c r="AOY1136" s="223"/>
      <c r="AOZ1136" s="223"/>
      <c r="APA1136" s="223"/>
      <c r="APB1136" s="223"/>
      <c r="APC1136" s="223"/>
      <c r="APD1136" s="223"/>
      <c r="APE1136" s="223"/>
      <c r="APF1136" s="223"/>
      <c r="APG1136" s="223"/>
      <c r="APH1136" s="223"/>
      <c r="API1136" s="223"/>
      <c r="APJ1136" s="223"/>
      <c r="APK1136" s="223"/>
      <c r="APL1136" s="223"/>
      <c r="APM1136" s="223"/>
      <c r="APN1136" s="223"/>
      <c r="APO1136" s="223"/>
      <c r="APP1136" s="223"/>
      <c r="APQ1136" s="223"/>
      <c r="APR1136" s="223"/>
      <c r="APS1136" s="223"/>
      <c r="APT1136" s="223"/>
      <c r="APU1136" s="223"/>
      <c r="APV1136" s="223"/>
      <c r="APW1136" s="223"/>
      <c r="APX1136" s="223"/>
      <c r="APY1136" s="223"/>
      <c r="APZ1136" s="223"/>
      <c r="AQA1136" s="223"/>
      <c r="AQB1136" s="223"/>
      <c r="AQC1136" s="223"/>
      <c r="AQD1136" s="223"/>
      <c r="AQE1136" s="223"/>
      <c r="AQF1136" s="223"/>
      <c r="AQG1136" s="223"/>
      <c r="AQH1136" s="223"/>
      <c r="AQI1136" s="223"/>
      <c r="AQJ1136" s="223"/>
      <c r="AQK1136" s="223"/>
      <c r="AQL1136" s="223"/>
      <c r="AQM1136" s="223"/>
      <c r="AQN1136" s="223"/>
      <c r="AQO1136" s="223"/>
      <c r="AQP1136" s="223"/>
      <c r="AQQ1136" s="223"/>
      <c r="AQR1136" s="223"/>
      <c r="AQS1136" s="223"/>
      <c r="AQT1136" s="223"/>
      <c r="AQU1136" s="223"/>
      <c r="AQV1136" s="223"/>
      <c r="AQW1136" s="223"/>
      <c r="AQX1136" s="223"/>
      <c r="AQY1136" s="223"/>
      <c r="AQZ1136" s="223"/>
      <c r="ARA1136" s="223"/>
      <c r="ARB1136" s="223"/>
      <c r="ARC1136" s="223"/>
      <c r="ARD1136" s="223"/>
      <c r="ARE1136" s="223"/>
      <c r="ARF1136" s="223"/>
      <c r="ARG1136" s="223"/>
      <c r="ARH1136" s="223"/>
      <c r="ARI1136" s="223"/>
      <c r="ARJ1136" s="223"/>
      <c r="ARK1136" s="223"/>
      <c r="ARL1136" s="223"/>
      <c r="ARM1136" s="223"/>
      <c r="ARN1136" s="223"/>
      <c r="ARO1136" s="223"/>
      <c r="ARP1136" s="223"/>
      <c r="ARQ1136" s="223"/>
      <c r="ARR1136" s="223"/>
      <c r="ARS1136" s="223"/>
      <c r="ART1136" s="223"/>
      <c r="ARU1136" s="223"/>
      <c r="ARV1136" s="223"/>
      <c r="ARW1136" s="223"/>
      <c r="ARX1136" s="223"/>
      <c r="ARY1136" s="223"/>
      <c r="ARZ1136" s="223"/>
      <c r="ASA1136" s="223"/>
      <c r="ASB1136" s="223"/>
      <c r="ASC1136" s="223"/>
      <c r="ASD1136" s="223"/>
      <c r="ASE1136" s="223"/>
      <c r="ASF1136" s="223"/>
      <c r="ASG1136" s="223"/>
      <c r="ASH1136" s="223"/>
      <c r="ASI1136" s="223"/>
      <c r="ASJ1136" s="223"/>
      <c r="ASK1136" s="223"/>
      <c r="ASL1136" s="223"/>
      <c r="ASM1136" s="223"/>
      <c r="ASN1136" s="223"/>
      <c r="ASO1136" s="223"/>
      <c r="ASP1136" s="223"/>
      <c r="ASQ1136" s="223"/>
      <c r="ASR1136" s="223"/>
      <c r="ASS1136" s="223"/>
      <c r="AST1136" s="223"/>
      <c r="ASU1136" s="223"/>
      <c r="ASV1136" s="223"/>
      <c r="ASW1136" s="223"/>
      <c r="ASX1136" s="223"/>
      <c r="ASY1136" s="223"/>
      <c r="ASZ1136" s="223"/>
      <c r="ATA1136" s="223"/>
      <c r="ATB1136" s="223"/>
      <c r="ATC1136" s="223"/>
      <c r="ATD1136" s="223"/>
      <c r="ATE1136" s="223"/>
      <c r="ATF1136" s="223"/>
      <c r="ATG1136" s="223"/>
      <c r="ATH1136" s="223"/>
      <c r="ATI1136" s="223"/>
      <c r="ATJ1136" s="223"/>
      <c r="ATK1136" s="223"/>
      <c r="ATL1136" s="223"/>
      <c r="ATM1136" s="223"/>
      <c r="ATN1136" s="223"/>
      <c r="ATO1136" s="223"/>
      <c r="ATP1136" s="223"/>
      <c r="ATQ1136" s="223"/>
      <c r="ATR1136" s="223"/>
      <c r="ATS1136" s="223"/>
      <c r="ATT1136" s="223"/>
      <c r="ATU1136" s="223"/>
      <c r="ATV1136" s="223"/>
      <c r="ATW1136" s="223"/>
      <c r="ATX1136" s="223"/>
      <c r="ATY1136" s="223"/>
      <c r="ATZ1136" s="223"/>
      <c r="AUA1136" s="223"/>
      <c r="AUB1136" s="223"/>
      <c r="AUC1136" s="223"/>
      <c r="AUD1136" s="223"/>
      <c r="AUE1136" s="223"/>
      <c r="AUF1136" s="223"/>
      <c r="AUG1136" s="223"/>
      <c r="AUH1136" s="223"/>
      <c r="AUI1136" s="223"/>
      <c r="AUJ1136" s="223"/>
      <c r="AUK1136" s="223"/>
      <c r="AUL1136" s="223"/>
      <c r="AUM1136" s="223"/>
      <c r="AUN1136" s="223"/>
      <c r="AUO1136" s="223"/>
      <c r="AUP1136" s="223"/>
      <c r="AUQ1136" s="223"/>
      <c r="AUR1136" s="223"/>
      <c r="AUS1136" s="223"/>
      <c r="AUT1136" s="223"/>
      <c r="AUU1136" s="223"/>
      <c r="AUV1136" s="223"/>
      <c r="AUW1136" s="223"/>
      <c r="AUX1136" s="223"/>
      <c r="AUY1136" s="223"/>
      <c r="AUZ1136" s="223"/>
      <c r="AVA1136" s="223"/>
      <c r="AVB1136" s="223"/>
      <c r="AVC1136" s="223"/>
      <c r="AVD1136" s="223"/>
      <c r="AVE1136" s="223"/>
      <c r="AVF1136" s="223"/>
      <c r="AVG1136" s="223"/>
      <c r="AVH1136" s="223"/>
      <c r="AVI1136" s="223"/>
      <c r="AVJ1136" s="223"/>
      <c r="AVK1136" s="223"/>
      <c r="AVL1136" s="223"/>
      <c r="AVM1136" s="223"/>
      <c r="AVN1136" s="223"/>
      <c r="AVO1136" s="223"/>
      <c r="AVP1136" s="223"/>
      <c r="AVQ1136" s="223"/>
      <c r="AVR1136" s="223"/>
      <c r="AVS1136" s="223"/>
      <c r="AVT1136" s="223"/>
      <c r="AVU1136" s="223"/>
      <c r="AVV1136" s="223"/>
      <c r="AVW1136" s="223"/>
      <c r="AVX1136" s="223"/>
      <c r="AVY1136" s="223"/>
      <c r="AVZ1136" s="223"/>
      <c r="AWA1136" s="223"/>
      <c r="AWB1136" s="223"/>
      <c r="AWC1136" s="223"/>
      <c r="AWD1136" s="223"/>
      <c r="AWE1136" s="223"/>
      <c r="AWF1136" s="223"/>
      <c r="AWG1136" s="223"/>
      <c r="AWH1136" s="223"/>
      <c r="AWI1136" s="223"/>
      <c r="AWJ1136" s="223"/>
      <c r="AWK1136" s="223"/>
      <c r="AWL1136" s="223"/>
      <c r="AWM1136" s="223"/>
      <c r="AWN1136" s="223"/>
      <c r="AWO1136" s="223"/>
      <c r="AWP1136" s="223"/>
      <c r="AWQ1136" s="223"/>
      <c r="AWR1136" s="223"/>
      <c r="AWS1136" s="223"/>
      <c r="AWT1136" s="223"/>
      <c r="AWU1136" s="223"/>
      <c r="AWV1136" s="223"/>
      <c r="AWW1136" s="223"/>
      <c r="AWX1136" s="223"/>
      <c r="AWY1136" s="223"/>
      <c r="AWZ1136" s="223"/>
      <c r="AXA1136" s="223"/>
      <c r="AXB1136" s="223"/>
      <c r="AXC1136" s="223"/>
      <c r="AXD1136" s="223"/>
      <c r="AXE1136" s="223"/>
      <c r="AXF1136" s="223"/>
      <c r="AXG1136" s="223"/>
      <c r="AXH1136" s="223"/>
      <c r="AXI1136" s="223"/>
      <c r="AXJ1136" s="223"/>
      <c r="AXK1136" s="223"/>
      <c r="AXL1136" s="223"/>
      <c r="AXM1136" s="223"/>
      <c r="AXN1136" s="223"/>
      <c r="AXO1136" s="223"/>
      <c r="AXP1136" s="223"/>
      <c r="AXQ1136" s="223"/>
      <c r="AXR1136" s="223"/>
      <c r="AXS1136" s="223"/>
      <c r="AXT1136" s="223"/>
      <c r="AXU1136" s="223"/>
      <c r="AXV1136" s="223"/>
      <c r="AXW1136" s="223"/>
      <c r="AXX1136" s="223"/>
      <c r="AXY1136" s="223"/>
      <c r="AXZ1136" s="223"/>
      <c r="AYA1136" s="223"/>
      <c r="AYB1136" s="223"/>
      <c r="AYC1136" s="223"/>
      <c r="AYD1136" s="223"/>
      <c r="AYE1136" s="223"/>
      <c r="AYF1136" s="223"/>
      <c r="AYG1136" s="223"/>
      <c r="AYH1136" s="223"/>
      <c r="AYI1136" s="223"/>
      <c r="AYJ1136" s="223"/>
      <c r="AYK1136" s="223"/>
      <c r="AYL1136" s="223"/>
      <c r="AYM1136" s="223"/>
      <c r="AYN1136" s="223"/>
      <c r="AYO1136" s="223"/>
      <c r="AYP1136" s="223"/>
      <c r="AYQ1136" s="223"/>
      <c r="AYR1136" s="223"/>
      <c r="AYS1136" s="223"/>
      <c r="AYT1136" s="223"/>
      <c r="AYU1136" s="223"/>
      <c r="AYV1136" s="223"/>
      <c r="AYW1136" s="223"/>
      <c r="AYX1136" s="223"/>
      <c r="AYY1136" s="223"/>
      <c r="AYZ1136" s="223"/>
      <c r="AZA1136" s="223"/>
      <c r="AZB1136" s="223"/>
      <c r="AZC1136" s="223"/>
      <c r="AZD1136" s="223"/>
      <c r="AZE1136" s="223"/>
      <c r="AZF1136" s="223"/>
      <c r="AZG1136" s="223"/>
      <c r="AZH1136" s="223"/>
      <c r="AZI1136" s="223"/>
      <c r="AZJ1136" s="223"/>
      <c r="AZK1136" s="223"/>
      <c r="AZL1136" s="223"/>
      <c r="AZM1136" s="223"/>
      <c r="AZN1136" s="223"/>
      <c r="AZO1136" s="223"/>
      <c r="AZP1136" s="223"/>
      <c r="AZQ1136" s="223"/>
      <c r="AZR1136" s="223"/>
      <c r="AZS1136" s="223"/>
      <c r="AZT1136" s="223"/>
      <c r="AZU1136" s="223"/>
      <c r="AZV1136" s="223"/>
      <c r="AZW1136" s="223"/>
      <c r="AZX1136" s="223"/>
      <c r="AZY1136" s="223"/>
      <c r="AZZ1136" s="223"/>
      <c r="BAA1136" s="223"/>
      <c r="BAB1136" s="223"/>
      <c r="BAC1136" s="223"/>
      <c r="BAD1136" s="223"/>
      <c r="BAE1136" s="223"/>
      <c r="BAF1136" s="223"/>
      <c r="BAG1136" s="223"/>
      <c r="BAH1136" s="223"/>
      <c r="BAI1136" s="223"/>
      <c r="BAJ1136" s="223"/>
      <c r="BAK1136" s="223"/>
      <c r="BAL1136" s="223"/>
      <c r="BAM1136" s="223"/>
      <c r="BAN1136" s="223"/>
      <c r="BAO1136" s="223"/>
      <c r="BAP1136" s="223"/>
      <c r="BAQ1136" s="223"/>
      <c r="BAR1136" s="223"/>
      <c r="BAS1136" s="223"/>
      <c r="BAT1136" s="223"/>
      <c r="BAU1136" s="223"/>
      <c r="BAV1136" s="223"/>
      <c r="BAW1136" s="223"/>
      <c r="BAX1136" s="223"/>
      <c r="BAY1136" s="223"/>
      <c r="BAZ1136" s="223"/>
      <c r="BBA1136" s="223"/>
      <c r="BBB1136" s="223"/>
      <c r="BBC1136" s="223"/>
      <c r="BBD1136" s="223"/>
      <c r="BBE1136" s="223"/>
      <c r="BBF1136" s="223"/>
      <c r="BBG1136" s="223"/>
      <c r="BBH1136" s="223"/>
      <c r="BBI1136" s="223"/>
      <c r="BBJ1136" s="223"/>
      <c r="BBK1136" s="223"/>
      <c r="BBL1136" s="223"/>
      <c r="BBM1136" s="223"/>
      <c r="BBN1136" s="223"/>
      <c r="BBO1136" s="223"/>
      <c r="BBP1136" s="223"/>
      <c r="BBQ1136" s="223"/>
      <c r="BBR1136" s="223"/>
      <c r="BBS1136" s="223"/>
      <c r="BBT1136" s="223"/>
      <c r="BBU1136" s="223"/>
      <c r="BBV1136" s="223"/>
      <c r="BBW1136" s="223"/>
      <c r="BBX1136" s="223"/>
      <c r="BBY1136" s="223"/>
      <c r="BBZ1136" s="223"/>
      <c r="BCA1136" s="223"/>
      <c r="BCB1136" s="223"/>
      <c r="BCC1136" s="223"/>
      <c r="BCD1136" s="223"/>
      <c r="BCE1136" s="223"/>
      <c r="BCF1136" s="223"/>
      <c r="BCG1136" s="223"/>
      <c r="BCH1136" s="223"/>
      <c r="BCI1136" s="223"/>
      <c r="BCJ1136" s="223"/>
      <c r="BCK1136" s="223"/>
      <c r="BCL1136" s="223"/>
      <c r="BCM1136" s="223"/>
      <c r="BCN1136" s="223"/>
      <c r="BCO1136" s="223"/>
      <c r="BCP1136" s="223"/>
      <c r="BCQ1136" s="223"/>
      <c r="BCR1136" s="223"/>
      <c r="BCS1136" s="223"/>
      <c r="BCT1136" s="223"/>
      <c r="BCU1136" s="223"/>
      <c r="BCV1136" s="223"/>
      <c r="BCW1136" s="223"/>
      <c r="BCX1136" s="223"/>
      <c r="BCY1136" s="223"/>
      <c r="BCZ1136" s="223"/>
      <c r="BDA1136" s="223"/>
      <c r="BDB1136" s="223"/>
      <c r="BDC1136" s="223"/>
      <c r="BDD1136" s="223"/>
      <c r="BDE1136" s="223"/>
      <c r="BDF1136" s="223"/>
      <c r="BDG1136" s="223"/>
      <c r="BDH1136" s="223"/>
      <c r="BDI1136" s="223"/>
      <c r="BDJ1136" s="223"/>
      <c r="BDK1136" s="223"/>
      <c r="BDL1136" s="223"/>
      <c r="BDM1136" s="223"/>
      <c r="BDN1136" s="223"/>
      <c r="BDO1136" s="223"/>
      <c r="BDP1136" s="223"/>
      <c r="BDQ1136" s="223"/>
      <c r="BDR1136" s="223"/>
      <c r="BDS1136" s="223"/>
      <c r="BDT1136" s="223"/>
      <c r="BDU1136" s="223"/>
      <c r="BDV1136" s="223"/>
      <c r="BDW1136" s="223"/>
      <c r="BDX1136" s="223"/>
      <c r="BDY1136" s="223"/>
      <c r="BDZ1136" s="223"/>
      <c r="BEA1136" s="223"/>
      <c r="BEB1136" s="223"/>
      <c r="BEC1136" s="223"/>
      <c r="BED1136" s="223"/>
      <c r="BEE1136" s="223"/>
      <c r="BEF1136" s="223"/>
      <c r="BEG1136" s="223"/>
      <c r="BEH1136" s="223"/>
      <c r="BEI1136" s="223"/>
      <c r="BEJ1136" s="223"/>
      <c r="BEK1136" s="223"/>
      <c r="BEL1136" s="223"/>
      <c r="BEM1136" s="223"/>
      <c r="BEN1136" s="223"/>
      <c r="BEO1136" s="223"/>
      <c r="BEP1136" s="223"/>
      <c r="BEQ1136" s="223"/>
      <c r="BER1136" s="223"/>
      <c r="BES1136" s="223"/>
      <c r="BET1136" s="223"/>
      <c r="BEU1136" s="223"/>
      <c r="BEV1136" s="223"/>
      <c r="BEW1136" s="223"/>
      <c r="BEX1136" s="223"/>
      <c r="BEY1136" s="223"/>
      <c r="BEZ1136" s="223"/>
      <c r="BFA1136" s="223"/>
      <c r="BFB1136" s="223"/>
      <c r="BFC1136" s="223"/>
      <c r="BFD1136" s="223"/>
      <c r="BFE1136" s="223"/>
      <c r="BFF1136" s="223"/>
      <c r="BFG1136" s="223"/>
      <c r="BFH1136" s="223"/>
      <c r="BFI1136" s="223"/>
      <c r="BFJ1136" s="223"/>
      <c r="BFK1136" s="223"/>
      <c r="BFL1136" s="223"/>
      <c r="BFM1136" s="223"/>
      <c r="BFN1136" s="223"/>
      <c r="BFO1136" s="223"/>
      <c r="BFP1136" s="223"/>
      <c r="BFQ1136" s="223"/>
      <c r="BFR1136" s="223"/>
      <c r="BFS1136" s="223"/>
      <c r="BFT1136" s="223"/>
      <c r="BFU1136" s="223"/>
      <c r="BFV1136" s="223"/>
      <c r="BFW1136" s="223"/>
      <c r="BFX1136" s="223"/>
      <c r="BFY1136" s="223"/>
      <c r="BFZ1136" s="223"/>
      <c r="BGA1136" s="223"/>
      <c r="BGB1136" s="223"/>
      <c r="BGC1136" s="223"/>
      <c r="BGD1136" s="223"/>
      <c r="BGE1136" s="223"/>
      <c r="BGF1136" s="223"/>
      <c r="BGG1136" s="223"/>
      <c r="BGH1136" s="223"/>
      <c r="BGI1136" s="223"/>
      <c r="BGJ1136" s="223"/>
      <c r="BGK1136" s="223"/>
      <c r="BGL1136" s="223"/>
      <c r="BGM1136" s="223"/>
      <c r="BGN1136" s="223"/>
      <c r="BGO1136" s="223"/>
      <c r="BGP1136" s="223"/>
      <c r="BGQ1136" s="223"/>
      <c r="BGR1136" s="223"/>
      <c r="BGS1136" s="223"/>
      <c r="BGT1136" s="223"/>
      <c r="BGU1136" s="223"/>
      <c r="BGV1136" s="223"/>
      <c r="BGW1136" s="223"/>
      <c r="BGX1136" s="223"/>
      <c r="BGY1136" s="223"/>
      <c r="BGZ1136" s="223"/>
      <c r="BHA1136" s="223"/>
      <c r="BHB1136" s="223"/>
      <c r="BHC1136" s="223"/>
      <c r="BHD1136" s="223"/>
      <c r="BHE1136" s="223"/>
      <c r="BHF1136" s="223"/>
      <c r="BHG1136" s="223"/>
      <c r="BHH1136" s="223"/>
      <c r="BHI1136" s="223"/>
      <c r="BHJ1136" s="223"/>
      <c r="BHK1136" s="223"/>
      <c r="BHL1136" s="223"/>
      <c r="BHM1136" s="223"/>
      <c r="BHN1136" s="223"/>
      <c r="BHO1136" s="223"/>
      <c r="BHP1136" s="223"/>
      <c r="BHQ1136" s="223"/>
      <c r="BHR1136" s="223"/>
      <c r="BHS1136" s="223"/>
      <c r="BHT1136" s="223"/>
      <c r="BHU1136" s="223"/>
      <c r="BHV1136" s="223"/>
      <c r="BHW1136" s="223"/>
      <c r="BHX1136" s="223"/>
      <c r="BHY1136" s="223"/>
      <c r="BHZ1136" s="223"/>
      <c r="BIA1136" s="223"/>
      <c r="BIB1136" s="223"/>
      <c r="BIC1136" s="223"/>
      <c r="BID1136" s="223"/>
      <c r="BIE1136" s="223"/>
      <c r="BIF1136" s="223"/>
      <c r="BIG1136" s="223"/>
      <c r="BIH1136" s="223"/>
      <c r="BII1136" s="223"/>
      <c r="BIJ1136" s="223"/>
      <c r="BIK1136" s="223"/>
      <c r="BIL1136" s="223"/>
      <c r="BIM1136" s="223"/>
      <c r="BIN1136" s="223"/>
      <c r="BIO1136" s="223"/>
      <c r="BIP1136" s="223"/>
      <c r="BIQ1136" s="223"/>
      <c r="BIR1136" s="223"/>
      <c r="BIS1136" s="223"/>
      <c r="BIT1136" s="223"/>
      <c r="BIU1136" s="223"/>
      <c r="BIV1136" s="223"/>
      <c r="BIW1136" s="223"/>
      <c r="BIX1136" s="223"/>
      <c r="BIY1136" s="223"/>
      <c r="BIZ1136" s="223"/>
      <c r="BJA1136" s="223"/>
      <c r="BJB1136" s="223"/>
      <c r="BJC1136" s="223"/>
      <c r="BJD1136" s="223"/>
      <c r="BJE1136" s="223"/>
      <c r="BJF1136" s="223"/>
      <c r="BJG1136" s="223"/>
      <c r="BJH1136" s="223"/>
      <c r="BJI1136" s="223"/>
      <c r="BJJ1136" s="223"/>
      <c r="BJK1136" s="223"/>
      <c r="BJL1136" s="223"/>
      <c r="BJM1136" s="223"/>
      <c r="BJN1136" s="223"/>
      <c r="BJO1136" s="223"/>
      <c r="BJP1136" s="223"/>
      <c r="BJQ1136" s="223"/>
      <c r="BJR1136" s="223"/>
      <c r="BJS1136" s="223"/>
      <c r="BJT1136" s="223"/>
      <c r="BJU1136" s="223"/>
      <c r="BJV1136" s="223"/>
      <c r="BJW1136" s="223"/>
      <c r="BJX1136" s="223"/>
      <c r="BJY1136" s="223"/>
      <c r="BJZ1136" s="223"/>
      <c r="BKA1136" s="223"/>
      <c r="BKB1136" s="223"/>
      <c r="BKC1136" s="223"/>
      <c r="BKD1136" s="223"/>
      <c r="BKE1136" s="223"/>
      <c r="BKF1136" s="223"/>
      <c r="BKG1136" s="223"/>
      <c r="BKH1136" s="223"/>
      <c r="BKI1136" s="223"/>
      <c r="BKJ1136" s="223"/>
      <c r="BKK1136" s="223"/>
      <c r="BKL1136" s="223"/>
      <c r="BKM1136" s="223"/>
      <c r="BKN1136" s="223"/>
      <c r="BKO1136" s="223"/>
      <c r="BKP1136" s="223"/>
      <c r="BKQ1136" s="223"/>
      <c r="BKR1136" s="223"/>
      <c r="BKS1136" s="223"/>
      <c r="BKT1136" s="223"/>
      <c r="BKU1136" s="223"/>
      <c r="BKV1136" s="223"/>
      <c r="BKW1136" s="223"/>
      <c r="BKX1136" s="223"/>
      <c r="BKY1136" s="223"/>
      <c r="BKZ1136" s="223"/>
      <c r="BLA1136" s="223"/>
      <c r="BLB1136" s="223"/>
      <c r="BLC1136" s="223"/>
      <c r="BLD1136" s="223"/>
      <c r="BLE1136" s="223"/>
      <c r="BLF1136" s="223"/>
      <c r="BLG1136" s="223"/>
      <c r="BLH1136" s="223"/>
      <c r="BLI1136" s="223"/>
      <c r="BLJ1136" s="223"/>
      <c r="BLK1136" s="223"/>
      <c r="BLL1136" s="223"/>
      <c r="BLM1136" s="223"/>
      <c r="BLN1136" s="223"/>
      <c r="BLO1136" s="223"/>
      <c r="BLP1136" s="223"/>
      <c r="BLQ1136" s="223"/>
      <c r="BLR1136" s="223"/>
      <c r="BLS1136" s="223"/>
      <c r="BLT1136" s="223"/>
      <c r="BLU1136" s="223"/>
      <c r="BLV1136" s="223"/>
      <c r="BLW1136" s="223"/>
      <c r="BLX1136" s="223"/>
      <c r="BLY1136" s="223"/>
      <c r="BLZ1136" s="223"/>
      <c r="BMA1136" s="223"/>
      <c r="BMB1136" s="223"/>
      <c r="BMC1136" s="223"/>
      <c r="BMD1136" s="223"/>
      <c r="BME1136" s="223"/>
      <c r="BMF1136" s="223"/>
      <c r="BMG1136" s="223"/>
      <c r="BMH1136" s="223"/>
      <c r="BMI1136" s="223"/>
      <c r="BMJ1136" s="223"/>
      <c r="BMK1136" s="223"/>
      <c r="BML1136" s="223"/>
      <c r="BMM1136" s="223"/>
      <c r="BMN1136" s="223"/>
      <c r="BMO1136" s="223"/>
      <c r="BMP1136" s="223"/>
      <c r="BMQ1136" s="223"/>
      <c r="BMR1136" s="223"/>
      <c r="BMS1136" s="223"/>
      <c r="BMT1136" s="223"/>
      <c r="BMU1136" s="223"/>
      <c r="BMV1136" s="223"/>
      <c r="BMW1136" s="223"/>
      <c r="BMX1136" s="223"/>
      <c r="BMY1136" s="223"/>
      <c r="BMZ1136" s="223"/>
      <c r="BNA1136" s="223"/>
      <c r="BNB1136" s="223"/>
      <c r="BNC1136" s="223"/>
      <c r="BND1136" s="223"/>
      <c r="BNE1136" s="223"/>
      <c r="BNF1136" s="223"/>
      <c r="BNG1136" s="223"/>
      <c r="BNH1136" s="223"/>
      <c r="BNI1136" s="223"/>
      <c r="BNJ1136" s="223"/>
      <c r="BNK1136" s="223"/>
      <c r="BNL1136" s="223"/>
      <c r="BNM1136" s="223"/>
      <c r="BNN1136" s="223"/>
      <c r="BNO1136" s="223"/>
      <c r="BNP1136" s="223"/>
      <c r="BNQ1136" s="223"/>
      <c r="BNR1136" s="223"/>
      <c r="BNS1136" s="223"/>
      <c r="BNT1136" s="223"/>
      <c r="BNU1136" s="223"/>
      <c r="BNV1136" s="223"/>
      <c r="BNW1136" s="223"/>
      <c r="BNX1136" s="223"/>
      <c r="BNY1136" s="223"/>
      <c r="BNZ1136" s="223"/>
      <c r="BOA1136" s="223"/>
      <c r="BOB1136" s="223"/>
      <c r="BOC1136" s="223"/>
      <c r="BOD1136" s="223"/>
      <c r="BOE1136" s="223"/>
      <c r="BOF1136" s="223"/>
      <c r="BOG1136" s="223"/>
      <c r="BOH1136" s="223"/>
      <c r="BOI1136" s="223"/>
      <c r="BOJ1136" s="223"/>
      <c r="BOK1136" s="223"/>
      <c r="BOL1136" s="223"/>
      <c r="BOM1136" s="223"/>
      <c r="BON1136" s="223"/>
      <c r="BOO1136" s="223"/>
      <c r="BOP1136" s="223"/>
      <c r="BOQ1136" s="223"/>
      <c r="BOR1136" s="223"/>
      <c r="BOS1136" s="223"/>
      <c r="BOT1136" s="223"/>
      <c r="BOU1136" s="223"/>
      <c r="BOV1136" s="223"/>
      <c r="BOW1136" s="223"/>
      <c r="BOX1136" s="223"/>
      <c r="BOY1136" s="223"/>
      <c r="BOZ1136" s="223"/>
      <c r="BPA1136" s="223"/>
      <c r="BPB1136" s="223"/>
      <c r="BPC1136" s="223"/>
      <c r="BPD1136" s="223"/>
      <c r="BPE1136" s="223"/>
      <c r="BPF1136" s="223"/>
      <c r="BPG1136" s="223"/>
      <c r="BPH1136" s="223"/>
      <c r="BPI1136" s="223"/>
      <c r="BPJ1136" s="223"/>
      <c r="BPK1136" s="223"/>
      <c r="BPL1136" s="223"/>
      <c r="BPM1136" s="223"/>
      <c r="BPN1136" s="223"/>
      <c r="BPO1136" s="223"/>
      <c r="BPP1136" s="223"/>
      <c r="BPQ1136" s="223"/>
      <c r="BPR1136" s="223"/>
      <c r="BPS1136" s="223"/>
      <c r="BPT1136" s="223"/>
      <c r="BPU1136" s="223"/>
      <c r="BPV1136" s="223"/>
      <c r="BPW1136" s="223"/>
      <c r="BPX1136" s="223"/>
      <c r="BPY1136" s="223"/>
      <c r="BPZ1136" s="223"/>
      <c r="BQA1136" s="223"/>
      <c r="BQB1136" s="223"/>
      <c r="BQC1136" s="223"/>
      <c r="BQD1136" s="223"/>
      <c r="BQE1136" s="223"/>
      <c r="BQF1136" s="223"/>
      <c r="BQG1136" s="223"/>
      <c r="BQH1136" s="223"/>
      <c r="BQI1136" s="223"/>
      <c r="BQJ1136" s="223"/>
      <c r="BQK1136" s="223"/>
      <c r="BQL1136" s="223"/>
      <c r="BQM1136" s="223"/>
      <c r="BQN1136" s="223"/>
      <c r="BQO1136" s="223"/>
      <c r="BQP1136" s="223"/>
      <c r="BQQ1136" s="223"/>
      <c r="BQR1136" s="223"/>
      <c r="BQS1136" s="223"/>
      <c r="BQT1136" s="223"/>
      <c r="BQU1136" s="223"/>
      <c r="BQV1136" s="223"/>
      <c r="BQW1136" s="223"/>
      <c r="BQX1136" s="223"/>
      <c r="BQY1136" s="223"/>
      <c r="BQZ1136" s="223"/>
      <c r="BRA1136" s="223"/>
      <c r="BRB1136" s="223"/>
      <c r="BRC1136" s="223"/>
      <c r="BRD1136" s="223"/>
      <c r="BRE1136" s="223"/>
      <c r="BRF1136" s="223"/>
      <c r="BRG1136" s="223"/>
      <c r="BRH1136" s="223"/>
      <c r="BRI1136" s="223"/>
      <c r="BRJ1136" s="223"/>
      <c r="BRK1136" s="223"/>
      <c r="BRL1136" s="223"/>
      <c r="BRM1136" s="223"/>
      <c r="BRN1136" s="223"/>
      <c r="BRO1136" s="223"/>
      <c r="BRP1136" s="223"/>
      <c r="BRQ1136" s="223"/>
      <c r="BRR1136" s="223"/>
      <c r="BRS1136" s="223"/>
      <c r="BRT1136" s="223"/>
      <c r="BRU1136" s="223"/>
      <c r="BRV1136" s="223"/>
      <c r="BRW1136" s="223"/>
      <c r="BRX1136" s="223"/>
      <c r="BRY1136" s="223"/>
      <c r="BRZ1136" s="223"/>
      <c r="BSA1136" s="223"/>
      <c r="BSB1136" s="223"/>
      <c r="BSC1136" s="223"/>
      <c r="BSD1136" s="223"/>
      <c r="BSE1136" s="223"/>
      <c r="BSF1136" s="223"/>
      <c r="BSG1136" s="223"/>
      <c r="BSH1136" s="223"/>
      <c r="BSI1136" s="223"/>
      <c r="BSJ1136" s="223"/>
      <c r="BSK1136" s="223"/>
      <c r="BSL1136" s="223"/>
      <c r="BSM1136" s="223"/>
      <c r="BSN1136" s="223"/>
      <c r="BSO1136" s="223"/>
      <c r="BSP1136" s="223"/>
      <c r="BSQ1136" s="223"/>
      <c r="BSR1136" s="223"/>
      <c r="BSS1136" s="223"/>
      <c r="BST1136" s="223"/>
      <c r="BSU1136" s="223"/>
      <c r="BSV1136" s="223"/>
      <c r="BSW1136" s="223"/>
      <c r="BSX1136" s="223"/>
      <c r="BSY1136" s="223"/>
      <c r="BSZ1136" s="223"/>
      <c r="BTA1136" s="223"/>
      <c r="BTB1136" s="223"/>
      <c r="BTC1136" s="223"/>
      <c r="BTD1136" s="223"/>
      <c r="BTE1136" s="223"/>
      <c r="BTF1136" s="223"/>
      <c r="BTG1136" s="223"/>
      <c r="BTH1136" s="223"/>
      <c r="BTI1136" s="223"/>
      <c r="BTJ1136" s="223"/>
      <c r="BTK1136" s="223"/>
      <c r="BTL1136" s="223"/>
      <c r="BTM1136" s="223"/>
      <c r="BTN1136" s="223"/>
      <c r="BTO1136" s="223"/>
      <c r="BTP1136" s="223"/>
      <c r="BTQ1136" s="223"/>
      <c r="BTR1136" s="223"/>
      <c r="BTS1136" s="223"/>
      <c r="BTT1136" s="223"/>
      <c r="BTU1136" s="223"/>
      <c r="BTV1136" s="223"/>
      <c r="BTW1136" s="223"/>
      <c r="BTX1136" s="223"/>
      <c r="BTY1136" s="223"/>
      <c r="BTZ1136" s="223"/>
      <c r="BUA1136" s="223"/>
      <c r="BUB1136" s="223"/>
      <c r="BUC1136" s="223"/>
      <c r="BUD1136" s="223"/>
      <c r="BUE1136" s="223"/>
      <c r="BUF1136" s="223"/>
      <c r="BUG1136" s="223"/>
      <c r="BUH1136" s="223"/>
      <c r="BUI1136" s="223"/>
      <c r="BUJ1136" s="223"/>
      <c r="BUK1136" s="223"/>
      <c r="BUL1136" s="223"/>
      <c r="BUM1136" s="223"/>
      <c r="BUN1136" s="223"/>
      <c r="BUO1136" s="223"/>
      <c r="BUP1136" s="223"/>
      <c r="BUQ1136" s="223"/>
      <c r="BUR1136" s="223"/>
      <c r="BUS1136" s="223"/>
      <c r="BUT1136" s="223"/>
      <c r="BUU1136" s="223"/>
      <c r="BUV1136" s="223"/>
      <c r="BUW1136" s="223"/>
      <c r="BUX1136" s="223"/>
      <c r="BUY1136" s="223"/>
      <c r="BUZ1136" s="223"/>
      <c r="BVA1136" s="223"/>
      <c r="BVB1136" s="223"/>
      <c r="BVC1136" s="223"/>
      <c r="BVD1136" s="223"/>
      <c r="BVE1136" s="223"/>
      <c r="BVF1136" s="223"/>
      <c r="BVG1136" s="223"/>
      <c r="BVH1136" s="223"/>
      <c r="BVI1136" s="223"/>
      <c r="BVJ1136" s="223"/>
      <c r="BVK1136" s="223"/>
      <c r="BVL1136" s="223"/>
      <c r="BVM1136" s="223"/>
      <c r="BVN1136" s="223"/>
      <c r="BVO1136" s="223"/>
      <c r="BVP1136" s="223"/>
      <c r="BVQ1136" s="223"/>
      <c r="BVR1136" s="223"/>
      <c r="BVS1136" s="223"/>
      <c r="BVT1136" s="223"/>
      <c r="BVU1136" s="223"/>
      <c r="BVV1136" s="223"/>
      <c r="BVW1136" s="223"/>
      <c r="BVX1136" s="223"/>
      <c r="BVY1136" s="223"/>
      <c r="BVZ1136" s="223"/>
      <c r="BWA1136" s="223"/>
      <c r="BWB1136" s="223"/>
      <c r="BWC1136" s="223"/>
      <c r="BWD1136" s="223"/>
      <c r="BWE1136" s="223"/>
      <c r="BWF1136" s="223"/>
      <c r="BWG1136" s="223"/>
      <c r="BWH1136" s="223"/>
      <c r="BWI1136" s="223"/>
      <c r="BWJ1136" s="223"/>
      <c r="BWK1136" s="223"/>
      <c r="BWL1136" s="223"/>
      <c r="BWM1136" s="223"/>
      <c r="BWN1136" s="223"/>
      <c r="BWO1136" s="223"/>
      <c r="BWP1136" s="223"/>
      <c r="BWQ1136" s="223"/>
      <c r="BWR1136" s="223"/>
      <c r="BWS1136" s="223"/>
      <c r="BWT1136" s="223"/>
      <c r="BWU1136" s="223"/>
      <c r="BWV1136" s="223"/>
      <c r="BWW1136" s="223"/>
      <c r="BWX1136" s="223"/>
      <c r="BWY1136" s="223"/>
      <c r="BWZ1136" s="223"/>
      <c r="BXA1136" s="223"/>
      <c r="BXB1136" s="223"/>
      <c r="BXC1136" s="223"/>
      <c r="BXD1136" s="223"/>
      <c r="BXE1136" s="223"/>
      <c r="BXF1136" s="223"/>
      <c r="BXG1136" s="223"/>
      <c r="BXH1136" s="223"/>
      <c r="BXI1136" s="223"/>
      <c r="BXJ1136" s="223"/>
      <c r="BXK1136" s="223"/>
      <c r="BXL1136" s="223"/>
      <c r="BXM1136" s="223"/>
      <c r="BXN1136" s="223"/>
      <c r="BXO1136" s="223"/>
      <c r="BXP1136" s="223"/>
      <c r="BXQ1136" s="223"/>
      <c r="BXR1136" s="223"/>
      <c r="BXS1136" s="223"/>
      <c r="BXT1136" s="223"/>
      <c r="BXU1136" s="223"/>
      <c r="BXV1136" s="223"/>
      <c r="BXW1136" s="223"/>
      <c r="BXX1136" s="223"/>
      <c r="BXY1136" s="223"/>
      <c r="BXZ1136" s="223"/>
      <c r="BYA1136" s="223"/>
      <c r="BYB1136" s="223"/>
      <c r="BYC1136" s="223"/>
      <c r="BYD1136" s="223"/>
      <c r="BYE1136" s="223"/>
      <c r="BYF1136" s="223"/>
      <c r="BYG1136" s="223"/>
      <c r="BYH1136" s="223"/>
      <c r="BYI1136" s="223"/>
      <c r="BYJ1136" s="223"/>
      <c r="BYK1136" s="223"/>
      <c r="BYL1136" s="223"/>
      <c r="BYM1136" s="223"/>
      <c r="BYN1136" s="223"/>
      <c r="BYO1136" s="223"/>
      <c r="BYP1136" s="223"/>
      <c r="BYQ1136" s="223"/>
      <c r="BYR1136" s="223"/>
      <c r="BYS1136" s="223"/>
      <c r="BYT1136" s="223"/>
      <c r="BYU1136" s="223"/>
      <c r="BYV1136" s="223"/>
      <c r="BYW1136" s="223"/>
      <c r="BYX1136" s="223"/>
      <c r="BYY1136" s="223"/>
      <c r="BYZ1136" s="223"/>
      <c r="BZA1136" s="223"/>
      <c r="BZB1136" s="223"/>
      <c r="BZC1136" s="223"/>
      <c r="BZD1136" s="223"/>
      <c r="BZE1136" s="223"/>
      <c r="BZF1136" s="223"/>
      <c r="BZG1136" s="223"/>
      <c r="BZH1136" s="223"/>
      <c r="BZI1136" s="223"/>
      <c r="BZJ1136" s="223"/>
      <c r="BZK1136" s="223"/>
      <c r="BZL1136" s="223"/>
      <c r="BZM1136" s="223"/>
      <c r="BZN1136" s="223"/>
      <c r="BZO1136" s="223"/>
      <c r="BZP1136" s="223"/>
      <c r="BZQ1136" s="223"/>
      <c r="BZR1136" s="223"/>
      <c r="BZS1136" s="223"/>
      <c r="BZT1136" s="223"/>
      <c r="BZU1136" s="223"/>
      <c r="BZV1136" s="223"/>
      <c r="BZW1136" s="223"/>
      <c r="BZX1136" s="223"/>
      <c r="BZY1136" s="223"/>
      <c r="BZZ1136" s="223"/>
      <c r="CAA1136" s="223"/>
      <c r="CAB1136" s="223"/>
      <c r="CAC1136" s="223"/>
      <c r="CAD1136" s="223"/>
      <c r="CAE1136" s="223"/>
      <c r="CAF1136" s="223"/>
      <c r="CAG1136" s="223"/>
      <c r="CAH1136" s="223"/>
      <c r="CAI1136" s="223"/>
      <c r="CAJ1136" s="223"/>
      <c r="CAK1136" s="223"/>
      <c r="CAL1136" s="223"/>
      <c r="CAM1136" s="223"/>
      <c r="CAN1136" s="223"/>
      <c r="CAO1136" s="223"/>
      <c r="CAP1136" s="223"/>
      <c r="CAQ1136" s="223"/>
      <c r="CAR1136" s="223"/>
      <c r="CAS1136" s="223"/>
      <c r="CAT1136" s="223"/>
      <c r="CAU1136" s="223"/>
      <c r="CAV1136" s="223"/>
      <c r="CAW1136" s="223"/>
      <c r="CAX1136" s="223"/>
      <c r="CAY1136" s="223"/>
      <c r="CAZ1136" s="223"/>
      <c r="CBA1136" s="223"/>
      <c r="CBB1136" s="223"/>
      <c r="CBC1136" s="223"/>
      <c r="CBD1136" s="223"/>
      <c r="CBE1136" s="223"/>
      <c r="CBF1136" s="223"/>
      <c r="CBG1136" s="223"/>
      <c r="CBH1136" s="223"/>
      <c r="CBI1136" s="223"/>
      <c r="CBJ1136" s="223"/>
      <c r="CBK1136" s="223"/>
      <c r="CBL1136" s="223"/>
      <c r="CBM1136" s="223"/>
      <c r="CBN1136" s="223"/>
      <c r="CBO1136" s="223"/>
      <c r="CBP1136" s="223"/>
      <c r="CBQ1136" s="223"/>
      <c r="CBR1136" s="223"/>
      <c r="CBS1136" s="223"/>
      <c r="CBT1136" s="223"/>
      <c r="CBU1136" s="223"/>
      <c r="CBV1136" s="223"/>
      <c r="CBW1136" s="223"/>
      <c r="CBX1136" s="223"/>
      <c r="CBY1136" s="223"/>
      <c r="CBZ1136" s="223"/>
      <c r="CCA1136" s="223"/>
      <c r="CCB1136" s="223"/>
      <c r="CCC1136" s="223"/>
      <c r="CCD1136" s="223"/>
      <c r="CCE1136" s="223"/>
      <c r="CCF1136" s="223"/>
      <c r="CCG1136" s="223"/>
      <c r="CCH1136" s="223"/>
      <c r="CCI1136" s="223"/>
      <c r="CCJ1136" s="223"/>
      <c r="CCK1136" s="223"/>
      <c r="CCL1136" s="223"/>
      <c r="CCM1136" s="223"/>
      <c r="CCN1136" s="223"/>
      <c r="CCO1136" s="223"/>
      <c r="CCP1136" s="223"/>
      <c r="CCQ1136" s="223"/>
      <c r="CCR1136" s="223"/>
      <c r="CCS1136" s="223"/>
      <c r="CCT1136" s="223"/>
      <c r="CCU1136" s="223"/>
      <c r="CCV1136" s="223"/>
      <c r="CCW1136" s="223"/>
      <c r="CCX1136" s="223"/>
      <c r="CCY1136" s="223"/>
      <c r="CCZ1136" s="223"/>
      <c r="CDA1136" s="223"/>
      <c r="CDB1136" s="223"/>
      <c r="CDC1136" s="223"/>
      <c r="CDD1136" s="223"/>
      <c r="CDE1136" s="223"/>
      <c r="CDF1136" s="223"/>
      <c r="CDG1136" s="223"/>
      <c r="CDH1136" s="223"/>
      <c r="CDI1136" s="223"/>
      <c r="CDJ1136" s="223"/>
      <c r="CDK1136" s="223"/>
      <c r="CDL1136" s="223"/>
      <c r="CDM1136" s="223"/>
      <c r="CDN1136" s="223"/>
      <c r="CDO1136" s="223"/>
      <c r="CDP1136" s="223"/>
      <c r="CDQ1136" s="223"/>
      <c r="CDR1136" s="223"/>
      <c r="CDS1136" s="223"/>
      <c r="CDT1136" s="223"/>
      <c r="CDU1136" s="223"/>
      <c r="CDV1136" s="223"/>
      <c r="CDW1136" s="223"/>
      <c r="CDX1136" s="223"/>
      <c r="CDY1136" s="223"/>
      <c r="CDZ1136" s="223"/>
      <c r="CEA1136" s="223"/>
      <c r="CEB1136" s="223"/>
      <c r="CEC1136" s="223"/>
      <c r="CED1136" s="223"/>
      <c r="CEE1136" s="223"/>
      <c r="CEF1136" s="223"/>
      <c r="CEG1136" s="223"/>
      <c r="CEH1136" s="223"/>
      <c r="CEI1136" s="223"/>
      <c r="CEJ1136" s="223"/>
      <c r="CEK1136" s="223"/>
      <c r="CEL1136" s="223"/>
      <c r="CEM1136" s="223"/>
      <c r="CEN1136" s="223"/>
      <c r="CEO1136" s="223"/>
      <c r="CEP1136" s="223"/>
      <c r="CEQ1136" s="223"/>
      <c r="CER1136" s="223"/>
      <c r="CES1136" s="223"/>
      <c r="CET1136" s="223"/>
      <c r="CEU1136" s="223"/>
      <c r="CEV1136" s="223"/>
      <c r="CEW1136" s="223"/>
      <c r="CEX1136" s="223"/>
      <c r="CEY1136" s="223"/>
      <c r="CEZ1136" s="223"/>
      <c r="CFA1136" s="223"/>
      <c r="CFB1136" s="223"/>
      <c r="CFC1136" s="223"/>
      <c r="CFD1136" s="223"/>
      <c r="CFE1136" s="223"/>
      <c r="CFF1136" s="223"/>
      <c r="CFG1136" s="223"/>
      <c r="CFH1136" s="223"/>
      <c r="CFI1136" s="223"/>
      <c r="CFJ1136" s="223"/>
      <c r="CFK1136" s="223"/>
      <c r="CFL1136" s="223"/>
      <c r="CFM1136" s="223"/>
      <c r="CFN1136" s="223"/>
      <c r="CFO1136" s="223"/>
      <c r="CFP1136" s="223"/>
      <c r="CFQ1136" s="223"/>
      <c r="CFR1136" s="223"/>
      <c r="CFS1136" s="223"/>
      <c r="CFT1136" s="223"/>
      <c r="CFU1136" s="223"/>
      <c r="CFV1136" s="223"/>
      <c r="CFW1136" s="223"/>
      <c r="CFX1136" s="223"/>
      <c r="CFY1136" s="223"/>
      <c r="CFZ1136" s="223"/>
      <c r="CGA1136" s="223"/>
      <c r="CGB1136" s="223"/>
      <c r="CGC1136" s="223"/>
      <c r="CGD1136" s="223"/>
      <c r="CGE1136" s="223"/>
      <c r="CGF1136" s="223"/>
      <c r="CGG1136" s="223"/>
      <c r="CGH1136" s="223"/>
      <c r="CGI1136" s="223"/>
      <c r="CGJ1136" s="223"/>
      <c r="CGK1136" s="223"/>
      <c r="CGL1136" s="223"/>
      <c r="CGM1136" s="223"/>
      <c r="CGN1136" s="223"/>
      <c r="CGO1136" s="223"/>
      <c r="CGP1136" s="223"/>
      <c r="CGQ1136" s="223"/>
      <c r="CGR1136" s="223"/>
      <c r="CGS1136" s="223"/>
      <c r="CGT1136" s="223"/>
      <c r="CGU1136" s="223"/>
      <c r="CGV1136" s="223"/>
      <c r="CGW1136" s="223"/>
      <c r="CGX1136" s="223"/>
      <c r="CGY1136" s="223"/>
      <c r="CGZ1136" s="223"/>
      <c r="CHA1136" s="223"/>
      <c r="CHB1136" s="223"/>
      <c r="CHC1136" s="223"/>
      <c r="CHD1136" s="223"/>
      <c r="CHE1136" s="223"/>
      <c r="CHF1136" s="223"/>
      <c r="CHG1136" s="223"/>
      <c r="CHH1136" s="223"/>
      <c r="CHI1136" s="223"/>
      <c r="CHJ1136" s="223"/>
      <c r="CHK1136" s="223"/>
      <c r="CHL1136" s="223"/>
      <c r="CHM1136" s="223"/>
      <c r="CHN1136" s="223"/>
      <c r="CHO1136" s="223"/>
      <c r="CHP1136" s="223"/>
      <c r="CHQ1136" s="223"/>
      <c r="CHR1136" s="223"/>
      <c r="CHS1136" s="223"/>
      <c r="CHT1136" s="223"/>
      <c r="CHU1136" s="223"/>
      <c r="CHV1136" s="223"/>
      <c r="CHW1136" s="223"/>
      <c r="CHX1136" s="223"/>
      <c r="CHY1136" s="223"/>
      <c r="CHZ1136" s="223"/>
      <c r="CIA1136" s="223"/>
      <c r="CIB1136" s="223"/>
      <c r="CIC1136" s="223"/>
      <c r="CID1136" s="223"/>
      <c r="CIE1136" s="223"/>
      <c r="CIF1136" s="223"/>
      <c r="CIG1136" s="223"/>
      <c r="CIH1136" s="223"/>
      <c r="CII1136" s="223"/>
      <c r="CIJ1136" s="223"/>
      <c r="CIK1136" s="223"/>
      <c r="CIL1136" s="223"/>
      <c r="CIM1136" s="223"/>
      <c r="CIN1136" s="223"/>
      <c r="CIO1136" s="223"/>
      <c r="CIP1136" s="223"/>
      <c r="CIQ1136" s="223"/>
      <c r="CIR1136" s="223"/>
      <c r="CIS1136" s="223"/>
      <c r="CIT1136" s="223"/>
      <c r="CIU1136" s="223"/>
      <c r="CIV1136" s="223"/>
      <c r="CIW1136" s="223"/>
      <c r="CIX1136" s="223"/>
      <c r="CIY1136" s="223"/>
      <c r="CIZ1136" s="223"/>
      <c r="CJA1136" s="223"/>
      <c r="CJB1136" s="223"/>
      <c r="CJC1136" s="223"/>
      <c r="CJD1136" s="223"/>
      <c r="CJE1136" s="223"/>
      <c r="CJF1136" s="223"/>
      <c r="CJG1136" s="223"/>
      <c r="CJH1136" s="223"/>
      <c r="CJI1136" s="223"/>
      <c r="CJJ1136" s="223"/>
      <c r="CJK1136" s="223"/>
      <c r="CJL1136" s="223"/>
      <c r="CJM1136" s="223"/>
      <c r="CJN1136" s="223"/>
      <c r="CJO1136" s="223"/>
      <c r="CJP1136" s="223"/>
      <c r="CJQ1136" s="223"/>
      <c r="CJR1136" s="223"/>
      <c r="CJS1136" s="223"/>
      <c r="CJT1136" s="223"/>
      <c r="CJU1136" s="223"/>
      <c r="CJV1136" s="223"/>
      <c r="CJW1136" s="223"/>
      <c r="CJX1136" s="223"/>
      <c r="CJY1136" s="223"/>
      <c r="CJZ1136" s="223"/>
      <c r="CKA1136" s="223"/>
      <c r="CKB1136" s="223"/>
      <c r="CKC1136" s="223"/>
      <c r="CKD1136" s="223"/>
      <c r="CKE1136" s="223"/>
      <c r="CKF1136" s="223"/>
      <c r="CKG1136" s="223"/>
      <c r="CKH1136" s="223"/>
      <c r="CKI1136" s="223"/>
      <c r="CKJ1136" s="223"/>
      <c r="CKK1136" s="223"/>
      <c r="CKL1136" s="223"/>
      <c r="CKM1136" s="223"/>
      <c r="CKN1136" s="223"/>
      <c r="CKO1136" s="223"/>
      <c r="CKP1136" s="223"/>
      <c r="CKQ1136" s="223"/>
      <c r="CKR1136" s="223"/>
      <c r="CKS1136" s="223"/>
      <c r="CKT1136" s="223"/>
      <c r="CKU1136" s="223"/>
      <c r="CKV1136" s="223"/>
      <c r="CKW1136" s="223"/>
      <c r="CKX1136" s="223"/>
      <c r="CKY1136" s="223"/>
      <c r="CKZ1136" s="223"/>
      <c r="CLA1136" s="223"/>
      <c r="CLB1136" s="223"/>
      <c r="CLC1136" s="223"/>
      <c r="CLD1136" s="223"/>
      <c r="CLE1136" s="223"/>
      <c r="CLF1136" s="223"/>
      <c r="CLG1136" s="223"/>
      <c r="CLH1136" s="223"/>
      <c r="CLI1136" s="223"/>
      <c r="CLJ1136" s="223"/>
      <c r="CLK1136" s="223"/>
      <c r="CLL1136" s="223"/>
      <c r="CLM1136" s="223"/>
      <c r="CLN1136" s="223"/>
      <c r="CLO1136" s="223"/>
      <c r="CLP1136" s="223"/>
      <c r="CLQ1136" s="223"/>
      <c r="CLR1136" s="223"/>
      <c r="CLS1136" s="223"/>
      <c r="CLT1136" s="223"/>
      <c r="CLU1136" s="223"/>
      <c r="CLV1136" s="223"/>
      <c r="CLW1136" s="223"/>
      <c r="CLX1136" s="223"/>
      <c r="CLY1136" s="223"/>
      <c r="CLZ1136" s="223"/>
      <c r="CMA1136" s="223"/>
      <c r="CMB1136" s="223"/>
      <c r="CMC1136" s="223"/>
      <c r="CMD1136" s="223"/>
      <c r="CME1136" s="223"/>
      <c r="CMF1136" s="223"/>
      <c r="CMG1136" s="223"/>
      <c r="CMH1136" s="223"/>
      <c r="CMI1136" s="223"/>
      <c r="CMJ1136" s="223"/>
      <c r="CMK1136" s="223"/>
      <c r="CML1136" s="223"/>
      <c r="CMM1136" s="223"/>
      <c r="CMN1136" s="223"/>
      <c r="CMO1136" s="223"/>
      <c r="CMP1136" s="223"/>
      <c r="CMQ1136" s="223"/>
      <c r="CMR1136" s="223"/>
      <c r="CMS1136" s="223"/>
      <c r="CMT1136" s="223"/>
      <c r="CMU1136" s="223"/>
      <c r="CMV1136" s="223"/>
      <c r="CMW1136" s="223"/>
      <c r="CMX1136" s="223"/>
      <c r="CMY1136" s="223"/>
      <c r="CMZ1136" s="223"/>
      <c r="CNA1136" s="223"/>
      <c r="CNB1136" s="223"/>
      <c r="CNC1136" s="223"/>
      <c r="CND1136" s="223"/>
      <c r="CNE1136" s="223"/>
      <c r="CNF1136" s="223"/>
      <c r="CNG1136" s="223"/>
      <c r="CNH1136" s="223"/>
      <c r="CNI1136" s="223"/>
      <c r="CNJ1136" s="223"/>
      <c r="CNK1136" s="223"/>
      <c r="CNL1136" s="223"/>
      <c r="CNM1136" s="223"/>
      <c r="CNN1136" s="223"/>
      <c r="CNO1136" s="223"/>
      <c r="CNP1136" s="223"/>
      <c r="CNQ1136" s="223"/>
      <c r="CNR1136" s="223"/>
      <c r="CNS1136" s="223"/>
      <c r="CNT1136" s="223"/>
      <c r="CNU1136" s="223"/>
      <c r="CNV1136" s="223"/>
      <c r="CNW1136" s="223"/>
      <c r="CNX1136" s="223"/>
      <c r="CNY1136" s="223"/>
      <c r="CNZ1136" s="223"/>
      <c r="COA1136" s="223"/>
      <c r="COB1136" s="223"/>
      <c r="COC1136" s="223"/>
      <c r="COD1136" s="223"/>
      <c r="COE1136" s="223"/>
      <c r="COF1136" s="223"/>
      <c r="COG1136" s="223"/>
      <c r="COH1136" s="223"/>
      <c r="COI1136" s="223"/>
      <c r="COJ1136" s="223"/>
      <c r="COK1136" s="223"/>
      <c r="COL1136" s="223"/>
      <c r="COM1136" s="223"/>
      <c r="CON1136" s="223"/>
      <c r="COO1136" s="223"/>
      <c r="COP1136" s="223"/>
      <c r="COQ1136" s="223"/>
      <c r="COR1136" s="223"/>
      <c r="COS1136" s="223"/>
      <c r="COT1136" s="223"/>
      <c r="COU1136" s="223"/>
      <c r="COV1136" s="223"/>
      <c r="COW1136" s="223"/>
      <c r="COX1136" s="223"/>
      <c r="COY1136" s="223"/>
      <c r="COZ1136" s="223"/>
      <c r="CPA1136" s="223"/>
      <c r="CPB1136" s="223"/>
      <c r="CPC1136" s="223"/>
      <c r="CPD1136" s="223"/>
      <c r="CPE1136" s="223"/>
      <c r="CPF1136" s="223"/>
      <c r="CPG1136" s="223"/>
      <c r="CPH1136" s="223"/>
      <c r="CPI1136" s="223"/>
      <c r="CPJ1136" s="223"/>
      <c r="CPK1136" s="223"/>
      <c r="CPL1136" s="223"/>
      <c r="CPM1136" s="223"/>
      <c r="CPN1136" s="223"/>
      <c r="CPO1136" s="223"/>
      <c r="CPP1136" s="223"/>
      <c r="CPQ1136" s="223"/>
      <c r="CPR1136" s="223"/>
      <c r="CPS1136" s="223"/>
      <c r="CPT1136" s="223"/>
      <c r="CPU1136" s="223"/>
      <c r="CPV1136" s="223"/>
      <c r="CPW1136" s="223"/>
      <c r="CPX1136" s="223"/>
      <c r="CPY1136" s="223"/>
      <c r="CPZ1136" s="223"/>
      <c r="CQA1136" s="223"/>
      <c r="CQB1136" s="223"/>
      <c r="CQC1136" s="223"/>
      <c r="CQD1136" s="223"/>
      <c r="CQE1136" s="223"/>
      <c r="CQF1136" s="223"/>
      <c r="CQG1136" s="223"/>
      <c r="CQH1136" s="223"/>
      <c r="CQI1136" s="223"/>
      <c r="CQJ1136" s="223"/>
      <c r="CQK1136" s="223"/>
      <c r="CQL1136" s="223"/>
      <c r="CQM1136" s="223"/>
      <c r="CQN1136" s="223"/>
      <c r="CQO1136" s="223"/>
      <c r="CQP1136" s="223"/>
      <c r="CQQ1136" s="223"/>
      <c r="CQR1136" s="223"/>
      <c r="CQS1136" s="223"/>
      <c r="CQT1136" s="223"/>
      <c r="CQU1136" s="223"/>
      <c r="CQV1136" s="223"/>
      <c r="CQW1136" s="223"/>
      <c r="CQX1136" s="223"/>
      <c r="CQY1136" s="223"/>
      <c r="CQZ1136" s="223"/>
      <c r="CRA1136" s="223"/>
      <c r="CRB1136" s="223"/>
      <c r="CRC1136" s="223"/>
      <c r="CRD1136" s="223"/>
      <c r="CRE1136" s="223"/>
      <c r="CRF1136" s="223"/>
      <c r="CRG1136" s="223"/>
      <c r="CRH1136" s="223"/>
      <c r="CRI1136" s="223"/>
      <c r="CRJ1136" s="223"/>
      <c r="CRK1136" s="223"/>
      <c r="CRL1136" s="223"/>
      <c r="CRM1136" s="223"/>
      <c r="CRN1136" s="223"/>
      <c r="CRO1136" s="223"/>
      <c r="CRP1136" s="223"/>
      <c r="CRQ1136" s="223"/>
      <c r="CRR1136" s="223"/>
      <c r="CRS1136" s="223"/>
      <c r="CRT1136" s="223"/>
      <c r="CRU1136" s="223"/>
      <c r="CRV1136" s="223"/>
      <c r="CRW1136" s="223"/>
      <c r="CRX1136" s="223"/>
      <c r="CRY1136" s="223"/>
      <c r="CRZ1136" s="223"/>
      <c r="CSA1136" s="223"/>
      <c r="CSB1136" s="223"/>
      <c r="CSC1136" s="223"/>
      <c r="CSD1136" s="223"/>
      <c r="CSE1136" s="223"/>
      <c r="CSF1136" s="223"/>
      <c r="CSG1136" s="223"/>
      <c r="CSH1136" s="223"/>
      <c r="CSI1136" s="223"/>
      <c r="CSJ1136" s="223"/>
      <c r="CSK1136" s="223"/>
      <c r="CSL1136" s="223"/>
      <c r="CSM1136" s="223"/>
      <c r="CSN1136" s="223"/>
      <c r="CSO1136" s="223"/>
      <c r="CSP1136" s="223"/>
      <c r="CSQ1136" s="223"/>
      <c r="CSR1136" s="223"/>
      <c r="CSS1136" s="223"/>
      <c r="CST1136" s="223"/>
      <c r="CSU1136" s="223"/>
      <c r="CSV1136" s="223"/>
      <c r="CSW1136" s="223"/>
      <c r="CSX1136" s="223"/>
      <c r="CSY1136" s="223"/>
      <c r="CSZ1136" s="223"/>
      <c r="CTA1136" s="223"/>
      <c r="CTB1136" s="223"/>
      <c r="CTC1136" s="223"/>
      <c r="CTD1136" s="223"/>
      <c r="CTE1136" s="223"/>
      <c r="CTF1136" s="223"/>
      <c r="CTG1136" s="223"/>
      <c r="CTH1136" s="223"/>
      <c r="CTI1136" s="223"/>
      <c r="CTJ1136" s="223"/>
      <c r="CTK1136" s="223"/>
      <c r="CTL1136" s="223"/>
      <c r="CTM1136" s="223"/>
      <c r="CTN1136" s="223"/>
      <c r="CTO1136" s="223"/>
      <c r="CTP1136" s="223"/>
      <c r="CTQ1136" s="223"/>
      <c r="CTR1136" s="223"/>
      <c r="CTS1136" s="223"/>
      <c r="CTT1136" s="223"/>
      <c r="CTU1136" s="223"/>
      <c r="CTV1136" s="223"/>
      <c r="CTW1136" s="223"/>
      <c r="CTX1136" s="223"/>
      <c r="CTY1136" s="223"/>
      <c r="CTZ1136" s="223"/>
      <c r="CUA1136" s="223"/>
      <c r="CUB1136" s="223"/>
      <c r="CUC1136" s="223"/>
      <c r="CUD1136" s="223"/>
      <c r="CUE1136" s="223"/>
      <c r="CUF1136" s="223"/>
      <c r="CUG1136" s="223"/>
      <c r="CUH1136" s="223"/>
      <c r="CUI1136" s="223"/>
      <c r="CUJ1136" s="223"/>
      <c r="CUK1136" s="223"/>
      <c r="CUL1136" s="223"/>
      <c r="CUM1136" s="223"/>
      <c r="CUN1136" s="223"/>
      <c r="CUO1136" s="223"/>
      <c r="CUP1136" s="223"/>
      <c r="CUQ1136" s="223"/>
      <c r="CUR1136" s="223"/>
      <c r="CUS1136" s="223"/>
      <c r="CUT1136" s="223"/>
      <c r="CUU1136" s="223"/>
      <c r="CUV1136" s="223"/>
      <c r="CUW1136" s="223"/>
      <c r="CUX1136" s="223"/>
      <c r="CUY1136" s="223"/>
      <c r="CUZ1136" s="223"/>
      <c r="CVA1136" s="223"/>
      <c r="CVB1136" s="223"/>
      <c r="CVC1136" s="223"/>
      <c r="CVD1136" s="223"/>
      <c r="CVE1136" s="223"/>
      <c r="CVF1136" s="223"/>
      <c r="CVG1136" s="223"/>
      <c r="CVH1136" s="223"/>
      <c r="CVI1136" s="223"/>
      <c r="CVJ1136" s="223"/>
      <c r="CVK1136" s="223"/>
      <c r="CVL1136" s="223"/>
      <c r="CVM1136" s="223"/>
      <c r="CVN1136" s="223"/>
      <c r="CVO1136" s="223"/>
      <c r="CVP1136" s="223"/>
      <c r="CVQ1136" s="223"/>
      <c r="CVR1136" s="223"/>
      <c r="CVS1136" s="223"/>
      <c r="CVT1136" s="223"/>
      <c r="CVU1136" s="223"/>
      <c r="CVV1136" s="223"/>
      <c r="CVW1136" s="223"/>
      <c r="CVX1136" s="223"/>
      <c r="CVY1136" s="223"/>
      <c r="CVZ1136" s="223"/>
      <c r="CWA1136" s="223"/>
      <c r="CWB1136" s="223"/>
      <c r="CWC1136" s="223"/>
      <c r="CWD1136" s="223"/>
      <c r="CWE1136" s="223"/>
      <c r="CWF1136" s="223"/>
      <c r="CWG1136" s="223"/>
      <c r="CWH1136" s="223"/>
      <c r="CWI1136" s="223"/>
      <c r="CWJ1136" s="223"/>
      <c r="CWK1136" s="223"/>
      <c r="CWL1136" s="223"/>
      <c r="CWM1136" s="223"/>
      <c r="CWN1136" s="223"/>
      <c r="CWO1136" s="223"/>
      <c r="CWP1136" s="223"/>
      <c r="CWQ1136" s="223"/>
      <c r="CWR1136" s="223"/>
      <c r="CWS1136" s="223"/>
      <c r="CWT1136" s="223"/>
      <c r="CWU1136" s="223"/>
      <c r="CWV1136" s="223"/>
      <c r="CWW1136" s="223"/>
      <c r="CWX1136" s="223"/>
      <c r="CWY1136" s="223"/>
      <c r="CWZ1136" s="223"/>
      <c r="CXA1136" s="223"/>
      <c r="CXB1136" s="223"/>
      <c r="CXC1136" s="223"/>
      <c r="CXD1136" s="223"/>
      <c r="CXE1136" s="223"/>
      <c r="CXF1136" s="223"/>
      <c r="CXG1136" s="223"/>
      <c r="CXH1136" s="223"/>
      <c r="CXI1136" s="223"/>
      <c r="CXJ1136" s="223"/>
      <c r="CXK1136" s="223"/>
      <c r="CXL1136" s="223"/>
      <c r="CXM1136" s="223"/>
      <c r="CXN1136" s="223"/>
      <c r="CXO1136" s="223"/>
      <c r="CXP1136" s="223"/>
      <c r="CXQ1136" s="223"/>
      <c r="CXR1136" s="223"/>
      <c r="CXS1136" s="223"/>
      <c r="CXT1136" s="223"/>
      <c r="CXU1136" s="223"/>
      <c r="CXV1136" s="223"/>
      <c r="CXW1136" s="223"/>
      <c r="CXX1136" s="223"/>
      <c r="CXY1136" s="223"/>
      <c r="CXZ1136" s="223"/>
      <c r="CYA1136" s="223"/>
      <c r="CYB1136" s="223"/>
      <c r="CYC1136" s="223"/>
      <c r="CYD1136" s="223"/>
      <c r="CYE1136" s="223"/>
      <c r="CYF1136" s="223"/>
      <c r="CYG1136" s="223"/>
      <c r="CYH1136" s="223"/>
      <c r="CYI1136" s="223"/>
      <c r="CYJ1136" s="223"/>
      <c r="CYK1136" s="223"/>
      <c r="CYL1136" s="223"/>
      <c r="CYM1136" s="223"/>
      <c r="CYN1136" s="223"/>
      <c r="CYO1136" s="223"/>
      <c r="CYP1136" s="223"/>
      <c r="CYQ1136" s="223"/>
      <c r="CYR1136" s="223"/>
      <c r="CYS1136" s="223"/>
      <c r="CYT1136" s="223"/>
      <c r="CYU1136" s="223"/>
      <c r="CYV1136" s="223"/>
      <c r="CYW1136" s="223"/>
      <c r="CYX1136" s="223"/>
      <c r="CYY1136" s="223"/>
      <c r="CYZ1136" s="223"/>
      <c r="CZA1136" s="223"/>
      <c r="CZB1136" s="223"/>
      <c r="CZC1136" s="223"/>
      <c r="CZD1136" s="223"/>
      <c r="CZE1136" s="223"/>
      <c r="CZF1136" s="223"/>
      <c r="CZG1136" s="223"/>
      <c r="CZH1136" s="223"/>
      <c r="CZI1136" s="223"/>
      <c r="CZJ1136" s="223"/>
      <c r="CZK1136" s="223"/>
      <c r="CZL1136" s="223"/>
      <c r="CZM1136" s="223"/>
      <c r="CZN1136" s="223"/>
      <c r="CZO1136" s="223"/>
      <c r="CZP1136" s="223"/>
      <c r="CZQ1136" s="223"/>
      <c r="CZR1136" s="223"/>
      <c r="CZS1136" s="223"/>
      <c r="CZT1136" s="223"/>
      <c r="CZU1136" s="223"/>
      <c r="CZV1136" s="223"/>
      <c r="CZW1136" s="223"/>
      <c r="CZX1136" s="223"/>
      <c r="CZY1136" s="223"/>
      <c r="CZZ1136" s="223"/>
      <c r="DAA1136" s="223"/>
      <c r="DAB1136" s="223"/>
      <c r="DAC1136" s="223"/>
      <c r="DAD1136" s="223"/>
      <c r="DAE1136" s="223"/>
      <c r="DAF1136" s="223"/>
      <c r="DAG1136" s="223"/>
      <c r="DAH1136" s="223"/>
      <c r="DAI1136" s="223"/>
      <c r="DAJ1136" s="223"/>
      <c r="DAK1136" s="223"/>
      <c r="DAL1136" s="223"/>
      <c r="DAM1136" s="223"/>
      <c r="DAN1136" s="223"/>
      <c r="DAO1136" s="223"/>
      <c r="DAP1136" s="223"/>
      <c r="DAQ1136" s="223"/>
      <c r="DAR1136" s="223"/>
      <c r="DAS1136" s="223"/>
      <c r="DAT1136" s="223"/>
      <c r="DAU1136" s="223"/>
      <c r="DAV1136" s="223"/>
      <c r="DAW1136" s="223"/>
      <c r="DAX1136" s="223"/>
      <c r="DAY1136" s="223"/>
      <c r="DAZ1136" s="223"/>
      <c r="DBA1136" s="223"/>
      <c r="DBB1136" s="223"/>
      <c r="DBC1136" s="223"/>
      <c r="DBD1136" s="223"/>
      <c r="DBE1136" s="223"/>
      <c r="DBF1136" s="223"/>
      <c r="DBG1136" s="223"/>
      <c r="DBH1136" s="223"/>
      <c r="DBI1136" s="223"/>
      <c r="DBJ1136" s="223"/>
      <c r="DBK1136" s="223"/>
      <c r="DBL1136" s="223"/>
      <c r="DBM1136" s="223"/>
      <c r="DBN1136" s="223"/>
      <c r="DBO1136" s="223"/>
      <c r="DBP1136" s="223"/>
      <c r="DBQ1136" s="223"/>
      <c r="DBR1136" s="223"/>
      <c r="DBS1136" s="223"/>
      <c r="DBT1136" s="223"/>
      <c r="DBU1136" s="223"/>
      <c r="DBV1136" s="223"/>
      <c r="DBW1136" s="223"/>
      <c r="DBX1136" s="223"/>
      <c r="DBY1136" s="223"/>
      <c r="DBZ1136" s="223"/>
      <c r="DCA1136" s="223"/>
      <c r="DCB1136" s="223"/>
      <c r="DCC1136" s="223"/>
      <c r="DCD1136" s="223"/>
      <c r="DCE1136" s="223"/>
      <c r="DCF1136" s="223"/>
      <c r="DCG1136" s="223"/>
      <c r="DCH1136" s="223"/>
      <c r="DCI1136" s="223"/>
      <c r="DCJ1136" s="223"/>
      <c r="DCK1136" s="223"/>
      <c r="DCL1136" s="223"/>
      <c r="DCM1136" s="223"/>
      <c r="DCN1136" s="223"/>
      <c r="DCO1136" s="223"/>
      <c r="DCP1136" s="223"/>
      <c r="DCQ1136" s="223"/>
      <c r="DCR1136" s="223"/>
      <c r="DCS1136" s="223"/>
      <c r="DCT1136" s="223"/>
      <c r="DCU1136" s="223"/>
      <c r="DCV1136" s="223"/>
      <c r="DCW1136" s="223"/>
      <c r="DCX1136" s="223"/>
      <c r="DCY1136" s="223"/>
      <c r="DCZ1136" s="223"/>
      <c r="DDA1136" s="223"/>
      <c r="DDB1136" s="223"/>
      <c r="DDC1136" s="223"/>
      <c r="DDD1136" s="223"/>
      <c r="DDE1136" s="223"/>
      <c r="DDF1136" s="223"/>
      <c r="DDG1136" s="223"/>
      <c r="DDH1136" s="223"/>
      <c r="DDI1136" s="223"/>
      <c r="DDJ1136" s="223"/>
      <c r="DDK1136" s="223"/>
      <c r="DDL1136" s="223"/>
      <c r="DDM1136" s="223"/>
      <c r="DDN1136" s="223"/>
      <c r="DDO1136" s="223"/>
      <c r="DDP1136" s="223"/>
      <c r="DDQ1136" s="223"/>
      <c r="DDR1136" s="223"/>
      <c r="DDS1136" s="223"/>
      <c r="DDT1136" s="223"/>
      <c r="DDU1136" s="223"/>
      <c r="DDV1136" s="223"/>
      <c r="DDW1136" s="223"/>
      <c r="DDX1136" s="223"/>
      <c r="DDY1136" s="223"/>
      <c r="DDZ1136" s="223"/>
      <c r="DEA1136" s="223"/>
      <c r="DEB1136" s="223"/>
      <c r="DEC1136" s="223"/>
      <c r="DED1136" s="223"/>
      <c r="DEE1136" s="223"/>
      <c r="DEF1136" s="223"/>
      <c r="DEG1136" s="223"/>
      <c r="DEH1136" s="223"/>
      <c r="DEI1136" s="223"/>
      <c r="DEJ1136" s="223"/>
      <c r="DEK1136" s="223"/>
      <c r="DEL1136" s="223"/>
      <c r="DEM1136" s="223"/>
      <c r="DEN1136" s="223"/>
      <c r="DEO1136" s="223"/>
      <c r="DEP1136" s="223"/>
      <c r="DEQ1136" s="223"/>
      <c r="DER1136" s="223"/>
      <c r="DES1136" s="223"/>
      <c r="DET1136" s="223"/>
      <c r="DEU1136" s="223"/>
      <c r="DEV1136" s="223"/>
      <c r="DEW1136" s="223"/>
      <c r="DEX1136" s="223"/>
      <c r="DEY1136" s="223"/>
      <c r="DEZ1136" s="223"/>
      <c r="DFA1136" s="223"/>
      <c r="DFB1136" s="223"/>
      <c r="DFC1136" s="223"/>
      <c r="DFD1136" s="223"/>
      <c r="DFE1136" s="223"/>
      <c r="DFF1136" s="223"/>
      <c r="DFG1136" s="223"/>
      <c r="DFH1136" s="223"/>
      <c r="DFI1136" s="223"/>
      <c r="DFJ1136" s="223"/>
      <c r="DFK1136" s="223"/>
      <c r="DFL1136" s="223"/>
      <c r="DFM1136" s="223"/>
      <c r="DFN1136" s="223"/>
      <c r="DFO1136" s="223"/>
      <c r="DFP1136" s="223"/>
      <c r="DFQ1136" s="223"/>
      <c r="DFR1136" s="223"/>
      <c r="DFS1136" s="223"/>
      <c r="DFT1136" s="223"/>
      <c r="DFU1136" s="223"/>
      <c r="DFV1136" s="223"/>
      <c r="DFW1136" s="223"/>
      <c r="DFX1136" s="223"/>
      <c r="DFY1136" s="223"/>
      <c r="DFZ1136" s="223"/>
      <c r="DGA1136" s="223"/>
      <c r="DGB1136" s="223"/>
      <c r="DGC1136" s="223"/>
      <c r="DGD1136" s="223"/>
      <c r="DGE1136" s="223"/>
      <c r="DGF1136" s="223"/>
      <c r="DGG1136" s="223"/>
      <c r="DGH1136" s="223"/>
      <c r="DGI1136" s="223"/>
      <c r="DGJ1136" s="223"/>
      <c r="DGK1136" s="223"/>
      <c r="DGL1136" s="223"/>
      <c r="DGM1136" s="223"/>
      <c r="DGN1136" s="223"/>
      <c r="DGO1136" s="223"/>
      <c r="DGP1136" s="223"/>
      <c r="DGQ1136" s="223"/>
      <c r="DGR1136" s="223"/>
      <c r="DGS1136" s="223"/>
      <c r="DGT1136" s="223"/>
      <c r="DGU1136" s="223"/>
      <c r="DGV1136" s="223"/>
      <c r="DGW1136" s="223"/>
      <c r="DGX1136" s="223"/>
      <c r="DGY1136" s="223"/>
      <c r="DGZ1136" s="223"/>
      <c r="DHA1136" s="223"/>
      <c r="DHB1136" s="223"/>
      <c r="DHC1136" s="223"/>
      <c r="DHD1136" s="223"/>
      <c r="DHE1136" s="223"/>
      <c r="DHF1136" s="223"/>
      <c r="DHG1136" s="223"/>
      <c r="DHH1136" s="223"/>
      <c r="DHI1136" s="223"/>
      <c r="DHJ1136" s="223"/>
      <c r="DHK1136" s="223"/>
      <c r="DHL1136" s="223"/>
      <c r="DHM1136" s="223"/>
      <c r="DHN1136" s="223"/>
      <c r="DHO1136" s="223"/>
      <c r="DHP1136" s="223"/>
      <c r="DHQ1136" s="223"/>
      <c r="DHR1136" s="223"/>
      <c r="DHS1136" s="223"/>
      <c r="DHT1136" s="223"/>
      <c r="DHU1136" s="223"/>
      <c r="DHV1136" s="223"/>
      <c r="DHW1136" s="223"/>
      <c r="DHX1136" s="223"/>
      <c r="DHY1136" s="223"/>
      <c r="DHZ1136" s="223"/>
      <c r="DIA1136" s="223"/>
      <c r="DIB1136" s="223"/>
      <c r="DIC1136" s="223"/>
      <c r="DID1136" s="223"/>
      <c r="DIE1136" s="223"/>
      <c r="DIF1136" s="223"/>
      <c r="DIG1136" s="223"/>
      <c r="DIH1136" s="223"/>
      <c r="DII1136" s="223"/>
      <c r="DIJ1136" s="223"/>
      <c r="DIK1136" s="223"/>
      <c r="DIL1136" s="223"/>
      <c r="DIM1136" s="223"/>
      <c r="DIN1136" s="223"/>
      <c r="DIO1136" s="223"/>
      <c r="DIP1136" s="223"/>
      <c r="DIQ1136" s="223"/>
      <c r="DIR1136" s="223"/>
      <c r="DIS1136" s="223"/>
      <c r="DIT1136" s="223"/>
      <c r="DIU1136" s="223"/>
      <c r="DIV1136" s="223"/>
      <c r="DIW1136" s="223"/>
      <c r="DIX1136" s="223"/>
      <c r="DIY1136" s="223"/>
      <c r="DIZ1136" s="223"/>
      <c r="DJA1136" s="223"/>
      <c r="DJB1136" s="223"/>
      <c r="DJC1136" s="223"/>
      <c r="DJD1136" s="223"/>
      <c r="DJE1136" s="223"/>
      <c r="DJF1136" s="223"/>
      <c r="DJG1136" s="223"/>
      <c r="DJH1136" s="223"/>
      <c r="DJI1136" s="223"/>
      <c r="DJJ1136" s="223"/>
      <c r="DJK1136" s="223"/>
      <c r="DJL1136" s="223"/>
      <c r="DJM1136" s="223"/>
      <c r="DJN1136" s="223"/>
      <c r="DJO1136" s="223"/>
      <c r="DJP1136" s="223"/>
      <c r="DJQ1136" s="223"/>
      <c r="DJR1136" s="223"/>
      <c r="DJS1136" s="223"/>
      <c r="DJT1136" s="223"/>
      <c r="DJU1136" s="223"/>
      <c r="DJV1136" s="223"/>
      <c r="DJW1136" s="223"/>
      <c r="DJX1136" s="223"/>
      <c r="DJY1136" s="223"/>
      <c r="DJZ1136" s="223"/>
      <c r="DKA1136" s="223"/>
      <c r="DKB1136" s="223"/>
      <c r="DKC1136" s="223"/>
      <c r="DKD1136" s="223"/>
      <c r="DKE1136" s="223"/>
      <c r="DKF1136" s="223"/>
      <c r="DKG1136" s="223"/>
      <c r="DKH1136" s="223"/>
      <c r="DKI1136" s="223"/>
      <c r="DKJ1136" s="223"/>
      <c r="DKK1136" s="223"/>
      <c r="DKL1136" s="223"/>
      <c r="DKM1136" s="223"/>
      <c r="DKN1136" s="223"/>
      <c r="DKO1136" s="223"/>
      <c r="DKP1136" s="223"/>
      <c r="DKQ1136" s="223"/>
      <c r="DKR1136" s="223"/>
      <c r="DKS1136" s="223"/>
      <c r="DKT1136" s="223"/>
      <c r="DKU1136" s="223"/>
      <c r="DKV1136" s="223"/>
      <c r="DKW1136" s="223"/>
      <c r="DKX1136" s="223"/>
      <c r="DKY1136" s="223"/>
      <c r="DKZ1136" s="223"/>
      <c r="DLA1136" s="223"/>
      <c r="DLB1136" s="223"/>
      <c r="DLC1136" s="223"/>
      <c r="DLD1136" s="223"/>
      <c r="DLE1136" s="223"/>
      <c r="DLF1136" s="223"/>
      <c r="DLG1136" s="223"/>
      <c r="DLH1136" s="223"/>
      <c r="DLI1136" s="223"/>
      <c r="DLJ1136" s="223"/>
      <c r="DLK1136" s="223"/>
      <c r="DLL1136" s="223"/>
      <c r="DLM1136" s="223"/>
      <c r="DLN1136" s="223"/>
      <c r="DLO1136" s="223"/>
      <c r="DLP1136" s="223"/>
      <c r="DLQ1136" s="223"/>
      <c r="DLR1136" s="223"/>
      <c r="DLS1136" s="223"/>
      <c r="DLT1136" s="223"/>
      <c r="DLU1136" s="223"/>
      <c r="DLV1136" s="223"/>
      <c r="DLW1136" s="223"/>
      <c r="DLX1136" s="223"/>
      <c r="DLY1136" s="223"/>
      <c r="DLZ1136" s="223"/>
      <c r="DMA1136" s="223"/>
      <c r="DMB1136" s="223"/>
      <c r="DMC1136" s="223"/>
      <c r="DMD1136" s="223"/>
      <c r="DME1136" s="223"/>
      <c r="DMF1136" s="223"/>
      <c r="DMG1136" s="223"/>
      <c r="DMH1136" s="223"/>
      <c r="DMI1136" s="223"/>
      <c r="DMJ1136" s="223"/>
      <c r="DMK1136" s="223"/>
      <c r="DML1136" s="223"/>
      <c r="DMM1136" s="223"/>
      <c r="DMN1136" s="223"/>
      <c r="DMO1136" s="223"/>
      <c r="DMP1136" s="223"/>
      <c r="DMQ1136" s="223"/>
      <c r="DMR1136" s="223"/>
      <c r="DMS1136" s="223"/>
      <c r="DMT1136" s="223"/>
      <c r="DMU1136" s="223"/>
      <c r="DMV1136" s="223"/>
      <c r="DMW1136" s="223"/>
      <c r="DMX1136" s="223"/>
      <c r="DMY1136" s="223"/>
      <c r="DMZ1136" s="223"/>
      <c r="DNA1136" s="223"/>
      <c r="DNB1136" s="223"/>
      <c r="DNC1136" s="223"/>
      <c r="DND1136" s="223"/>
      <c r="DNE1136" s="223"/>
      <c r="DNF1136" s="223"/>
      <c r="DNG1136" s="223"/>
      <c r="DNH1136" s="223"/>
      <c r="DNI1136" s="223"/>
      <c r="DNJ1136" s="223"/>
      <c r="DNK1136" s="223"/>
      <c r="DNL1136" s="223"/>
      <c r="DNM1136" s="223"/>
      <c r="DNN1136" s="223"/>
      <c r="DNO1136" s="223"/>
      <c r="DNP1136" s="223"/>
      <c r="DNQ1136" s="223"/>
      <c r="DNR1136" s="223"/>
      <c r="DNS1136" s="223"/>
      <c r="DNT1136" s="223"/>
      <c r="DNU1136" s="223"/>
      <c r="DNV1136" s="223"/>
      <c r="DNW1136" s="223"/>
      <c r="DNX1136" s="223"/>
      <c r="DNY1136" s="223"/>
      <c r="DNZ1136" s="223"/>
      <c r="DOA1136" s="223"/>
      <c r="DOB1136" s="223"/>
      <c r="DOC1136" s="223"/>
      <c r="DOD1136" s="223"/>
      <c r="DOE1136" s="223"/>
      <c r="DOF1136" s="223"/>
      <c r="DOG1136" s="223"/>
      <c r="DOH1136" s="223"/>
      <c r="DOI1136" s="223"/>
      <c r="DOJ1136" s="223"/>
      <c r="DOK1136" s="223"/>
      <c r="DOL1136" s="223"/>
      <c r="DOM1136" s="223"/>
      <c r="DON1136" s="223"/>
      <c r="DOO1136" s="223"/>
      <c r="DOP1136" s="223"/>
      <c r="DOQ1136" s="223"/>
      <c r="DOR1136" s="223"/>
      <c r="DOS1136" s="223"/>
      <c r="DOT1136" s="223"/>
      <c r="DOU1136" s="223"/>
      <c r="DOV1136" s="223"/>
      <c r="DOW1136" s="223"/>
      <c r="DOX1136" s="223"/>
      <c r="DOY1136" s="223"/>
      <c r="DOZ1136" s="223"/>
      <c r="DPA1136" s="223"/>
      <c r="DPB1136" s="223"/>
      <c r="DPC1136" s="223"/>
      <c r="DPD1136" s="223"/>
      <c r="DPE1136" s="223"/>
      <c r="DPF1136" s="223"/>
      <c r="DPG1136" s="223"/>
      <c r="DPH1136" s="223"/>
      <c r="DPI1136" s="223"/>
      <c r="DPJ1136" s="223"/>
      <c r="DPK1136" s="223"/>
      <c r="DPL1136" s="223"/>
      <c r="DPM1136" s="223"/>
      <c r="DPN1136" s="223"/>
      <c r="DPO1136" s="223"/>
      <c r="DPP1136" s="223"/>
      <c r="DPQ1136" s="223"/>
      <c r="DPR1136" s="223"/>
      <c r="DPS1136" s="223"/>
      <c r="DPT1136" s="223"/>
      <c r="DPU1136" s="223"/>
      <c r="DPV1136" s="223"/>
      <c r="DPW1136" s="223"/>
      <c r="DPX1136" s="223"/>
      <c r="DPY1136" s="223"/>
      <c r="DPZ1136" s="223"/>
      <c r="DQA1136" s="223"/>
      <c r="DQB1136" s="223"/>
      <c r="DQC1136" s="223"/>
      <c r="DQD1136" s="223"/>
      <c r="DQE1136" s="223"/>
      <c r="DQF1136" s="223"/>
      <c r="DQG1136" s="223"/>
      <c r="DQH1136" s="223"/>
      <c r="DQI1136" s="223"/>
      <c r="DQJ1136" s="223"/>
      <c r="DQK1136" s="223"/>
      <c r="DQL1136" s="223"/>
      <c r="DQM1136" s="223"/>
      <c r="DQN1136" s="223"/>
      <c r="DQO1136" s="223"/>
      <c r="DQP1136" s="223"/>
      <c r="DQQ1136" s="223"/>
      <c r="DQR1136" s="223"/>
      <c r="DQS1136" s="223"/>
      <c r="DQT1136" s="223"/>
      <c r="DQU1136" s="223"/>
      <c r="DQV1136" s="223"/>
      <c r="DQW1136" s="223"/>
      <c r="DQX1136" s="223"/>
      <c r="DQY1136" s="223"/>
      <c r="DQZ1136" s="223"/>
      <c r="DRA1136" s="223"/>
      <c r="DRB1136" s="223"/>
      <c r="DRC1136" s="223"/>
      <c r="DRD1136" s="223"/>
      <c r="DRE1136" s="223"/>
      <c r="DRF1136" s="223"/>
      <c r="DRG1136" s="223"/>
      <c r="DRH1136" s="223"/>
      <c r="DRI1136" s="223"/>
      <c r="DRJ1136" s="223"/>
      <c r="DRK1136" s="223"/>
      <c r="DRL1136" s="223"/>
      <c r="DRM1136" s="223"/>
      <c r="DRN1136" s="223"/>
      <c r="DRO1136" s="223"/>
      <c r="DRP1136" s="223"/>
      <c r="DRQ1136" s="223"/>
      <c r="DRR1136" s="223"/>
      <c r="DRS1136" s="223"/>
      <c r="DRT1136" s="223"/>
      <c r="DRU1136" s="223"/>
      <c r="DRV1136" s="223"/>
      <c r="DRW1136" s="223"/>
      <c r="DRX1136" s="223"/>
      <c r="DRY1136" s="223"/>
      <c r="DRZ1136" s="223"/>
      <c r="DSA1136" s="223"/>
      <c r="DSB1136" s="223"/>
      <c r="DSC1136" s="223"/>
      <c r="DSD1136" s="223"/>
      <c r="DSE1136" s="223"/>
      <c r="DSF1136" s="223"/>
      <c r="DSG1136" s="223"/>
      <c r="DSH1136" s="223"/>
      <c r="DSI1136" s="223"/>
      <c r="DSJ1136" s="223"/>
      <c r="DSK1136" s="223"/>
      <c r="DSL1136" s="223"/>
      <c r="DSM1136" s="223"/>
      <c r="DSN1136" s="223"/>
      <c r="DSO1136" s="223"/>
      <c r="DSP1136" s="223"/>
      <c r="DSQ1136" s="223"/>
      <c r="DSR1136" s="223"/>
      <c r="DSS1136" s="223"/>
      <c r="DST1136" s="223"/>
      <c r="DSU1136" s="223"/>
      <c r="DSV1136" s="223"/>
      <c r="DSW1136" s="223"/>
      <c r="DSX1136" s="223"/>
      <c r="DSY1136" s="223"/>
      <c r="DSZ1136" s="223"/>
      <c r="DTA1136" s="223"/>
      <c r="DTB1136" s="223"/>
      <c r="DTC1136" s="223"/>
      <c r="DTD1136" s="223"/>
      <c r="DTE1136" s="223"/>
      <c r="DTF1136" s="223"/>
      <c r="DTG1136" s="223"/>
      <c r="DTH1136" s="223"/>
      <c r="DTI1136" s="223"/>
      <c r="DTJ1136" s="223"/>
      <c r="DTK1136" s="223"/>
      <c r="DTL1136" s="223"/>
      <c r="DTM1136" s="223"/>
      <c r="DTN1136" s="223"/>
      <c r="DTO1136" s="223"/>
      <c r="DTP1136" s="223"/>
      <c r="DTQ1136" s="223"/>
      <c r="DTR1136" s="223"/>
      <c r="DTS1136" s="223"/>
      <c r="DTT1136" s="223"/>
      <c r="DTU1136" s="223"/>
      <c r="DTV1136" s="223"/>
      <c r="DTW1136" s="223"/>
      <c r="DTX1136" s="223"/>
      <c r="DTY1136" s="223"/>
      <c r="DTZ1136" s="223"/>
      <c r="DUA1136" s="223"/>
      <c r="DUB1136" s="223"/>
      <c r="DUC1136" s="223"/>
      <c r="DUD1136" s="223"/>
      <c r="DUE1136" s="223"/>
      <c r="DUF1136" s="223"/>
      <c r="DUG1136" s="223"/>
      <c r="DUH1136" s="223"/>
      <c r="DUI1136" s="223"/>
      <c r="DUJ1136" s="223"/>
      <c r="DUK1136" s="223"/>
      <c r="DUL1136" s="223"/>
      <c r="DUM1136" s="223"/>
      <c r="DUN1136" s="223"/>
      <c r="DUO1136" s="223"/>
      <c r="DUP1136" s="223"/>
      <c r="DUQ1136" s="223"/>
      <c r="DUR1136" s="223"/>
      <c r="DUS1136" s="223"/>
      <c r="DUT1136" s="223"/>
      <c r="DUU1136" s="223"/>
      <c r="DUV1136" s="223"/>
      <c r="DUW1136" s="223"/>
      <c r="DUX1136" s="223"/>
      <c r="DUY1136" s="223"/>
      <c r="DUZ1136" s="223"/>
      <c r="DVA1136" s="223"/>
      <c r="DVB1136" s="223"/>
      <c r="DVC1136" s="223"/>
      <c r="DVD1136" s="223"/>
      <c r="DVE1136" s="223"/>
      <c r="DVF1136" s="223"/>
      <c r="DVG1136" s="223"/>
      <c r="DVH1136" s="223"/>
      <c r="DVI1136" s="223"/>
      <c r="DVJ1136" s="223"/>
      <c r="DVK1136" s="223"/>
      <c r="DVL1136" s="223"/>
      <c r="DVM1136" s="223"/>
      <c r="DVN1136" s="223"/>
      <c r="DVO1136" s="223"/>
      <c r="DVP1136" s="223"/>
      <c r="DVQ1136" s="223"/>
      <c r="DVR1136" s="223"/>
      <c r="DVS1136" s="223"/>
      <c r="DVT1136" s="223"/>
      <c r="DVU1136" s="223"/>
      <c r="DVV1136" s="223"/>
      <c r="DVW1136" s="223"/>
      <c r="DVX1136" s="223"/>
      <c r="DVY1136" s="223"/>
      <c r="DVZ1136" s="223"/>
      <c r="DWA1136" s="223"/>
      <c r="DWB1136" s="223"/>
      <c r="DWC1136" s="223"/>
      <c r="DWD1136" s="223"/>
      <c r="DWE1136" s="223"/>
      <c r="DWF1136" s="223"/>
      <c r="DWG1136" s="223"/>
      <c r="DWH1136" s="223"/>
      <c r="DWI1136" s="223"/>
      <c r="DWJ1136" s="223"/>
      <c r="DWK1136" s="223"/>
      <c r="DWL1136" s="223"/>
      <c r="DWM1136" s="223"/>
      <c r="DWN1136" s="223"/>
      <c r="DWO1136" s="223"/>
      <c r="DWP1136" s="223"/>
      <c r="DWQ1136" s="223"/>
      <c r="DWR1136" s="223"/>
      <c r="DWS1136" s="223"/>
      <c r="DWT1136" s="223"/>
      <c r="DWU1136" s="223"/>
      <c r="DWV1136" s="223"/>
      <c r="DWW1136" s="223"/>
      <c r="DWX1136" s="223"/>
      <c r="DWY1136" s="223"/>
      <c r="DWZ1136" s="223"/>
      <c r="DXA1136" s="223"/>
      <c r="DXB1136" s="223"/>
      <c r="DXC1136" s="223"/>
      <c r="DXD1136" s="223"/>
      <c r="DXE1136" s="223"/>
      <c r="DXF1136" s="223"/>
      <c r="DXG1136" s="223"/>
      <c r="DXH1136" s="223"/>
      <c r="DXI1136" s="223"/>
      <c r="DXJ1136" s="223"/>
      <c r="DXK1136" s="223"/>
      <c r="DXL1136" s="223"/>
      <c r="DXM1136" s="223"/>
      <c r="DXN1136" s="223"/>
      <c r="DXO1136" s="223"/>
      <c r="DXP1136" s="223"/>
      <c r="DXQ1136" s="223"/>
      <c r="DXR1136" s="223"/>
      <c r="DXS1136" s="223"/>
      <c r="DXT1136" s="223"/>
      <c r="DXU1136" s="223"/>
      <c r="DXV1136" s="223"/>
      <c r="DXW1136" s="223"/>
      <c r="DXX1136" s="223"/>
      <c r="DXY1136" s="223"/>
      <c r="DXZ1136" s="223"/>
      <c r="DYA1136" s="223"/>
      <c r="DYB1136" s="223"/>
      <c r="DYC1136" s="223"/>
      <c r="DYD1136" s="223"/>
      <c r="DYE1136" s="223"/>
      <c r="DYF1136" s="223"/>
      <c r="DYG1136" s="223"/>
      <c r="DYH1136" s="223"/>
      <c r="DYI1136" s="223"/>
      <c r="DYJ1136" s="223"/>
      <c r="DYK1136" s="223"/>
      <c r="DYL1136" s="223"/>
      <c r="DYM1136" s="223"/>
      <c r="DYN1136" s="223"/>
      <c r="DYO1136" s="223"/>
      <c r="DYP1136" s="223"/>
      <c r="DYQ1136" s="223"/>
      <c r="DYR1136" s="223"/>
      <c r="DYS1136" s="223"/>
      <c r="DYT1136" s="223"/>
      <c r="DYU1136" s="223"/>
      <c r="DYV1136" s="223"/>
      <c r="DYW1136" s="223"/>
      <c r="DYX1136" s="223"/>
      <c r="DYY1136" s="223"/>
      <c r="DYZ1136" s="223"/>
      <c r="DZA1136" s="223"/>
      <c r="DZB1136" s="223"/>
      <c r="DZC1136" s="223"/>
      <c r="DZD1136" s="223"/>
      <c r="DZE1136" s="223"/>
      <c r="DZF1136" s="223"/>
      <c r="DZG1136" s="223"/>
      <c r="DZH1136" s="223"/>
      <c r="DZI1136" s="223"/>
      <c r="DZJ1136" s="223"/>
      <c r="DZK1136" s="223"/>
      <c r="DZL1136" s="223"/>
      <c r="DZM1136" s="223"/>
      <c r="DZN1136" s="223"/>
      <c r="DZO1136" s="223"/>
      <c r="DZP1136" s="223"/>
      <c r="DZQ1136" s="223"/>
      <c r="DZR1136" s="223"/>
      <c r="DZS1136" s="223"/>
      <c r="DZT1136" s="223"/>
      <c r="DZU1136" s="223"/>
      <c r="DZV1136" s="223"/>
      <c r="DZW1136" s="223"/>
      <c r="DZX1136" s="223"/>
      <c r="DZY1136" s="223"/>
      <c r="DZZ1136" s="223"/>
      <c r="EAA1136" s="223"/>
      <c r="EAB1136" s="223"/>
      <c r="EAC1136" s="223"/>
      <c r="EAD1136" s="223"/>
      <c r="EAE1136" s="223"/>
      <c r="EAF1136" s="223"/>
      <c r="EAG1136" s="223"/>
      <c r="EAH1136" s="223"/>
      <c r="EAI1136" s="223"/>
      <c r="EAJ1136" s="223"/>
      <c r="EAK1136" s="223"/>
      <c r="EAL1136" s="223"/>
      <c r="EAM1136" s="223"/>
      <c r="EAN1136" s="223"/>
      <c r="EAO1136" s="223"/>
      <c r="EAP1136" s="223"/>
      <c r="EAQ1136" s="223"/>
      <c r="EAR1136" s="223"/>
      <c r="EAS1136" s="223"/>
      <c r="EAT1136" s="223"/>
      <c r="EAU1136" s="223"/>
      <c r="EAV1136" s="223"/>
      <c r="EAW1136" s="223"/>
      <c r="EAX1136" s="223"/>
      <c r="EAY1136" s="223"/>
      <c r="EAZ1136" s="223"/>
      <c r="EBA1136" s="223"/>
      <c r="EBB1136" s="223"/>
      <c r="EBC1136" s="223"/>
      <c r="EBD1136" s="223"/>
      <c r="EBE1136" s="223"/>
      <c r="EBF1136" s="223"/>
      <c r="EBG1136" s="223"/>
      <c r="EBH1136" s="223"/>
      <c r="EBI1136" s="223"/>
      <c r="EBJ1136" s="223"/>
      <c r="EBK1136" s="223"/>
      <c r="EBL1136" s="223"/>
      <c r="EBM1136" s="223"/>
      <c r="EBN1136" s="223"/>
      <c r="EBO1136" s="223"/>
      <c r="EBP1136" s="223"/>
      <c r="EBQ1136" s="223"/>
      <c r="EBR1136" s="223"/>
      <c r="EBS1136" s="223"/>
      <c r="EBT1136" s="223"/>
      <c r="EBU1136" s="223"/>
      <c r="EBV1136" s="223"/>
      <c r="EBW1136" s="223"/>
      <c r="EBX1136" s="223"/>
      <c r="EBY1136" s="223"/>
      <c r="EBZ1136" s="223"/>
      <c r="ECA1136" s="223"/>
      <c r="ECB1136" s="223"/>
      <c r="ECC1136" s="223"/>
      <c r="ECD1136" s="223"/>
      <c r="ECE1136" s="223"/>
      <c r="ECF1136" s="223"/>
      <c r="ECG1136" s="223"/>
      <c r="ECH1136" s="223"/>
      <c r="ECI1136" s="223"/>
      <c r="ECJ1136" s="223"/>
      <c r="ECK1136" s="223"/>
      <c r="ECL1136" s="223"/>
      <c r="ECM1136" s="223"/>
      <c r="ECN1136" s="223"/>
      <c r="ECO1136" s="223"/>
      <c r="ECP1136" s="223"/>
      <c r="ECQ1136" s="223"/>
      <c r="ECR1136" s="223"/>
      <c r="ECS1136" s="223"/>
      <c r="ECT1136" s="223"/>
      <c r="ECU1136" s="223"/>
      <c r="ECV1136" s="223"/>
      <c r="ECW1136" s="223"/>
      <c r="ECX1136" s="223"/>
      <c r="ECY1136" s="223"/>
      <c r="ECZ1136" s="223"/>
      <c r="EDA1136" s="223"/>
      <c r="EDB1136" s="223"/>
      <c r="EDC1136" s="223"/>
      <c r="EDD1136" s="223"/>
      <c r="EDE1136" s="223"/>
      <c r="EDF1136" s="223"/>
      <c r="EDG1136" s="223"/>
      <c r="EDH1136" s="223"/>
      <c r="EDI1136" s="223"/>
      <c r="EDJ1136" s="223"/>
      <c r="EDK1136" s="223"/>
      <c r="EDL1136" s="223"/>
      <c r="EDM1136" s="223"/>
      <c r="EDN1136" s="223"/>
      <c r="EDO1136" s="223"/>
      <c r="EDP1136" s="223"/>
      <c r="EDQ1136" s="223"/>
      <c r="EDR1136" s="223"/>
      <c r="EDS1136" s="223"/>
      <c r="EDT1136" s="223"/>
      <c r="EDU1136" s="223"/>
      <c r="EDV1136" s="223"/>
      <c r="EDW1136" s="223"/>
      <c r="EDX1136" s="223"/>
      <c r="EDY1136" s="223"/>
      <c r="EDZ1136" s="223"/>
      <c r="EEA1136" s="223"/>
      <c r="EEB1136" s="223"/>
      <c r="EEC1136" s="223"/>
      <c r="EED1136" s="223"/>
      <c r="EEE1136" s="223"/>
      <c r="EEF1136" s="223"/>
      <c r="EEG1136" s="223"/>
      <c r="EEH1136" s="223"/>
      <c r="EEI1136" s="223"/>
      <c r="EEJ1136" s="223"/>
      <c r="EEK1136" s="223"/>
      <c r="EEL1136" s="223"/>
      <c r="EEM1136" s="223"/>
      <c r="EEN1136" s="223"/>
      <c r="EEO1136" s="223"/>
      <c r="EEP1136" s="223"/>
      <c r="EEQ1136" s="223"/>
      <c r="EER1136" s="223"/>
      <c r="EES1136" s="223"/>
      <c r="EET1136" s="223"/>
      <c r="EEU1136" s="223"/>
      <c r="EEV1136" s="223"/>
      <c r="EEW1136" s="223"/>
      <c r="EEX1136" s="223"/>
      <c r="EEY1136" s="223"/>
      <c r="EEZ1136" s="223"/>
      <c r="EFA1136" s="223"/>
      <c r="EFB1136" s="223"/>
      <c r="EFC1136" s="223"/>
      <c r="EFD1136" s="223"/>
      <c r="EFE1136" s="223"/>
      <c r="EFF1136" s="223"/>
      <c r="EFG1136" s="223"/>
      <c r="EFH1136" s="223"/>
      <c r="EFI1136" s="223"/>
      <c r="EFJ1136" s="223"/>
      <c r="EFK1136" s="223"/>
      <c r="EFL1136" s="223"/>
      <c r="EFM1136" s="223"/>
      <c r="EFN1136" s="223"/>
      <c r="EFO1136" s="223"/>
      <c r="EFP1136" s="223"/>
      <c r="EFQ1136" s="223"/>
      <c r="EFR1136" s="223"/>
      <c r="EFS1136" s="223"/>
      <c r="EFT1136" s="223"/>
      <c r="EFU1136" s="223"/>
      <c r="EFV1136" s="223"/>
      <c r="EFW1136" s="223"/>
      <c r="EFX1136" s="223"/>
      <c r="EFY1136" s="223"/>
      <c r="EFZ1136" s="223"/>
      <c r="EGA1136" s="223"/>
      <c r="EGB1136" s="223"/>
      <c r="EGC1136" s="223"/>
      <c r="EGD1136" s="223"/>
      <c r="EGE1136" s="223"/>
      <c r="EGF1136" s="223"/>
      <c r="EGG1136" s="223"/>
      <c r="EGH1136" s="223"/>
      <c r="EGI1136" s="223"/>
      <c r="EGJ1136" s="223"/>
      <c r="EGK1136" s="223"/>
      <c r="EGL1136" s="223"/>
      <c r="EGM1136" s="223"/>
      <c r="EGN1136" s="223"/>
      <c r="EGO1136" s="223"/>
      <c r="EGP1136" s="223"/>
      <c r="EGQ1136" s="223"/>
      <c r="EGR1136" s="223"/>
      <c r="EGS1136" s="223"/>
      <c r="EGT1136" s="223"/>
      <c r="EGU1136" s="223"/>
      <c r="EGV1136" s="223"/>
      <c r="EGW1136" s="223"/>
      <c r="EGX1136" s="223"/>
      <c r="EGY1136" s="223"/>
      <c r="EGZ1136" s="223"/>
      <c r="EHA1136" s="223"/>
      <c r="EHB1136" s="223"/>
      <c r="EHC1136" s="223"/>
      <c r="EHD1136" s="223"/>
      <c r="EHE1136" s="223"/>
      <c r="EHF1136" s="223"/>
      <c r="EHG1136" s="223"/>
      <c r="EHH1136" s="223"/>
      <c r="EHI1136" s="223"/>
      <c r="EHJ1136" s="223"/>
      <c r="EHK1136" s="223"/>
      <c r="EHL1136" s="223"/>
      <c r="EHM1136" s="223"/>
      <c r="EHN1136" s="223"/>
      <c r="EHO1136" s="223"/>
      <c r="EHP1136" s="223"/>
      <c r="EHQ1136" s="223"/>
      <c r="EHR1136" s="223"/>
      <c r="EHS1136" s="223"/>
      <c r="EHT1136" s="223"/>
      <c r="EHU1136" s="223"/>
      <c r="EHV1136" s="223"/>
      <c r="EHW1136" s="223"/>
      <c r="EHX1136" s="223"/>
      <c r="EHY1136" s="223"/>
      <c r="EHZ1136" s="223"/>
      <c r="EIA1136" s="223"/>
      <c r="EIB1136" s="223"/>
      <c r="EIC1136" s="223"/>
      <c r="EID1136" s="223"/>
      <c r="EIE1136" s="223"/>
      <c r="EIF1136" s="223"/>
      <c r="EIG1136" s="223"/>
      <c r="EIH1136" s="223"/>
      <c r="EII1136" s="223"/>
      <c r="EIJ1136" s="223"/>
      <c r="EIK1136" s="223"/>
      <c r="EIL1136" s="223"/>
      <c r="EIM1136" s="223"/>
      <c r="EIN1136" s="223"/>
      <c r="EIO1136" s="223"/>
      <c r="EIP1136" s="223"/>
      <c r="EIQ1136" s="223"/>
      <c r="EIR1136" s="223"/>
      <c r="EIS1136" s="223"/>
      <c r="EIT1136" s="223"/>
      <c r="EIU1136" s="223"/>
      <c r="EIV1136" s="223"/>
      <c r="EIW1136" s="223"/>
      <c r="EIX1136" s="223"/>
      <c r="EIY1136" s="223"/>
      <c r="EIZ1136" s="223"/>
      <c r="EJA1136" s="223"/>
      <c r="EJB1136" s="223"/>
      <c r="EJC1136" s="223"/>
      <c r="EJD1136" s="223"/>
      <c r="EJE1136" s="223"/>
      <c r="EJF1136" s="223"/>
      <c r="EJG1136" s="223"/>
      <c r="EJH1136" s="223"/>
      <c r="EJI1136" s="223"/>
      <c r="EJJ1136" s="223"/>
      <c r="EJK1136" s="223"/>
      <c r="EJL1136" s="223"/>
      <c r="EJM1136" s="223"/>
      <c r="EJN1136" s="223"/>
      <c r="EJO1136" s="223"/>
      <c r="EJP1136" s="223"/>
      <c r="EJQ1136" s="223"/>
      <c r="EJR1136" s="223"/>
      <c r="EJS1136" s="223"/>
      <c r="EJT1136" s="223"/>
      <c r="EJU1136" s="223"/>
      <c r="EJV1136" s="223"/>
      <c r="EJW1136" s="223"/>
      <c r="EJX1136" s="223"/>
      <c r="EJY1136" s="223"/>
      <c r="EJZ1136" s="223"/>
      <c r="EKA1136" s="223"/>
      <c r="EKB1136" s="223"/>
      <c r="EKC1136" s="223"/>
      <c r="EKD1136" s="223"/>
      <c r="EKE1136" s="223"/>
      <c r="EKF1136" s="223"/>
      <c r="EKG1136" s="223"/>
      <c r="EKH1136" s="223"/>
      <c r="EKI1136" s="223"/>
      <c r="EKJ1136" s="223"/>
      <c r="EKK1136" s="223"/>
      <c r="EKL1136" s="223"/>
      <c r="EKM1136" s="223"/>
      <c r="EKN1136" s="223"/>
      <c r="EKO1136" s="223"/>
      <c r="EKP1136" s="223"/>
      <c r="EKQ1136" s="223"/>
      <c r="EKR1136" s="223"/>
      <c r="EKS1136" s="223"/>
      <c r="EKT1136" s="223"/>
      <c r="EKU1136" s="223"/>
      <c r="EKV1136" s="223"/>
      <c r="EKW1136" s="223"/>
      <c r="EKX1136" s="223"/>
      <c r="EKY1136" s="223"/>
      <c r="EKZ1136" s="223"/>
      <c r="ELA1136" s="223"/>
      <c r="ELB1136" s="223"/>
      <c r="ELC1136" s="223"/>
      <c r="ELD1136" s="223"/>
      <c r="ELE1136" s="223"/>
      <c r="ELF1136" s="223"/>
      <c r="ELG1136" s="223"/>
      <c r="ELH1136" s="223"/>
      <c r="ELI1136" s="223"/>
      <c r="ELJ1136" s="223"/>
      <c r="ELK1136" s="223"/>
      <c r="ELL1136" s="223"/>
      <c r="ELM1136" s="223"/>
      <c r="ELN1136" s="223"/>
      <c r="ELO1136" s="223"/>
      <c r="ELP1136" s="223"/>
      <c r="ELQ1136" s="223"/>
      <c r="ELR1136" s="223"/>
      <c r="ELS1136" s="223"/>
      <c r="ELT1136" s="223"/>
      <c r="ELU1136" s="223"/>
      <c r="ELV1136" s="223"/>
      <c r="ELW1136" s="223"/>
      <c r="ELX1136" s="223"/>
      <c r="ELY1136" s="223"/>
      <c r="ELZ1136" s="223"/>
      <c r="EMA1136" s="223"/>
      <c r="EMB1136" s="223"/>
      <c r="EMC1136" s="223"/>
      <c r="EMD1136" s="223"/>
      <c r="EME1136" s="223"/>
      <c r="EMF1136" s="223"/>
      <c r="EMG1136" s="223"/>
      <c r="EMH1136" s="223"/>
      <c r="EMI1136" s="223"/>
      <c r="EMJ1136" s="223"/>
      <c r="EMK1136" s="223"/>
      <c r="EML1136" s="223"/>
      <c r="EMM1136" s="223"/>
      <c r="EMN1136" s="223"/>
      <c r="EMO1136" s="223"/>
      <c r="EMP1136" s="223"/>
      <c r="EMQ1136" s="223"/>
      <c r="EMR1136" s="223"/>
      <c r="EMS1136" s="223"/>
      <c r="EMT1136" s="223"/>
      <c r="EMU1136" s="223"/>
      <c r="EMV1136" s="223"/>
      <c r="EMW1136" s="223"/>
      <c r="EMX1136" s="223"/>
      <c r="EMY1136" s="223"/>
      <c r="EMZ1136" s="223"/>
      <c r="ENA1136" s="223"/>
      <c r="ENB1136" s="223"/>
      <c r="ENC1136" s="223"/>
      <c r="END1136" s="223"/>
      <c r="ENE1136" s="223"/>
      <c r="ENF1136" s="223"/>
      <c r="ENG1136" s="223"/>
      <c r="ENH1136" s="223"/>
      <c r="ENI1136" s="223"/>
      <c r="ENJ1136" s="223"/>
      <c r="ENK1136" s="223"/>
      <c r="ENL1136" s="223"/>
      <c r="ENM1136" s="223"/>
      <c r="ENN1136" s="223"/>
      <c r="ENO1136" s="223"/>
      <c r="ENP1136" s="223"/>
      <c r="ENQ1136" s="223"/>
      <c r="ENR1136" s="223"/>
      <c r="ENS1136" s="223"/>
      <c r="ENT1136" s="223"/>
      <c r="ENU1136" s="223"/>
      <c r="ENV1136" s="223"/>
      <c r="ENW1136" s="223"/>
      <c r="ENX1136" s="223"/>
      <c r="ENY1136" s="223"/>
      <c r="ENZ1136" s="223"/>
      <c r="EOA1136" s="223"/>
      <c r="EOB1136" s="223"/>
      <c r="EOC1136" s="223"/>
      <c r="EOD1136" s="223"/>
      <c r="EOE1136" s="223"/>
      <c r="EOF1136" s="223"/>
      <c r="EOG1136" s="223"/>
      <c r="EOH1136" s="223"/>
      <c r="EOI1136" s="223"/>
      <c r="EOJ1136" s="223"/>
      <c r="EOK1136" s="223"/>
      <c r="EOL1136" s="223"/>
      <c r="EOM1136" s="223"/>
      <c r="EON1136" s="223"/>
      <c r="EOO1136" s="223"/>
      <c r="EOP1136" s="223"/>
      <c r="EOQ1136" s="223"/>
      <c r="EOR1136" s="223"/>
      <c r="EOS1136" s="223"/>
      <c r="EOT1136" s="223"/>
      <c r="EOU1136" s="223"/>
      <c r="EOV1136" s="223"/>
      <c r="EOW1136" s="223"/>
      <c r="EOX1136" s="223"/>
      <c r="EOY1136" s="223"/>
      <c r="EOZ1136" s="223"/>
      <c r="EPA1136" s="223"/>
      <c r="EPB1136" s="223"/>
      <c r="EPC1136" s="223"/>
      <c r="EPD1136" s="223"/>
      <c r="EPE1136" s="223"/>
      <c r="EPF1136" s="223"/>
      <c r="EPG1136" s="223"/>
      <c r="EPH1136" s="223"/>
      <c r="EPI1136" s="223"/>
      <c r="EPJ1136" s="223"/>
      <c r="EPK1136" s="223"/>
      <c r="EPL1136" s="223"/>
      <c r="EPM1136" s="223"/>
      <c r="EPN1136" s="223"/>
      <c r="EPO1136" s="223"/>
      <c r="EPP1136" s="223"/>
      <c r="EPQ1136" s="223"/>
      <c r="EPR1136" s="223"/>
      <c r="EPS1136" s="223"/>
      <c r="EPT1136" s="223"/>
      <c r="EPU1136" s="223"/>
      <c r="EPV1136" s="223"/>
      <c r="EPW1136" s="223"/>
      <c r="EPX1136" s="223"/>
      <c r="EPY1136" s="223"/>
      <c r="EPZ1136" s="223"/>
      <c r="EQA1136" s="223"/>
      <c r="EQB1136" s="223"/>
      <c r="EQC1136" s="223"/>
      <c r="EQD1136" s="223"/>
      <c r="EQE1136" s="223"/>
      <c r="EQF1136" s="223"/>
      <c r="EQG1136" s="223"/>
      <c r="EQH1136" s="223"/>
      <c r="EQI1136" s="223"/>
      <c r="EQJ1136" s="223"/>
      <c r="EQK1136" s="223"/>
      <c r="EQL1136" s="223"/>
      <c r="EQM1136" s="223"/>
      <c r="EQN1136" s="223"/>
      <c r="EQO1136" s="223"/>
      <c r="EQP1136" s="223"/>
      <c r="EQQ1136" s="223"/>
      <c r="EQR1136" s="223"/>
      <c r="EQS1136" s="223"/>
      <c r="EQT1136" s="223"/>
      <c r="EQU1136" s="223"/>
      <c r="EQV1136" s="223"/>
      <c r="EQW1136" s="223"/>
      <c r="EQX1136" s="223"/>
      <c r="EQY1136" s="223"/>
      <c r="EQZ1136" s="223"/>
      <c r="ERA1136" s="223"/>
      <c r="ERB1136" s="223"/>
      <c r="ERC1136" s="223"/>
      <c r="ERD1136" s="223"/>
      <c r="ERE1136" s="223"/>
      <c r="ERF1136" s="223"/>
      <c r="ERG1136" s="223"/>
      <c r="ERH1136" s="223"/>
      <c r="ERI1136" s="223"/>
      <c r="ERJ1136" s="223"/>
      <c r="ERK1136" s="223"/>
      <c r="ERL1136" s="223"/>
      <c r="ERM1136" s="223"/>
      <c r="ERN1136" s="223"/>
      <c r="ERO1136" s="223"/>
      <c r="ERP1136" s="223"/>
      <c r="ERQ1136" s="223"/>
      <c r="ERR1136" s="223"/>
      <c r="ERS1136" s="223"/>
      <c r="ERT1136" s="223"/>
      <c r="ERU1136" s="223"/>
      <c r="ERV1136" s="223"/>
      <c r="ERW1136" s="223"/>
      <c r="ERX1136" s="223"/>
      <c r="ERY1136" s="223"/>
      <c r="ERZ1136" s="223"/>
      <c r="ESA1136" s="223"/>
      <c r="ESB1136" s="223"/>
      <c r="ESC1136" s="223"/>
      <c r="ESD1136" s="223"/>
      <c r="ESE1136" s="223"/>
      <c r="ESF1136" s="223"/>
      <c r="ESG1136" s="223"/>
      <c r="ESH1136" s="223"/>
      <c r="ESI1136" s="223"/>
      <c r="ESJ1136" s="223"/>
      <c r="ESK1136" s="223"/>
      <c r="ESL1136" s="223"/>
      <c r="ESM1136" s="223"/>
      <c r="ESN1136" s="223"/>
      <c r="ESO1136" s="223"/>
      <c r="ESP1136" s="223"/>
      <c r="ESQ1136" s="223"/>
      <c r="ESR1136" s="223"/>
      <c r="ESS1136" s="223"/>
      <c r="EST1136" s="223"/>
      <c r="ESU1136" s="223"/>
      <c r="ESV1136" s="223"/>
      <c r="ESW1136" s="223"/>
      <c r="ESX1136" s="223"/>
      <c r="ESY1136" s="223"/>
      <c r="ESZ1136" s="223"/>
      <c r="ETA1136" s="223"/>
      <c r="ETB1136" s="223"/>
      <c r="ETC1136" s="223"/>
      <c r="ETD1136" s="223"/>
      <c r="ETE1136" s="223"/>
      <c r="ETF1136" s="223"/>
      <c r="ETG1136" s="223"/>
      <c r="ETH1136" s="223"/>
      <c r="ETI1136" s="223"/>
      <c r="ETJ1136" s="223"/>
      <c r="ETK1136" s="223"/>
      <c r="ETL1136" s="223"/>
      <c r="ETM1136" s="223"/>
      <c r="ETN1136" s="223"/>
      <c r="ETO1136" s="223"/>
      <c r="ETP1136" s="223"/>
      <c r="ETQ1136" s="223"/>
      <c r="ETR1136" s="223"/>
      <c r="ETS1136" s="223"/>
      <c r="ETT1136" s="223"/>
      <c r="ETU1136" s="223"/>
      <c r="ETV1136" s="223"/>
      <c r="ETW1136" s="223"/>
      <c r="ETX1136" s="223"/>
      <c r="ETY1136" s="223"/>
      <c r="ETZ1136" s="223"/>
      <c r="EUA1136" s="223"/>
      <c r="EUB1136" s="223"/>
      <c r="EUC1136" s="223"/>
      <c r="EUD1136" s="223"/>
      <c r="EUE1136" s="223"/>
      <c r="EUF1136" s="223"/>
      <c r="EUG1136" s="223"/>
      <c r="EUH1136" s="223"/>
      <c r="EUI1136" s="223"/>
      <c r="EUJ1136" s="223"/>
      <c r="EUK1136" s="223"/>
      <c r="EUL1136" s="223"/>
      <c r="EUM1136" s="223"/>
      <c r="EUN1136" s="223"/>
      <c r="EUO1136" s="223"/>
      <c r="EUP1136" s="223"/>
      <c r="EUQ1136" s="223"/>
      <c r="EUR1136" s="223"/>
      <c r="EUS1136" s="223"/>
      <c r="EUT1136" s="223"/>
      <c r="EUU1136" s="223"/>
      <c r="EUV1136" s="223"/>
      <c r="EUW1136" s="223"/>
      <c r="EUX1136" s="223"/>
      <c r="EUY1136" s="223"/>
      <c r="EUZ1136" s="223"/>
      <c r="EVA1136" s="223"/>
      <c r="EVB1136" s="223"/>
      <c r="EVC1136" s="223"/>
      <c r="EVD1136" s="223"/>
      <c r="EVE1136" s="223"/>
      <c r="EVF1136" s="223"/>
      <c r="EVG1136" s="223"/>
      <c r="EVH1136" s="223"/>
      <c r="EVI1136" s="223"/>
      <c r="EVJ1136" s="223"/>
      <c r="EVK1136" s="223"/>
      <c r="EVL1136" s="223"/>
      <c r="EVM1136" s="223"/>
      <c r="EVN1136" s="223"/>
      <c r="EVO1136" s="223"/>
      <c r="EVP1136" s="223"/>
      <c r="EVQ1136" s="223"/>
      <c r="EVR1136" s="223"/>
      <c r="EVS1136" s="223"/>
      <c r="EVT1136" s="223"/>
      <c r="EVU1136" s="223"/>
      <c r="EVV1136" s="223"/>
      <c r="EVW1136" s="223"/>
      <c r="EVX1136" s="223"/>
      <c r="EVY1136" s="223"/>
      <c r="EVZ1136" s="223"/>
      <c r="EWA1136" s="223"/>
      <c r="EWB1136" s="223"/>
      <c r="EWC1136" s="223"/>
      <c r="EWD1136" s="223"/>
      <c r="EWE1136" s="223"/>
      <c r="EWF1136" s="223"/>
      <c r="EWG1136" s="223"/>
      <c r="EWH1136" s="223"/>
      <c r="EWI1136" s="223"/>
      <c r="EWJ1136" s="223"/>
      <c r="EWK1136" s="223"/>
      <c r="EWL1136" s="223"/>
      <c r="EWM1136" s="223"/>
      <c r="EWN1136" s="223"/>
      <c r="EWO1136" s="223"/>
      <c r="EWP1136" s="223"/>
      <c r="EWQ1136" s="223"/>
      <c r="EWR1136" s="223"/>
      <c r="EWS1136" s="223"/>
      <c r="EWT1136" s="223"/>
      <c r="EWU1136" s="223"/>
      <c r="EWV1136" s="223"/>
      <c r="EWW1136" s="223"/>
      <c r="EWX1136" s="223"/>
      <c r="EWY1136" s="223"/>
      <c r="EWZ1136" s="223"/>
      <c r="EXA1136" s="223"/>
      <c r="EXB1136" s="223"/>
      <c r="EXC1136" s="223"/>
      <c r="EXD1136" s="223"/>
      <c r="EXE1136" s="223"/>
      <c r="EXF1136" s="223"/>
      <c r="EXG1136" s="223"/>
      <c r="EXH1136" s="223"/>
      <c r="EXI1136" s="223"/>
      <c r="EXJ1136" s="223"/>
      <c r="EXK1136" s="223"/>
      <c r="EXL1136" s="223"/>
      <c r="EXM1136" s="223"/>
      <c r="EXN1136" s="223"/>
      <c r="EXO1136" s="223"/>
      <c r="EXP1136" s="223"/>
      <c r="EXQ1136" s="223"/>
      <c r="EXR1136" s="223"/>
      <c r="EXS1136" s="223"/>
      <c r="EXT1136" s="223"/>
      <c r="EXU1136" s="223"/>
      <c r="EXV1136" s="223"/>
      <c r="EXW1136" s="223"/>
      <c r="EXX1136" s="223"/>
      <c r="EXY1136" s="223"/>
      <c r="EXZ1136" s="223"/>
      <c r="EYA1136" s="223"/>
      <c r="EYB1136" s="223"/>
      <c r="EYC1136" s="223"/>
      <c r="EYD1136" s="223"/>
      <c r="EYE1136" s="223"/>
      <c r="EYF1136" s="223"/>
      <c r="EYG1136" s="223"/>
      <c r="EYH1136" s="223"/>
      <c r="EYI1136" s="223"/>
      <c r="EYJ1136" s="223"/>
      <c r="EYK1136" s="223"/>
      <c r="EYL1136" s="223"/>
      <c r="EYM1136" s="223"/>
      <c r="EYN1136" s="223"/>
      <c r="EYO1136" s="223"/>
      <c r="EYP1136" s="223"/>
      <c r="EYQ1136" s="223"/>
      <c r="EYR1136" s="223"/>
      <c r="EYS1136" s="223"/>
      <c r="EYT1136" s="223"/>
      <c r="EYU1136" s="223"/>
      <c r="EYV1136" s="223"/>
      <c r="EYW1136" s="223"/>
      <c r="EYX1136" s="223"/>
      <c r="EYY1136" s="223"/>
      <c r="EYZ1136" s="223"/>
      <c r="EZA1136" s="223"/>
      <c r="EZB1136" s="223"/>
      <c r="EZC1136" s="223"/>
      <c r="EZD1136" s="223"/>
      <c r="EZE1136" s="223"/>
      <c r="EZF1136" s="223"/>
      <c r="EZG1136" s="223"/>
      <c r="EZH1136" s="223"/>
      <c r="EZI1136" s="223"/>
      <c r="EZJ1136" s="223"/>
      <c r="EZK1136" s="223"/>
      <c r="EZL1136" s="223"/>
      <c r="EZM1136" s="223"/>
      <c r="EZN1136" s="223"/>
      <c r="EZO1136" s="223"/>
      <c r="EZP1136" s="223"/>
      <c r="EZQ1136" s="223"/>
      <c r="EZR1136" s="223"/>
      <c r="EZS1136" s="223"/>
      <c r="EZT1136" s="223"/>
      <c r="EZU1136" s="223"/>
      <c r="EZV1136" s="223"/>
      <c r="EZW1136" s="223"/>
      <c r="EZX1136" s="223"/>
      <c r="EZY1136" s="223"/>
      <c r="EZZ1136" s="223"/>
      <c r="FAA1136" s="223"/>
      <c r="FAB1136" s="223"/>
      <c r="FAC1136" s="223"/>
      <c r="FAD1136" s="223"/>
      <c r="FAE1136" s="223"/>
      <c r="FAF1136" s="223"/>
      <c r="FAG1136" s="223"/>
      <c r="FAH1136" s="223"/>
      <c r="FAI1136" s="223"/>
      <c r="FAJ1136" s="223"/>
      <c r="FAK1136" s="223"/>
      <c r="FAL1136" s="223"/>
      <c r="FAM1136" s="223"/>
      <c r="FAN1136" s="223"/>
      <c r="FAO1136" s="223"/>
      <c r="FAP1136" s="223"/>
      <c r="FAQ1136" s="223"/>
      <c r="FAR1136" s="223"/>
      <c r="FAS1136" s="223"/>
      <c r="FAT1136" s="223"/>
      <c r="FAU1136" s="223"/>
      <c r="FAV1136" s="223"/>
      <c r="FAW1136" s="223"/>
      <c r="FAX1136" s="223"/>
      <c r="FAY1136" s="223"/>
      <c r="FAZ1136" s="223"/>
      <c r="FBA1136" s="223"/>
      <c r="FBB1136" s="223"/>
      <c r="FBC1136" s="223"/>
      <c r="FBD1136" s="223"/>
      <c r="FBE1136" s="223"/>
      <c r="FBF1136" s="223"/>
      <c r="FBG1136" s="223"/>
      <c r="FBH1136" s="223"/>
      <c r="FBI1136" s="223"/>
      <c r="FBJ1136" s="223"/>
      <c r="FBK1136" s="223"/>
      <c r="FBL1136" s="223"/>
      <c r="FBM1136" s="223"/>
      <c r="FBN1136" s="223"/>
      <c r="FBO1136" s="223"/>
      <c r="FBP1136" s="223"/>
      <c r="FBQ1136" s="223"/>
      <c r="FBR1136" s="223"/>
      <c r="FBS1136" s="223"/>
      <c r="FBT1136" s="223"/>
      <c r="FBU1136" s="223"/>
      <c r="FBV1136" s="223"/>
      <c r="FBW1136" s="223"/>
      <c r="FBX1136" s="223"/>
      <c r="FBY1136" s="223"/>
      <c r="FBZ1136" s="223"/>
      <c r="FCA1136" s="223"/>
      <c r="FCB1136" s="223"/>
      <c r="FCC1136" s="223"/>
      <c r="FCD1136" s="223"/>
      <c r="FCE1136" s="223"/>
      <c r="FCF1136" s="223"/>
      <c r="FCG1136" s="223"/>
      <c r="FCH1136" s="223"/>
      <c r="FCI1136" s="223"/>
      <c r="FCJ1136" s="223"/>
      <c r="FCK1136" s="223"/>
      <c r="FCL1136" s="223"/>
      <c r="FCM1136" s="223"/>
      <c r="FCN1136" s="223"/>
      <c r="FCO1136" s="223"/>
      <c r="FCP1136" s="223"/>
      <c r="FCQ1136" s="223"/>
      <c r="FCR1136" s="223"/>
      <c r="FCS1136" s="223"/>
      <c r="FCT1136" s="223"/>
      <c r="FCU1136" s="223"/>
      <c r="FCV1136" s="223"/>
      <c r="FCW1136" s="223"/>
      <c r="FCX1136" s="223"/>
      <c r="FCY1136" s="223"/>
      <c r="FCZ1136" s="223"/>
      <c r="FDA1136" s="223"/>
      <c r="FDB1136" s="223"/>
      <c r="FDC1136" s="223"/>
      <c r="FDD1136" s="223"/>
      <c r="FDE1136" s="223"/>
      <c r="FDF1136" s="223"/>
      <c r="FDG1136" s="223"/>
      <c r="FDH1136" s="223"/>
      <c r="FDI1136" s="223"/>
      <c r="FDJ1136" s="223"/>
      <c r="FDK1136" s="223"/>
      <c r="FDL1136" s="223"/>
      <c r="FDM1136" s="223"/>
      <c r="FDN1136" s="223"/>
      <c r="FDO1136" s="223"/>
      <c r="FDP1136" s="223"/>
      <c r="FDQ1136" s="223"/>
      <c r="FDR1136" s="223"/>
      <c r="FDS1136" s="223"/>
      <c r="FDT1136" s="223"/>
      <c r="FDU1136" s="223"/>
      <c r="FDV1136" s="223"/>
      <c r="FDW1136" s="223"/>
      <c r="FDX1136" s="223"/>
      <c r="FDY1136" s="223"/>
      <c r="FDZ1136" s="223"/>
      <c r="FEA1136" s="223"/>
      <c r="FEB1136" s="223"/>
      <c r="FEC1136" s="223"/>
      <c r="FED1136" s="223"/>
      <c r="FEE1136" s="223"/>
      <c r="FEF1136" s="223"/>
      <c r="FEG1136" s="223"/>
      <c r="FEH1136" s="223"/>
      <c r="FEI1136" s="223"/>
      <c r="FEJ1136" s="223"/>
      <c r="FEK1136" s="223"/>
      <c r="FEL1136" s="223"/>
      <c r="FEM1136" s="223"/>
      <c r="FEN1136" s="223"/>
      <c r="FEO1136" s="223"/>
      <c r="FEP1136" s="223"/>
      <c r="FEQ1136" s="223"/>
      <c r="FER1136" s="223"/>
      <c r="FES1136" s="223"/>
      <c r="FET1136" s="223"/>
      <c r="FEU1136" s="223"/>
      <c r="FEV1136" s="223"/>
      <c r="FEW1136" s="223"/>
      <c r="FEX1136" s="223"/>
      <c r="FEY1136" s="223"/>
      <c r="FEZ1136" s="223"/>
      <c r="FFA1136" s="223"/>
      <c r="FFB1136" s="223"/>
      <c r="FFC1136" s="223"/>
      <c r="FFD1136" s="223"/>
      <c r="FFE1136" s="223"/>
      <c r="FFF1136" s="223"/>
      <c r="FFG1136" s="223"/>
      <c r="FFH1136" s="223"/>
      <c r="FFI1136" s="223"/>
      <c r="FFJ1136" s="223"/>
      <c r="FFK1136" s="223"/>
      <c r="FFL1136" s="223"/>
      <c r="FFM1136" s="223"/>
      <c r="FFN1136" s="223"/>
      <c r="FFO1136" s="223"/>
      <c r="FFP1136" s="223"/>
      <c r="FFQ1136" s="223"/>
      <c r="FFR1136" s="223"/>
      <c r="FFS1136" s="223"/>
      <c r="FFT1136" s="223"/>
      <c r="FFU1136" s="223"/>
      <c r="FFV1136" s="223"/>
      <c r="FFW1136" s="223"/>
      <c r="FFX1136" s="223"/>
      <c r="FFY1136" s="223"/>
      <c r="FFZ1136" s="223"/>
      <c r="FGA1136" s="223"/>
      <c r="FGB1136" s="223"/>
      <c r="FGC1136" s="223"/>
      <c r="FGD1136" s="223"/>
      <c r="FGE1136" s="223"/>
      <c r="FGF1136" s="223"/>
      <c r="FGG1136" s="223"/>
      <c r="FGH1136" s="223"/>
      <c r="FGI1136" s="223"/>
      <c r="FGJ1136" s="223"/>
      <c r="FGK1136" s="223"/>
      <c r="FGL1136" s="223"/>
      <c r="FGM1136" s="223"/>
      <c r="FGN1136" s="223"/>
      <c r="FGO1136" s="223"/>
      <c r="FGP1136" s="223"/>
      <c r="FGQ1136" s="223"/>
      <c r="FGR1136" s="223"/>
      <c r="FGS1136" s="223"/>
      <c r="FGT1136" s="223"/>
      <c r="FGU1136" s="223"/>
      <c r="FGV1136" s="223"/>
      <c r="FGW1136" s="223"/>
      <c r="FGX1136" s="223"/>
      <c r="FGY1136" s="223"/>
      <c r="FGZ1136" s="223"/>
      <c r="FHA1136" s="223"/>
      <c r="FHB1136" s="223"/>
      <c r="FHC1136" s="223"/>
      <c r="FHD1136" s="223"/>
      <c r="FHE1136" s="223"/>
      <c r="FHF1136" s="223"/>
      <c r="FHG1136" s="223"/>
      <c r="FHH1136" s="223"/>
      <c r="FHI1136" s="223"/>
      <c r="FHJ1136" s="223"/>
      <c r="FHK1136" s="223"/>
      <c r="FHL1136" s="223"/>
      <c r="FHM1136" s="223"/>
      <c r="FHN1136" s="223"/>
      <c r="FHO1136" s="223"/>
      <c r="FHP1136" s="223"/>
      <c r="FHQ1136" s="223"/>
      <c r="FHR1136" s="223"/>
      <c r="FHS1136" s="223"/>
      <c r="FHT1136" s="223"/>
      <c r="FHU1136" s="223"/>
      <c r="FHV1136" s="223"/>
      <c r="FHW1136" s="223"/>
      <c r="FHX1136" s="223"/>
      <c r="FHY1136" s="223"/>
      <c r="FHZ1136" s="223"/>
      <c r="FIA1136" s="223"/>
      <c r="FIB1136" s="223"/>
      <c r="FIC1136" s="223"/>
      <c r="FID1136" s="223"/>
      <c r="FIE1136" s="223"/>
      <c r="FIF1136" s="223"/>
      <c r="FIG1136" s="223"/>
      <c r="FIH1136" s="223"/>
      <c r="FII1136" s="223"/>
      <c r="FIJ1136" s="223"/>
      <c r="FIK1136" s="223"/>
      <c r="FIL1136" s="223"/>
      <c r="FIM1136" s="223"/>
      <c r="FIN1136" s="223"/>
      <c r="FIO1136" s="223"/>
      <c r="FIP1136" s="223"/>
      <c r="FIQ1136" s="223"/>
      <c r="FIR1136" s="223"/>
      <c r="FIS1136" s="223"/>
      <c r="FIT1136" s="223"/>
      <c r="FIU1136" s="223"/>
      <c r="FIV1136" s="223"/>
      <c r="FIW1136" s="223"/>
      <c r="FIX1136" s="223"/>
      <c r="FIY1136" s="223"/>
      <c r="FIZ1136" s="223"/>
      <c r="FJA1136" s="223"/>
      <c r="FJB1136" s="223"/>
      <c r="FJC1136" s="223"/>
      <c r="FJD1136" s="223"/>
      <c r="FJE1136" s="223"/>
      <c r="FJF1136" s="223"/>
      <c r="FJG1136" s="223"/>
      <c r="FJH1136" s="223"/>
      <c r="FJI1136" s="223"/>
      <c r="FJJ1136" s="223"/>
      <c r="FJK1136" s="223"/>
      <c r="FJL1136" s="223"/>
      <c r="FJM1136" s="223"/>
      <c r="FJN1136" s="223"/>
      <c r="FJO1136" s="223"/>
      <c r="FJP1136" s="223"/>
      <c r="FJQ1136" s="223"/>
      <c r="FJR1136" s="223"/>
      <c r="FJS1136" s="223"/>
      <c r="FJT1136" s="223"/>
      <c r="FJU1136" s="223"/>
      <c r="FJV1136" s="223"/>
      <c r="FJW1136" s="223"/>
      <c r="FJX1136" s="223"/>
      <c r="FJY1136" s="223"/>
      <c r="FJZ1136" s="223"/>
      <c r="FKA1136" s="223"/>
      <c r="FKB1136" s="223"/>
      <c r="FKC1136" s="223"/>
      <c r="FKD1136" s="223"/>
      <c r="FKE1136" s="223"/>
      <c r="FKF1136" s="223"/>
      <c r="FKG1136" s="223"/>
      <c r="FKH1136" s="223"/>
      <c r="FKI1136" s="223"/>
      <c r="FKJ1136" s="223"/>
      <c r="FKK1136" s="223"/>
      <c r="FKL1136" s="223"/>
      <c r="FKM1136" s="223"/>
      <c r="FKN1136" s="223"/>
      <c r="FKO1136" s="223"/>
      <c r="FKP1136" s="223"/>
      <c r="FKQ1136" s="223"/>
      <c r="FKR1136" s="223"/>
      <c r="FKS1136" s="223"/>
      <c r="FKT1136" s="223"/>
      <c r="FKU1136" s="223"/>
      <c r="FKV1136" s="223"/>
      <c r="FKW1136" s="223"/>
      <c r="FKX1136" s="223"/>
      <c r="FKY1136" s="223"/>
      <c r="FKZ1136" s="223"/>
      <c r="FLA1136" s="223"/>
      <c r="FLB1136" s="223"/>
      <c r="FLC1136" s="223"/>
      <c r="FLD1136" s="223"/>
      <c r="FLE1136" s="223"/>
      <c r="FLF1136" s="223"/>
      <c r="FLG1136" s="223"/>
      <c r="FLH1136" s="223"/>
      <c r="FLI1136" s="223"/>
      <c r="FLJ1136" s="223"/>
      <c r="FLK1136" s="223"/>
      <c r="FLL1136" s="223"/>
      <c r="FLM1136" s="223"/>
      <c r="FLN1136" s="223"/>
      <c r="FLO1136" s="223"/>
      <c r="FLP1136" s="223"/>
      <c r="FLQ1136" s="223"/>
      <c r="FLR1136" s="223"/>
      <c r="FLS1136" s="223"/>
      <c r="FLT1136" s="223"/>
      <c r="FLU1136" s="223"/>
      <c r="FLV1136" s="223"/>
      <c r="FLW1136" s="223"/>
      <c r="FLX1136" s="223"/>
      <c r="FLY1136" s="223"/>
      <c r="FLZ1136" s="223"/>
      <c r="FMA1136" s="223"/>
      <c r="FMB1136" s="223"/>
      <c r="FMC1136" s="223"/>
      <c r="FMD1136" s="223"/>
      <c r="FME1136" s="223"/>
      <c r="FMF1136" s="223"/>
      <c r="FMG1136" s="223"/>
      <c r="FMH1136" s="223"/>
      <c r="FMI1136" s="223"/>
      <c r="FMJ1136" s="223"/>
      <c r="FMK1136" s="223"/>
      <c r="FML1136" s="223"/>
      <c r="FMM1136" s="223"/>
      <c r="FMN1136" s="223"/>
      <c r="FMO1136" s="223"/>
      <c r="FMP1136" s="223"/>
      <c r="FMQ1136" s="223"/>
      <c r="FMR1136" s="223"/>
      <c r="FMS1136" s="223"/>
      <c r="FMT1136" s="223"/>
      <c r="FMU1136" s="223"/>
      <c r="FMV1136" s="223"/>
      <c r="FMW1136" s="223"/>
      <c r="FMX1136" s="223"/>
      <c r="FMY1136" s="223"/>
      <c r="FMZ1136" s="223"/>
      <c r="FNA1136" s="223"/>
      <c r="FNB1136" s="223"/>
      <c r="FNC1136" s="223"/>
      <c r="FND1136" s="223"/>
      <c r="FNE1136" s="223"/>
      <c r="FNF1136" s="223"/>
      <c r="FNG1136" s="223"/>
      <c r="FNH1136" s="223"/>
      <c r="FNI1136" s="223"/>
      <c r="FNJ1136" s="223"/>
      <c r="FNK1136" s="223"/>
      <c r="FNL1136" s="223"/>
      <c r="FNM1136" s="223"/>
      <c r="FNN1136" s="223"/>
      <c r="FNO1136" s="223"/>
      <c r="FNP1136" s="223"/>
      <c r="FNQ1136" s="223"/>
      <c r="FNR1136" s="223"/>
      <c r="FNS1136" s="223"/>
      <c r="FNT1136" s="223"/>
      <c r="FNU1136" s="223"/>
      <c r="FNV1136" s="223"/>
      <c r="FNW1136" s="223"/>
      <c r="FNX1136" s="223"/>
      <c r="FNY1136" s="223"/>
      <c r="FNZ1136" s="223"/>
      <c r="FOA1136" s="223"/>
      <c r="FOB1136" s="223"/>
      <c r="FOC1136" s="223"/>
      <c r="FOD1136" s="223"/>
      <c r="FOE1136" s="223"/>
      <c r="FOF1136" s="223"/>
      <c r="FOG1136" s="223"/>
      <c r="FOH1136" s="223"/>
      <c r="FOI1136" s="223"/>
      <c r="FOJ1136" s="223"/>
      <c r="FOK1136" s="223"/>
      <c r="FOL1136" s="223"/>
      <c r="FOM1136" s="223"/>
      <c r="FON1136" s="223"/>
      <c r="FOO1136" s="223"/>
      <c r="FOP1136" s="223"/>
      <c r="FOQ1136" s="223"/>
      <c r="FOR1136" s="223"/>
      <c r="FOS1136" s="223"/>
      <c r="FOT1136" s="223"/>
      <c r="FOU1136" s="223"/>
      <c r="FOV1136" s="223"/>
      <c r="FOW1136" s="223"/>
      <c r="FOX1136" s="223"/>
      <c r="FOY1136" s="223"/>
      <c r="FOZ1136" s="223"/>
      <c r="FPA1136" s="223"/>
      <c r="FPB1136" s="223"/>
      <c r="FPC1136" s="223"/>
      <c r="FPD1136" s="223"/>
      <c r="FPE1136" s="223"/>
      <c r="FPF1136" s="223"/>
      <c r="FPG1136" s="223"/>
      <c r="FPH1136" s="223"/>
      <c r="FPI1136" s="223"/>
      <c r="FPJ1136" s="223"/>
      <c r="FPK1136" s="223"/>
      <c r="FPL1136" s="223"/>
      <c r="FPM1136" s="223"/>
      <c r="FPN1136" s="223"/>
      <c r="FPO1136" s="223"/>
      <c r="FPP1136" s="223"/>
      <c r="FPQ1136" s="223"/>
      <c r="FPR1136" s="223"/>
      <c r="FPS1136" s="223"/>
      <c r="FPT1136" s="223"/>
      <c r="FPU1136" s="223"/>
      <c r="FPV1136" s="223"/>
      <c r="FPW1136" s="223"/>
      <c r="FPX1136" s="223"/>
      <c r="FPY1136" s="223"/>
      <c r="FPZ1136" s="223"/>
      <c r="FQA1136" s="223"/>
      <c r="FQB1136" s="223"/>
      <c r="FQC1136" s="223"/>
      <c r="FQD1136" s="223"/>
      <c r="FQE1136" s="223"/>
      <c r="FQF1136" s="223"/>
      <c r="FQG1136" s="223"/>
      <c r="FQH1136" s="223"/>
      <c r="FQI1136" s="223"/>
      <c r="FQJ1136" s="223"/>
      <c r="FQK1136" s="223"/>
      <c r="FQL1136" s="223"/>
      <c r="FQM1136" s="223"/>
      <c r="FQN1136" s="223"/>
      <c r="FQO1136" s="223"/>
      <c r="FQP1136" s="223"/>
      <c r="FQQ1136" s="223"/>
      <c r="FQR1136" s="223"/>
      <c r="FQS1136" s="223"/>
      <c r="FQT1136" s="223"/>
      <c r="FQU1136" s="223"/>
      <c r="FQV1136" s="223"/>
      <c r="FQW1136" s="223"/>
      <c r="FQX1136" s="223"/>
      <c r="FQY1136" s="223"/>
      <c r="FQZ1136" s="223"/>
      <c r="FRA1136" s="223"/>
      <c r="FRB1136" s="223"/>
      <c r="FRC1136" s="223"/>
      <c r="FRD1136" s="223"/>
      <c r="FRE1136" s="223"/>
      <c r="FRF1136" s="223"/>
      <c r="FRG1136" s="223"/>
      <c r="FRH1136" s="223"/>
      <c r="FRI1136" s="223"/>
      <c r="FRJ1136" s="223"/>
      <c r="FRK1136" s="223"/>
      <c r="FRL1136" s="223"/>
      <c r="FRM1136" s="223"/>
      <c r="FRN1136" s="223"/>
      <c r="FRO1136" s="223"/>
      <c r="FRP1136" s="223"/>
      <c r="FRQ1136" s="223"/>
      <c r="FRR1136" s="223"/>
      <c r="FRS1136" s="223"/>
      <c r="FRT1136" s="223"/>
      <c r="FRU1136" s="223"/>
      <c r="FRV1136" s="223"/>
      <c r="FRW1136" s="223"/>
      <c r="FRX1136" s="223"/>
      <c r="FRY1136" s="223"/>
      <c r="FRZ1136" s="223"/>
      <c r="FSA1136" s="223"/>
      <c r="FSB1136" s="223"/>
      <c r="FSC1136" s="223"/>
      <c r="FSD1136" s="223"/>
      <c r="FSE1136" s="223"/>
      <c r="FSF1136" s="223"/>
      <c r="FSG1136" s="223"/>
      <c r="FSH1136" s="223"/>
      <c r="FSI1136" s="223"/>
      <c r="FSJ1136" s="223"/>
      <c r="FSK1136" s="223"/>
      <c r="FSL1136" s="223"/>
      <c r="FSM1136" s="223"/>
      <c r="FSN1136" s="223"/>
      <c r="FSO1136" s="223"/>
      <c r="FSP1136" s="223"/>
      <c r="FSQ1136" s="223"/>
      <c r="FSR1136" s="223"/>
      <c r="FSS1136" s="223"/>
      <c r="FST1136" s="223"/>
      <c r="FSU1136" s="223"/>
      <c r="FSV1136" s="223"/>
      <c r="FSW1136" s="223"/>
      <c r="FSX1136" s="223"/>
      <c r="FSY1136" s="223"/>
      <c r="FSZ1136" s="223"/>
      <c r="FTA1136" s="223"/>
      <c r="FTB1136" s="223"/>
      <c r="FTC1136" s="223"/>
      <c r="FTD1136" s="223"/>
      <c r="FTE1136" s="223"/>
      <c r="FTF1136" s="223"/>
      <c r="FTG1136" s="223"/>
      <c r="FTH1136" s="223"/>
      <c r="FTI1136" s="223"/>
      <c r="FTJ1136" s="223"/>
      <c r="FTK1136" s="223"/>
      <c r="FTL1136" s="223"/>
      <c r="FTM1136" s="223"/>
      <c r="FTN1136" s="223"/>
      <c r="FTO1136" s="223"/>
      <c r="FTP1136" s="223"/>
      <c r="FTQ1136" s="223"/>
      <c r="FTR1136" s="223"/>
      <c r="FTS1136" s="223"/>
      <c r="FTT1136" s="223"/>
      <c r="FTU1136" s="223"/>
      <c r="FTV1136" s="223"/>
      <c r="FTW1136" s="223"/>
      <c r="FTX1136" s="223"/>
      <c r="FTY1136" s="223"/>
      <c r="FTZ1136" s="223"/>
      <c r="FUA1136" s="223"/>
      <c r="FUB1136" s="223"/>
      <c r="FUC1136" s="223"/>
      <c r="FUD1136" s="223"/>
      <c r="FUE1136" s="223"/>
      <c r="FUF1136" s="223"/>
      <c r="FUG1136" s="223"/>
      <c r="FUH1136" s="223"/>
      <c r="FUI1136" s="223"/>
      <c r="FUJ1136" s="223"/>
      <c r="FUK1136" s="223"/>
      <c r="FUL1136" s="223"/>
      <c r="FUM1136" s="223"/>
      <c r="FUN1136" s="223"/>
      <c r="FUO1136" s="223"/>
      <c r="FUP1136" s="223"/>
      <c r="FUQ1136" s="223"/>
      <c r="FUR1136" s="223"/>
      <c r="FUS1136" s="223"/>
      <c r="FUT1136" s="223"/>
      <c r="FUU1136" s="223"/>
      <c r="FUV1136" s="223"/>
      <c r="FUW1136" s="223"/>
      <c r="FUX1136" s="223"/>
      <c r="FUY1136" s="223"/>
      <c r="FUZ1136" s="223"/>
      <c r="FVA1136" s="223"/>
      <c r="FVB1136" s="223"/>
      <c r="FVC1136" s="223"/>
      <c r="FVD1136" s="223"/>
      <c r="FVE1136" s="223"/>
      <c r="FVF1136" s="223"/>
      <c r="FVG1136" s="223"/>
      <c r="FVH1136" s="223"/>
      <c r="FVI1136" s="223"/>
      <c r="FVJ1136" s="223"/>
      <c r="FVK1136" s="223"/>
      <c r="FVL1136" s="223"/>
      <c r="FVM1136" s="223"/>
      <c r="FVN1136" s="223"/>
      <c r="FVO1136" s="223"/>
      <c r="FVP1136" s="223"/>
      <c r="FVQ1136" s="223"/>
      <c r="FVR1136" s="223"/>
      <c r="FVS1136" s="223"/>
      <c r="FVT1136" s="223"/>
      <c r="FVU1136" s="223"/>
      <c r="FVV1136" s="223"/>
      <c r="FVW1136" s="223"/>
      <c r="FVX1136" s="223"/>
      <c r="FVY1136" s="223"/>
      <c r="FVZ1136" s="223"/>
      <c r="FWA1136" s="223"/>
      <c r="FWB1136" s="223"/>
      <c r="FWC1136" s="223"/>
      <c r="FWD1136" s="223"/>
      <c r="FWE1136" s="223"/>
      <c r="FWF1136" s="223"/>
      <c r="FWG1136" s="223"/>
      <c r="FWH1136" s="223"/>
      <c r="FWI1136" s="223"/>
      <c r="FWJ1136" s="223"/>
      <c r="FWK1136" s="223"/>
      <c r="FWL1136" s="223"/>
      <c r="FWM1136" s="223"/>
      <c r="FWN1136" s="223"/>
      <c r="FWO1136" s="223"/>
      <c r="FWP1136" s="223"/>
      <c r="FWQ1136" s="223"/>
      <c r="FWR1136" s="223"/>
      <c r="FWS1136" s="223"/>
      <c r="FWT1136" s="223"/>
      <c r="FWU1136" s="223"/>
      <c r="FWV1136" s="223"/>
      <c r="FWW1136" s="223"/>
      <c r="FWX1136" s="223"/>
      <c r="FWY1136" s="223"/>
      <c r="FWZ1136" s="223"/>
      <c r="FXA1136" s="223"/>
      <c r="FXB1136" s="223"/>
      <c r="FXC1136" s="223"/>
      <c r="FXD1136" s="223"/>
      <c r="FXE1136" s="223"/>
      <c r="FXF1136" s="223"/>
      <c r="FXG1136" s="223"/>
      <c r="FXH1136" s="223"/>
      <c r="FXI1136" s="223"/>
      <c r="FXJ1136" s="223"/>
      <c r="FXK1136" s="223"/>
      <c r="FXL1136" s="223"/>
      <c r="FXM1136" s="223"/>
      <c r="FXN1136" s="223"/>
      <c r="FXO1136" s="223"/>
      <c r="FXP1136" s="223"/>
      <c r="FXQ1136" s="223"/>
      <c r="FXR1136" s="223"/>
      <c r="FXS1136" s="223"/>
      <c r="FXT1136" s="223"/>
      <c r="FXU1136" s="223"/>
      <c r="FXV1136" s="223"/>
      <c r="FXW1136" s="223"/>
      <c r="FXX1136" s="223"/>
      <c r="FXY1136" s="223"/>
      <c r="FXZ1136" s="223"/>
      <c r="FYA1136" s="223"/>
      <c r="FYB1136" s="223"/>
      <c r="FYC1136" s="223"/>
      <c r="FYD1136" s="223"/>
      <c r="FYE1136" s="223"/>
      <c r="FYF1136" s="223"/>
      <c r="FYG1136" s="223"/>
      <c r="FYH1136" s="223"/>
      <c r="FYI1136" s="223"/>
      <c r="FYJ1136" s="223"/>
      <c r="FYK1136" s="223"/>
      <c r="FYL1136" s="223"/>
      <c r="FYM1136" s="223"/>
      <c r="FYN1136" s="223"/>
      <c r="FYO1136" s="223"/>
      <c r="FYP1136" s="223"/>
      <c r="FYQ1136" s="223"/>
      <c r="FYR1136" s="223"/>
      <c r="FYS1136" s="223"/>
      <c r="FYT1136" s="223"/>
      <c r="FYU1136" s="223"/>
      <c r="FYV1136" s="223"/>
      <c r="FYW1136" s="223"/>
      <c r="FYX1136" s="223"/>
      <c r="FYY1136" s="223"/>
      <c r="FYZ1136" s="223"/>
      <c r="FZA1136" s="223"/>
      <c r="FZB1136" s="223"/>
      <c r="FZC1136" s="223"/>
      <c r="FZD1136" s="223"/>
      <c r="FZE1136" s="223"/>
      <c r="FZF1136" s="223"/>
      <c r="FZG1136" s="223"/>
      <c r="FZH1136" s="223"/>
      <c r="FZI1136" s="223"/>
      <c r="FZJ1136" s="223"/>
      <c r="FZK1136" s="223"/>
      <c r="FZL1136" s="223"/>
      <c r="FZM1136" s="223"/>
      <c r="FZN1136" s="223"/>
      <c r="FZO1136" s="223"/>
      <c r="FZP1136" s="223"/>
      <c r="FZQ1136" s="223"/>
      <c r="FZR1136" s="223"/>
      <c r="FZS1136" s="223"/>
      <c r="FZT1136" s="223"/>
      <c r="FZU1136" s="223"/>
      <c r="FZV1136" s="223"/>
      <c r="FZW1136" s="223"/>
      <c r="FZX1136" s="223"/>
      <c r="FZY1136" s="223"/>
      <c r="FZZ1136" s="223"/>
      <c r="GAA1136" s="223"/>
      <c r="GAB1136" s="223"/>
      <c r="GAC1136" s="223"/>
      <c r="GAD1136" s="223"/>
      <c r="GAE1136" s="223"/>
      <c r="GAF1136" s="223"/>
      <c r="GAG1136" s="223"/>
      <c r="GAH1136" s="223"/>
      <c r="GAI1136" s="223"/>
      <c r="GAJ1136" s="223"/>
      <c r="GAK1136" s="223"/>
      <c r="GAL1136" s="223"/>
      <c r="GAM1136" s="223"/>
      <c r="GAN1136" s="223"/>
      <c r="GAO1136" s="223"/>
      <c r="GAP1136" s="223"/>
      <c r="GAQ1136" s="223"/>
      <c r="GAR1136" s="223"/>
      <c r="GAS1136" s="223"/>
      <c r="GAT1136" s="223"/>
      <c r="GAU1136" s="223"/>
      <c r="GAV1136" s="223"/>
      <c r="GAW1136" s="223"/>
      <c r="GAX1136" s="223"/>
      <c r="GAY1136" s="223"/>
      <c r="GAZ1136" s="223"/>
      <c r="GBA1136" s="223"/>
      <c r="GBB1136" s="223"/>
      <c r="GBC1136" s="223"/>
      <c r="GBD1136" s="223"/>
      <c r="GBE1136" s="223"/>
      <c r="GBF1136" s="223"/>
      <c r="GBG1136" s="223"/>
      <c r="GBH1136" s="223"/>
      <c r="GBI1136" s="223"/>
      <c r="GBJ1136" s="223"/>
      <c r="GBK1136" s="223"/>
      <c r="GBL1136" s="223"/>
      <c r="GBM1136" s="223"/>
      <c r="GBN1136" s="223"/>
      <c r="GBO1136" s="223"/>
      <c r="GBP1136" s="223"/>
      <c r="GBQ1136" s="223"/>
      <c r="GBR1136" s="223"/>
      <c r="GBS1136" s="223"/>
      <c r="GBT1136" s="223"/>
      <c r="GBU1136" s="223"/>
      <c r="GBV1136" s="223"/>
      <c r="GBW1136" s="223"/>
      <c r="GBX1136" s="223"/>
      <c r="GBY1136" s="223"/>
      <c r="GBZ1136" s="223"/>
      <c r="GCA1136" s="223"/>
      <c r="GCB1136" s="223"/>
      <c r="GCC1136" s="223"/>
      <c r="GCD1136" s="223"/>
      <c r="GCE1136" s="223"/>
      <c r="GCF1136" s="223"/>
      <c r="GCG1136" s="223"/>
      <c r="GCH1136" s="223"/>
      <c r="GCI1136" s="223"/>
      <c r="GCJ1136" s="223"/>
      <c r="GCK1136" s="223"/>
      <c r="GCL1136" s="223"/>
      <c r="GCM1136" s="223"/>
      <c r="GCN1136" s="223"/>
      <c r="GCO1136" s="223"/>
      <c r="GCP1136" s="223"/>
      <c r="GCQ1136" s="223"/>
      <c r="GCR1136" s="223"/>
      <c r="GCS1136" s="223"/>
      <c r="GCT1136" s="223"/>
      <c r="GCU1136" s="223"/>
      <c r="GCV1136" s="223"/>
      <c r="GCW1136" s="223"/>
      <c r="GCX1136" s="223"/>
      <c r="GCY1136" s="223"/>
      <c r="GCZ1136" s="223"/>
      <c r="GDA1136" s="223"/>
      <c r="GDB1136" s="223"/>
      <c r="GDC1136" s="223"/>
      <c r="GDD1136" s="223"/>
      <c r="GDE1136" s="223"/>
      <c r="GDF1136" s="223"/>
      <c r="GDG1136" s="223"/>
      <c r="GDH1136" s="223"/>
      <c r="GDI1136" s="223"/>
      <c r="GDJ1136" s="223"/>
      <c r="GDK1136" s="223"/>
      <c r="GDL1136" s="223"/>
      <c r="GDM1136" s="223"/>
      <c r="GDN1136" s="223"/>
      <c r="GDO1136" s="223"/>
      <c r="GDP1136" s="223"/>
      <c r="GDQ1136" s="223"/>
      <c r="GDR1136" s="223"/>
      <c r="GDS1136" s="223"/>
      <c r="GDT1136" s="223"/>
      <c r="GDU1136" s="223"/>
      <c r="GDV1136" s="223"/>
      <c r="GDW1136" s="223"/>
      <c r="GDX1136" s="223"/>
      <c r="GDY1136" s="223"/>
      <c r="GDZ1136" s="223"/>
      <c r="GEA1136" s="223"/>
      <c r="GEB1136" s="223"/>
      <c r="GEC1136" s="223"/>
      <c r="GED1136" s="223"/>
      <c r="GEE1136" s="223"/>
      <c r="GEF1136" s="223"/>
      <c r="GEG1136" s="223"/>
      <c r="GEH1136" s="223"/>
      <c r="GEI1136" s="223"/>
      <c r="GEJ1136" s="223"/>
      <c r="GEK1136" s="223"/>
      <c r="GEL1136" s="223"/>
      <c r="GEM1136" s="223"/>
      <c r="GEN1136" s="223"/>
      <c r="GEO1136" s="223"/>
      <c r="GEP1136" s="223"/>
      <c r="GEQ1136" s="223"/>
      <c r="GER1136" s="223"/>
      <c r="GES1136" s="223"/>
      <c r="GET1136" s="223"/>
      <c r="GEU1136" s="223"/>
      <c r="GEV1136" s="223"/>
      <c r="GEW1136" s="223"/>
      <c r="GEX1136" s="223"/>
      <c r="GEY1136" s="223"/>
      <c r="GEZ1136" s="223"/>
      <c r="GFA1136" s="223"/>
      <c r="GFB1136" s="223"/>
      <c r="GFC1136" s="223"/>
      <c r="GFD1136" s="223"/>
      <c r="GFE1136" s="223"/>
      <c r="GFF1136" s="223"/>
      <c r="GFG1136" s="223"/>
      <c r="GFH1136" s="223"/>
      <c r="GFI1136" s="223"/>
      <c r="GFJ1136" s="223"/>
      <c r="GFK1136" s="223"/>
      <c r="GFL1136" s="223"/>
      <c r="GFM1136" s="223"/>
      <c r="GFN1136" s="223"/>
      <c r="GFO1136" s="223"/>
      <c r="GFP1136" s="223"/>
      <c r="GFQ1136" s="223"/>
      <c r="GFR1136" s="223"/>
      <c r="GFS1136" s="223"/>
      <c r="GFT1136" s="223"/>
      <c r="GFU1136" s="223"/>
      <c r="GFV1136" s="223"/>
      <c r="GFW1136" s="223"/>
      <c r="GFX1136" s="223"/>
      <c r="GFY1136" s="223"/>
      <c r="GFZ1136" s="223"/>
      <c r="GGA1136" s="223"/>
      <c r="GGB1136" s="223"/>
      <c r="GGC1136" s="223"/>
      <c r="GGD1136" s="223"/>
      <c r="GGE1136" s="223"/>
      <c r="GGF1136" s="223"/>
      <c r="GGG1136" s="223"/>
      <c r="GGH1136" s="223"/>
      <c r="GGI1136" s="223"/>
      <c r="GGJ1136" s="223"/>
      <c r="GGK1136" s="223"/>
      <c r="GGL1136" s="223"/>
      <c r="GGM1136" s="223"/>
      <c r="GGN1136" s="223"/>
      <c r="GGO1136" s="223"/>
      <c r="GGP1136" s="223"/>
      <c r="GGQ1136" s="223"/>
      <c r="GGR1136" s="223"/>
      <c r="GGS1136" s="223"/>
      <c r="GGT1136" s="223"/>
      <c r="GGU1136" s="223"/>
      <c r="GGV1136" s="223"/>
      <c r="GGW1136" s="223"/>
      <c r="GGX1136" s="223"/>
      <c r="GGY1136" s="223"/>
      <c r="GGZ1136" s="223"/>
      <c r="GHA1136" s="223"/>
      <c r="GHB1136" s="223"/>
      <c r="GHC1136" s="223"/>
      <c r="GHD1136" s="223"/>
      <c r="GHE1136" s="223"/>
      <c r="GHF1136" s="223"/>
      <c r="GHG1136" s="223"/>
      <c r="GHH1136" s="223"/>
      <c r="GHI1136" s="223"/>
      <c r="GHJ1136" s="223"/>
      <c r="GHK1136" s="223"/>
      <c r="GHL1136" s="223"/>
      <c r="GHM1136" s="223"/>
      <c r="GHN1136" s="223"/>
      <c r="GHO1136" s="223"/>
      <c r="GHP1136" s="223"/>
      <c r="GHQ1136" s="223"/>
      <c r="GHR1136" s="223"/>
      <c r="GHS1136" s="223"/>
      <c r="GHT1136" s="223"/>
      <c r="GHU1136" s="223"/>
      <c r="GHV1136" s="223"/>
      <c r="GHW1136" s="223"/>
      <c r="GHX1136" s="223"/>
      <c r="GHY1136" s="223"/>
      <c r="GHZ1136" s="223"/>
      <c r="GIA1136" s="223"/>
      <c r="GIB1136" s="223"/>
      <c r="GIC1136" s="223"/>
      <c r="GID1136" s="223"/>
      <c r="GIE1136" s="223"/>
      <c r="GIF1136" s="223"/>
      <c r="GIG1136" s="223"/>
      <c r="GIH1136" s="223"/>
      <c r="GII1136" s="223"/>
      <c r="GIJ1136" s="223"/>
      <c r="GIK1136" s="223"/>
      <c r="GIL1136" s="223"/>
      <c r="GIM1136" s="223"/>
      <c r="GIN1136" s="223"/>
      <c r="GIO1136" s="223"/>
      <c r="GIP1136" s="223"/>
      <c r="GIQ1136" s="223"/>
      <c r="GIR1136" s="223"/>
      <c r="GIS1136" s="223"/>
      <c r="GIT1136" s="223"/>
      <c r="GIU1136" s="223"/>
      <c r="GIV1136" s="223"/>
      <c r="GIW1136" s="223"/>
      <c r="GIX1136" s="223"/>
      <c r="GIY1136" s="223"/>
      <c r="GIZ1136" s="223"/>
      <c r="GJA1136" s="223"/>
      <c r="GJB1136" s="223"/>
      <c r="GJC1136" s="223"/>
      <c r="GJD1136" s="223"/>
      <c r="GJE1136" s="223"/>
      <c r="GJF1136" s="223"/>
      <c r="GJG1136" s="223"/>
      <c r="GJH1136" s="223"/>
      <c r="GJI1136" s="223"/>
      <c r="GJJ1136" s="223"/>
      <c r="GJK1136" s="223"/>
      <c r="GJL1136" s="223"/>
      <c r="GJM1136" s="223"/>
      <c r="GJN1136" s="223"/>
      <c r="GJO1136" s="223"/>
      <c r="GJP1136" s="223"/>
      <c r="GJQ1136" s="223"/>
      <c r="GJR1136" s="223"/>
      <c r="GJS1136" s="223"/>
      <c r="GJT1136" s="223"/>
      <c r="GJU1136" s="223"/>
      <c r="GJV1136" s="223"/>
      <c r="GJW1136" s="223"/>
      <c r="GJX1136" s="223"/>
      <c r="GJY1136" s="223"/>
      <c r="GJZ1136" s="223"/>
      <c r="GKA1136" s="223"/>
      <c r="GKB1136" s="223"/>
      <c r="GKC1136" s="223"/>
      <c r="GKD1136" s="223"/>
      <c r="GKE1136" s="223"/>
      <c r="GKF1136" s="223"/>
      <c r="GKG1136" s="223"/>
      <c r="GKH1136" s="223"/>
      <c r="GKI1136" s="223"/>
      <c r="GKJ1136" s="223"/>
      <c r="GKK1136" s="223"/>
      <c r="GKL1136" s="223"/>
      <c r="GKM1136" s="223"/>
      <c r="GKN1136" s="223"/>
      <c r="GKO1136" s="223"/>
      <c r="GKP1136" s="223"/>
      <c r="GKQ1136" s="223"/>
      <c r="GKR1136" s="223"/>
      <c r="GKS1136" s="223"/>
      <c r="GKT1136" s="223"/>
      <c r="GKU1136" s="223"/>
      <c r="GKV1136" s="223"/>
      <c r="GKW1136" s="223"/>
      <c r="GKX1136" s="223"/>
      <c r="GKY1136" s="223"/>
      <c r="GKZ1136" s="223"/>
      <c r="GLA1136" s="223"/>
      <c r="GLB1136" s="223"/>
      <c r="GLC1136" s="223"/>
      <c r="GLD1136" s="223"/>
      <c r="GLE1136" s="223"/>
      <c r="GLF1136" s="223"/>
      <c r="GLG1136" s="223"/>
      <c r="GLH1136" s="223"/>
      <c r="GLI1136" s="223"/>
      <c r="GLJ1136" s="223"/>
      <c r="GLK1136" s="223"/>
      <c r="GLL1136" s="223"/>
      <c r="GLM1136" s="223"/>
      <c r="GLN1136" s="223"/>
      <c r="GLO1136" s="223"/>
      <c r="GLP1136" s="223"/>
      <c r="GLQ1136" s="223"/>
      <c r="GLR1136" s="223"/>
      <c r="GLS1136" s="223"/>
      <c r="GLT1136" s="223"/>
      <c r="GLU1136" s="223"/>
      <c r="GLV1136" s="223"/>
      <c r="GLW1136" s="223"/>
      <c r="GLX1136" s="223"/>
      <c r="GLY1136" s="223"/>
      <c r="GLZ1136" s="223"/>
      <c r="GMA1136" s="223"/>
      <c r="GMB1136" s="223"/>
      <c r="GMC1136" s="223"/>
      <c r="GMD1136" s="223"/>
      <c r="GME1136" s="223"/>
      <c r="GMF1136" s="223"/>
      <c r="GMG1136" s="223"/>
      <c r="GMH1136" s="223"/>
      <c r="GMI1136" s="223"/>
      <c r="GMJ1136" s="223"/>
      <c r="GMK1136" s="223"/>
      <c r="GML1136" s="223"/>
      <c r="GMM1136" s="223"/>
      <c r="GMN1136" s="223"/>
      <c r="GMO1136" s="223"/>
      <c r="GMP1136" s="223"/>
      <c r="GMQ1136" s="223"/>
      <c r="GMR1136" s="223"/>
      <c r="GMS1136" s="223"/>
      <c r="GMT1136" s="223"/>
      <c r="GMU1136" s="223"/>
      <c r="GMV1136" s="223"/>
      <c r="GMW1136" s="223"/>
      <c r="GMX1136" s="223"/>
      <c r="GMY1136" s="223"/>
      <c r="GMZ1136" s="223"/>
      <c r="GNA1136" s="223"/>
      <c r="GNB1136" s="223"/>
      <c r="GNC1136" s="223"/>
      <c r="GND1136" s="223"/>
      <c r="GNE1136" s="223"/>
      <c r="GNF1136" s="223"/>
      <c r="GNG1136" s="223"/>
      <c r="GNH1136" s="223"/>
      <c r="GNI1136" s="223"/>
      <c r="GNJ1136" s="223"/>
      <c r="GNK1136" s="223"/>
      <c r="GNL1136" s="223"/>
      <c r="GNM1136" s="223"/>
      <c r="GNN1136" s="223"/>
      <c r="GNO1136" s="223"/>
      <c r="GNP1136" s="223"/>
      <c r="GNQ1136" s="223"/>
      <c r="GNR1136" s="223"/>
      <c r="GNS1136" s="223"/>
      <c r="GNT1136" s="223"/>
      <c r="GNU1136" s="223"/>
      <c r="GNV1136" s="223"/>
      <c r="GNW1136" s="223"/>
      <c r="GNX1136" s="223"/>
      <c r="GNY1136" s="223"/>
      <c r="GNZ1136" s="223"/>
      <c r="GOA1136" s="223"/>
      <c r="GOB1136" s="223"/>
      <c r="GOC1136" s="223"/>
      <c r="GOD1136" s="223"/>
      <c r="GOE1136" s="223"/>
      <c r="GOF1136" s="223"/>
      <c r="GOG1136" s="223"/>
      <c r="GOH1136" s="223"/>
      <c r="GOI1136" s="223"/>
      <c r="GOJ1136" s="223"/>
      <c r="GOK1136" s="223"/>
      <c r="GOL1136" s="223"/>
      <c r="GOM1136" s="223"/>
      <c r="GON1136" s="223"/>
      <c r="GOO1136" s="223"/>
      <c r="GOP1136" s="223"/>
      <c r="GOQ1136" s="223"/>
      <c r="GOR1136" s="223"/>
      <c r="GOS1136" s="223"/>
      <c r="GOT1136" s="223"/>
      <c r="GOU1136" s="223"/>
      <c r="GOV1136" s="223"/>
      <c r="GOW1136" s="223"/>
      <c r="GOX1136" s="223"/>
      <c r="GOY1136" s="223"/>
      <c r="GOZ1136" s="223"/>
      <c r="GPA1136" s="223"/>
      <c r="GPB1136" s="223"/>
      <c r="GPC1136" s="223"/>
      <c r="GPD1136" s="223"/>
      <c r="GPE1136" s="223"/>
      <c r="GPF1136" s="223"/>
      <c r="GPG1136" s="223"/>
      <c r="GPH1136" s="223"/>
      <c r="GPI1136" s="223"/>
      <c r="GPJ1136" s="223"/>
      <c r="GPK1136" s="223"/>
      <c r="GPL1136" s="223"/>
      <c r="GPM1136" s="223"/>
      <c r="GPN1136" s="223"/>
      <c r="GPO1136" s="223"/>
      <c r="GPP1136" s="223"/>
      <c r="GPQ1136" s="223"/>
      <c r="GPR1136" s="223"/>
      <c r="GPS1136" s="223"/>
      <c r="GPT1136" s="223"/>
      <c r="GPU1136" s="223"/>
      <c r="GPV1136" s="223"/>
      <c r="GPW1136" s="223"/>
      <c r="GPX1136" s="223"/>
      <c r="GPY1136" s="223"/>
      <c r="GPZ1136" s="223"/>
      <c r="GQA1136" s="223"/>
      <c r="GQB1136" s="223"/>
      <c r="GQC1136" s="223"/>
      <c r="GQD1136" s="223"/>
      <c r="GQE1136" s="223"/>
      <c r="GQF1136" s="223"/>
      <c r="GQG1136" s="223"/>
      <c r="GQH1136" s="223"/>
      <c r="GQI1136" s="223"/>
      <c r="GQJ1136" s="223"/>
      <c r="GQK1136" s="223"/>
      <c r="GQL1136" s="223"/>
      <c r="GQM1136" s="223"/>
      <c r="GQN1136" s="223"/>
      <c r="GQO1136" s="223"/>
      <c r="GQP1136" s="223"/>
      <c r="GQQ1136" s="223"/>
      <c r="GQR1136" s="223"/>
      <c r="GQS1136" s="223"/>
      <c r="GQT1136" s="223"/>
      <c r="GQU1136" s="223"/>
      <c r="GQV1136" s="223"/>
      <c r="GQW1136" s="223"/>
      <c r="GQX1136" s="223"/>
      <c r="GQY1136" s="223"/>
      <c r="GQZ1136" s="223"/>
      <c r="GRA1136" s="223"/>
      <c r="GRB1136" s="223"/>
      <c r="GRC1136" s="223"/>
      <c r="GRD1136" s="223"/>
      <c r="GRE1136" s="223"/>
      <c r="GRF1136" s="223"/>
      <c r="GRG1136" s="223"/>
      <c r="GRH1136" s="223"/>
      <c r="GRI1136" s="223"/>
      <c r="GRJ1136" s="223"/>
      <c r="GRK1136" s="223"/>
      <c r="GRL1136" s="223"/>
      <c r="GRM1136" s="223"/>
      <c r="GRN1136" s="223"/>
      <c r="GRO1136" s="223"/>
      <c r="GRP1136" s="223"/>
      <c r="GRQ1136" s="223"/>
      <c r="GRR1136" s="223"/>
      <c r="GRS1136" s="223"/>
      <c r="GRT1136" s="223"/>
      <c r="GRU1136" s="223"/>
      <c r="GRV1136" s="223"/>
      <c r="GRW1136" s="223"/>
      <c r="GRX1136" s="223"/>
      <c r="GRY1136" s="223"/>
      <c r="GRZ1136" s="223"/>
      <c r="GSA1136" s="223"/>
      <c r="GSB1136" s="223"/>
      <c r="GSC1136" s="223"/>
      <c r="GSD1136" s="223"/>
      <c r="GSE1136" s="223"/>
      <c r="GSF1136" s="223"/>
      <c r="GSG1136" s="223"/>
      <c r="GSH1136" s="223"/>
      <c r="GSI1136" s="223"/>
      <c r="GSJ1136" s="223"/>
      <c r="GSK1136" s="223"/>
      <c r="GSL1136" s="223"/>
      <c r="GSM1136" s="223"/>
      <c r="GSN1136" s="223"/>
      <c r="GSO1136" s="223"/>
      <c r="GSP1136" s="223"/>
      <c r="GSQ1136" s="223"/>
      <c r="GSR1136" s="223"/>
      <c r="GSS1136" s="223"/>
      <c r="GST1136" s="223"/>
      <c r="GSU1136" s="223"/>
      <c r="GSV1136" s="223"/>
      <c r="GSW1136" s="223"/>
      <c r="GSX1136" s="223"/>
      <c r="GSY1136" s="223"/>
      <c r="GSZ1136" s="223"/>
      <c r="GTA1136" s="223"/>
      <c r="GTB1136" s="223"/>
      <c r="GTC1136" s="223"/>
      <c r="GTD1136" s="223"/>
      <c r="GTE1136" s="223"/>
      <c r="GTF1136" s="223"/>
      <c r="GTG1136" s="223"/>
      <c r="GTH1136" s="223"/>
      <c r="GTI1136" s="223"/>
      <c r="GTJ1136" s="223"/>
      <c r="GTK1136" s="223"/>
      <c r="GTL1136" s="223"/>
      <c r="GTM1136" s="223"/>
      <c r="GTN1136" s="223"/>
      <c r="GTO1136" s="223"/>
      <c r="GTP1136" s="223"/>
      <c r="GTQ1136" s="223"/>
      <c r="GTR1136" s="223"/>
      <c r="GTS1136" s="223"/>
      <c r="GTT1136" s="223"/>
      <c r="GTU1136" s="223"/>
      <c r="GTV1136" s="223"/>
      <c r="GTW1136" s="223"/>
      <c r="GTX1136" s="223"/>
      <c r="GTY1136" s="223"/>
      <c r="GTZ1136" s="223"/>
      <c r="GUA1136" s="223"/>
      <c r="GUB1136" s="223"/>
      <c r="GUC1136" s="223"/>
      <c r="GUD1136" s="223"/>
      <c r="GUE1136" s="223"/>
      <c r="GUF1136" s="223"/>
      <c r="GUG1136" s="223"/>
      <c r="GUH1136" s="223"/>
      <c r="GUI1136" s="223"/>
      <c r="GUJ1136" s="223"/>
      <c r="GUK1136" s="223"/>
      <c r="GUL1136" s="223"/>
      <c r="GUM1136" s="223"/>
      <c r="GUN1136" s="223"/>
      <c r="GUO1136" s="223"/>
      <c r="GUP1136" s="223"/>
      <c r="GUQ1136" s="223"/>
      <c r="GUR1136" s="223"/>
      <c r="GUS1136" s="223"/>
      <c r="GUT1136" s="223"/>
      <c r="GUU1136" s="223"/>
      <c r="GUV1136" s="223"/>
      <c r="GUW1136" s="223"/>
      <c r="GUX1136" s="223"/>
      <c r="GUY1136" s="223"/>
      <c r="GUZ1136" s="223"/>
      <c r="GVA1136" s="223"/>
      <c r="GVB1136" s="223"/>
      <c r="GVC1136" s="223"/>
      <c r="GVD1136" s="223"/>
      <c r="GVE1136" s="223"/>
      <c r="GVF1136" s="223"/>
      <c r="GVG1136" s="223"/>
      <c r="GVH1136" s="223"/>
      <c r="GVI1136" s="223"/>
      <c r="GVJ1136" s="223"/>
      <c r="GVK1136" s="223"/>
      <c r="GVL1136" s="223"/>
      <c r="GVM1136" s="223"/>
      <c r="GVN1136" s="223"/>
      <c r="GVO1136" s="223"/>
      <c r="GVP1136" s="223"/>
      <c r="GVQ1136" s="223"/>
      <c r="GVR1136" s="223"/>
      <c r="GVS1136" s="223"/>
      <c r="GVT1136" s="223"/>
      <c r="GVU1136" s="223"/>
      <c r="GVV1136" s="223"/>
      <c r="GVW1136" s="223"/>
      <c r="GVX1136" s="223"/>
      <c r="GVY1136" s="223"/>
      <c r="GVZ1136" s="223"/>
      <c r="GWA1136" s="223"/>
      <c r="GWB1136" s="223"/>
      <c r="GWC1136" s="223"/>
      <c r="GWD1136" s="223"/>
      <c r="GWE1136" s="223"/>
      <c r="GWF1136" s="223"/>
      <c r="GWG1136" s="223"/>
      <c r="GWH1136" s="223"/>
      <c r="GWI1136" s="223"/>
      <c r="GWJ1136" s="223"/>
      <c r="GWK1136" s="223"/>
      <c r="GWL1136" s="223"/>
      <c r="GWM1136" s="223"/>
      <c r="GWN1136" s="223"/>
      <c r="GWO1136" s="223"/>
      <c r="GWP1136" s="223"/>
      <c r="GWQ1136" s="223"/>
      <c r="GWR1136" s="223"/>
      <c r="GWS1136" s="223"/>
      <c r="GWT1136" s="223"/>
      <c r="GWU1136" s="223"/>
      <c r="GWV1136" s="223"/>
      <c r="GWW1136" s="223"/>
      <c r="GWX1136" s="223"/>
      <c r="GWY1136" s="223"/>
      <c r="GWZ1136" s="223"/>
      <c r="GXA1136" s="223"/>
      <c r="GXB1136" s="223"/>
      <c r="GXC1136" s="223"/>
      <c r="GXD1136" s="223"/>
      <c r="GXE1136" s="223"/>
      <c r="GXF1136" s="223"/>
      <c r="GXG1136" s="223"/>
      <c r="GXH1136" s="223"/>
      <c r="GXI1136" s="223"/>
      <c r="GXJ1136" s="223"/>
      <c r="GXK1136" s="223"/>
      <c r="GXL1136" s="223"/>
      <c r="GXM1136" s="223"/>
      <c r="GXN1136" s="223"/>
      <c r="GXO1136" s="223"/>
      <c r="GXP1136" s="223"/>
      <c r="GXQ1136" s="223"/>
      <c r="GXR1136" s="223"/>
      <c r="GXS1136" s="223"/>
      <c r="GXT1136" s="223"/>
      <c r="GXU1136" s="223"/>
      <c r="GXV1136" s="223"/>
      <c r="GXW1136" s="223"/>
      <c r="GXX1136" s="223"/>
      <c r="GXY1136" s="223"/>
      <c r="GXZ1136" s="223"/>
      <c r="GYA1136" s="223"/>
      <c r="GYB1136" s="223"/>
      <c r="GYC1136" s="223"/>
      <c r="GYD1136" s="223"/>
      <c r="GYE1136" s="223"/>
      <c r="GYF1136" s="223"/>
      <c r="GYG1136" s="223"/>
      <c r="GYH1136" s="223"/>
      <c r="GYI1136" s="223"/>
      <c r="GYJ1136" s="223"/>
      <c r="GYK1136" s="223"/>
      <c r="GYL1136" s="223"/>
      <c r="GYM1136" s="223"/>
      <c r="GYN1136" s="223"/>
      <c r="GYO1136" s="223"/>
      <c r="GYP1136" s="223"/>
      <c r="GYQ1136" s="223"/>
      <c r="GYR1136" s="223"/>
      <c r="GYS1136" s="223"/>
      <c r="GYT1136" s="223"/>
      <c r="GYU1136" s="223"/>
      <c r="GYV1136" s="223"/>
      <c r="GYW1136" s="223"/>
      <c r="GYX1136" s="223"/>
      <c r="GYY1136" s="223"/>
      <c r="GYZ1136" s="223"/>
      <c r="GZA1136" s="223"/>
      <c r="GZB1136" s="223"/>
      <c r="GZC1136" s="223"/>
      <c r="GZD1136" s="223"/>
      <c r="GZE1136" s="223"/>
      <c r="GZF1136" s="223"/>
      <c r="GZG1136" s="223"/>
      <c r="GZH1136" s="223"/>
      <c r="GZI1136" s="223"/>
      <c r="GZJ1136" s="223"/>
      <c r="GZK1136" s="223"/>
      <c r="GZL1136" s="223"/>
      <c r="GZM1136" s="223"/>
      <c r="GZN1136" s="223"/>
      <c r="GZO1136" s="223"/>
      <c r="GZP1136" s="223"/>
      <c r="GZQ1136" s="223"/>
      <c r="GZR1136" s="223"/>
      <c r="GZS1136" s="223"/>
      <c r="GZT1136" s="223"/>
      <c r="GZU1136" s="223"/>
      <c r="GZV1136" s="223"/>
      <c r="GZW1136" s="223"/>
      <c r="GZX1136" s="223"/>
      <c r="GZY1136" s="223"/>
      <c r="GZZ1136" s="223"/>
      <c r="HAA1136" s="223"/>
      <c r="HAB1136" s="223"/>
      <c r="HAC1136" s="223"/>
      <c r="HAD1136" s="223"/>
      <c r="HAE1136" s="223"/>
      <c r="HAF1136" s="223"/>
      <c r="HAG1136" s="223"/>
      <c r="HAH1136" s="223"/>
      <c r="HAI1136" s="223"/>
      <c r="HAJ1136" s="223"/>
      <c r="HAK1136" s="223"/>
      <c r="HAL1136" s="223"/>
      <c r="HAM1136" s="223"/>
      <c r="HAN1136" s="223"/>
      <c r="HAO1136" s="223"/>
      <c r="HAP1136" s="223"/>
      <c r="HAQ1136" s="223"/>
      <c r="HAR1136" s="223"/>
      <c r="HAS1136" s="223"/>
      <c r="HAT1136" s="223"/>
      <c r="HAU1136" s="223"/>
      <c r="HAV1136" s="223"/>
      <c r="HAW1136" s="223"/>
      <c r="HAX1136" s="223"/>
      <c r="HAY1136" s="223"/>
      <c r="HAZ1136" s="223"/>
      <c r="HBA1136" s="223"/>
      <c r="HBB1136" s="223"/>
      <c r="HBC1136" s="223"/>
      <c r="HBD1136" s="223"/>
      <c r="HBE1136" s="223"/>
      <c r="HBF1136" s="223"/>
      <c r="HBG1136" s="223"/>
      <c r="HBH1136" s="223"/>
      <c r="HBI1136" s="223"/>
      <c r="HBJ1136" s="223"/>
      <c r="HBK1136" s="223"/>
      <c r="HBL1136" s="223"/>
      <c r="HBM1136" s="223"/>
      <c r="HBN1136" s="223"/>
      <c r="HBO1136" s="223"/>
      <c r="HBP1136" s="223"/>
      <c r="HBQ1136" s="223"/>
      <c r="HBR1136" s="223"/>
      <c r="HBS1136" s="223"/>
      <c r="HBT1136" s="223"/>
      <c r="HBU1136" s="223"/>
      <c r="HBV1136" s="223"/>
      <c r="HBW1136" s="223"/>
      <c r="HBX1136" s="223"/>
      <c r="HBY1136" s="223"/>
      <c r="HBZ1136" s="223"/>
      <c r="HCA1136" s="223"/>
      <c r="HCB1136" s="223"/>
      <c r="HCC1136" s="223"/>
      <c r="HCD1136" s="223"/>
      <c r="HCE1136" s="223"/>
      <c r="HCF1136" s="223"/>
      <c r="HCG1136" s="223"/>
      <c r="HCH1136" s="223"/>
      <c r="HCI1136" s="223"/>
      <c r="HCJ1136" s="223"/>
      <c r="HCK1136" s="223"/>
      <c r="HCL1136" s="223"/>
      <c r="HCM1136" s="223"/>
      <c r="HCN1136" s="223"/>
      <c r="HCO1136" s="223"/>
      <c r="HCP1136" s="223"/>
      <c r="HCQ1136" s="223"/>
      <c r="HCR1136" s="223"/>
      <c r="HCS1136" s="223"/>
      <c r="HCT1136" s="223"/>
      <c r="HCU1136" s="223"/>
      <c r="HCV1136" s="223"/>
      <c r="HCW1136" s="223"/>
      <c r="HCX1136" s="223"/>
      <c r="HCY1136" s="223"/>
      <c r="HCZ1136" s="223"/>
      <c r="HDA1136" s="223"/>
      <c r="HDB1136" s="223"/>
      <c r="HDC1136" s="223"/>
      <c r="HDD1136" s="223"/>
      <c r="HDE1136" s="223"/>
      <c r="HDF1136" s="223"/>
      <c r="HDG1136" s="223"/>
      <c r="HDH1136" s="223"/>
      <c r="HDI1136" s="223"/>
      <c r="HDJ1136" s="223"/>
      <c r="HDK1136" s="223"/>
      <c r="HDL1136" s="223"/>
      <c r="HDM1136" s="223"/>
      <c r="HDN1136" s="223"/>
      <c r="HDO1136" s="223"/>
      <c r="HDP1136" s="223"/>
      <c r="HDQ1136" s="223"/>
      <c r="HDR1136" s="223"/>
      <c r="HDS1136" s="223"/>
      <c r="HDT1136" s="223"/>
      <c r="HDU1136" s="223"/>
      <c r="HDV1136" s="223"/>
      <c r="HDW1136" s="223"/>
      <c r="HDX1136" s="223"/>
      <c r="HDY1136" s="223"/>
      <c r="HDZ1136" s="223"/>
      <c r="HEA1136" s="223"/>
      <c r="HEB1136" s="223"/>
      <c r="HEC1136" s="223"/>
      <c r="HED1136" s="223"/>
      <c r="HEE1136" s="223"/>
      <c r="HEF1136" s="223"/>
      <c r="HEG1136" s="223"/>
      <c r="HEH1136" s="223"/>
      <c r="HEI1136" s="223"/>
      <c r="HEJ1136" s="223"/>
      <c r="HEK1136" s="223"/>
      <c r="HEL1136" s="223"/>
      <c r="HEM1136" s="223"/>
      <c r="HEN1136" s="223"/>
      <c r="HEO1136" s="223"/>
      <c r="HEP1136" s="223"/>
      <c r="HEQ1136" s="223"/>
      <c r="HER1136" s="223"/>
      <c r="HES1136" s="223"/>
      <c r="HET1136" s="223"/>
      <c r="HEU1136" s="223"/>
      <c r="HEV1136" s="223"/>
      <c r="HEW1136" s="223"/>
      <c r="HEX1136" s="223"/>
      <c r="HEY1136" s="223"/>
      <c r="HEZ1136" s="223"/>
      <c r="HFA1136" s="223"/>
      <c r="HFB1136" s="223"/>
      <c r="HFC1136" s="223"/>
      <c r="HFD1136" s="223"/>
      <c r="HFE1136" s="223"/>
      <c r="HFF1136" s="223"/>
      <c r="HFG1136" s="223"/>
      <c r="HFH1136" s="223"/>
      <c r="HFI1136" s="223"/>
      <c r="HFJ1136" s="223"/>
      <c r="HFK1136" s="223"/>
      <c r="HFL1136" s="223"/>
      <c r="HFM1136" s="223"/>
      <c r="HFN1136" s="223"/>
      <c r="HFO1136" s="223"/>
      <c r="HFP1136" s="223"/>
      <c r="HFQ1136" s="223"/>
      <c r="HFR1136" s="223"/>
      <c r="HFS1136" s="223"/>
      <c r="HFT1136" s="223"/>
      <c r="HFU1136" s="223"/>
      <c r="HFV1136" s="223"/>
      <c r="HFW1136" s="223"/>
      <c r="HFX1136" s="223"/>
      <c r="HFY1136" s="223"/>
      <c r="HFZ1136" s="223"/>
      <c r="HGA1136" s="223"/>
      <c r="HGB1136" s="223"/>
      <c r="HGC1136" s="223"/>
      <c r="HGD1136" s="223"/>
      <c r="HGE1136" s="223"/>
      <c r="HGF1136" s="223"/>
      <c r="HGG1136" s="223"/>
      <c r="HGH1136" s="223"/>
      <c r="HGI1136" s="223"/>
      <c r="HGJ1136" s="223"/>
      <c r="HGK1136" s="223"/>
      <c r="HGL1136" s="223"/>
      <c r="HGM1136" s="223"/>
      <c r="HGN1136" s="223"/>
      <c r="HGO1136" s="223"/>
      <c r="HGP1136" s="223"/>
      <c r="HGQ1136" s="223"/>
      <c r="HGR1136" s="223"/>
      <c r="HGS1136" s="223"/>
      <c r="HGT1136" s="223"/>
      <c r="HGU1136" s="223"/>
      <c r="HGV1136" s="223"/>
      <c r="HGW1136" s="223"/>
      <c r="HGX1136" s="223"/>
      <c r="HGY1136" s="223"/>
      <c r="HGZ1136" s="223"/>
      <c r="HHA1136" s="223"/>
      <c r="HHB1136" s="223"/>
      <c r="HHC1136" s="223"/>
      <c r="HHD1136" s="223"/>
      <c r="HHE1136" s="223"/>
      <c r="HHF1136" s="223"/>
      <c r="HHG1136" s="223"/>
      <c r="HHH1136" s="223"/>
      <c r="HHI1136" s="223"/>
      <c r="HHJ1136" s="223"/>
      <c r="HHK1136" s="223"/>
      <c r="HHL1136" s="223"/>
      <c r="HHM1136" s="223"/>
      <c r="HHN1136" s="223"/>
      <c r="HHO1136" s="223"/>
      <c r="HHP1136" s="223"/>
      <c r="HHQ1136" s="223"/>
      <c r="HHR1136" s="223"/>
      <c r="HHS1136" s="223"/>
      <c r="HHT1136" s="223"/>
      <c r="HHU1136" s="223"/>
      <c r="HHV1136" s="223"/>
      <c r="HHW1136" s="223"/>
      <c r="HHX1136" s="223"/>
      <c r="HHY1136" s="223"/>
      <c r="HHZ1136" s="223"/>
      <c r="HIA1136" s="223"/>
      <c r="HIB1136" s="223"/>
      <c r="HIC1136" s="223"/>
      <c r="HID1136" s="223"/>
      <c r="HIE1136" s="223"/>
      <c r="HIF1136" s="223"/>
      <c r="HIG1136" s="223"/>
      <c r="HIH1136" s="223"/>
      <c r="HII1136" s="223"/>
      <c r="HIJ1136" s="223"/>
      <c r="HIK1136" s="223"/>
      <c r="HIL1136" s="223"/>
      <c r="HIM1136" s="223"/>
      <c r="HIN1136" s="223"/>
      <c r="HIO1136" s="223"/>
      <c r="HIP1136" s="223"/>
      <c r="HIQ1136" s="223"/>
      <c r="HIR1136" s="223"/>
      <c r="HIS1136" s="223"/>
      <c r="HIT1136" s="223"/>
      <c r="HIU1136" s="223"/>
      <c r="HIV1136" s="223"/>
      <c r="HIW1136" s="223"/>
      <c r="HIX1136" s="223"/>
      <c r="HIY1136" s="223"/>
      <c r="HIZ1136" s="223"/>
      <c r="HJA1136" s="223"/>
      <c r="HJB1136" s="223"/>
      <c r="HJC1136" s="223"/>
      <c r="HJD1136" s="223"/>
      <c r="HJE1136" s="223"/>
      <c r="HJF1136" s="223"/>
      <c r="HJG1136" s="223"/>
      <c r="HJH1136" s="223"/>
      <c r="HJI1136" s="223"/>
      <c r="HJJ1136" s="223"/>
      <c r="HJK1136" s="223"/>
      <c r="HJL1136" s="223"/>
      <c r="HJM1136" s="223"/>
      <c r="HJN1136" s="223"/>
      <c r="HJO1136" s="223"/>
      <c r="HJP1136" s="223"/>
      <c r="HJQ1136" s="223"/>
      <c r="HJR1136" s="223"/>
      <c r="HJS1136" s="223"/>
      <c r="HJT1136" s="223"/>
      <c r="HJU1136" s="223"/>
      <c r="HJV1136" s="223"/>
      <c r="HJW1136" s="223"/>
      <c r="HJX1136" s="223"/>
      <c r="HJY1136" s="223"/>
      <c r="HJZ1136" s="223"/>
      <c r="HKA1136" s="223"/>
      <c r="HKB1136" s="223"/>
      <c r="HKC1136" s="223"/>
      <c r="HKD1136" s="223"/>
      <c r="HKE1136" s="223"/>
      <c r="HKF1136" s="223"/>
      <c r="HKG1136" s="223"/>
      <c r="HKH1136" s="223"/>
      <c r="HKI1136" s="223"/>
      <c r="HKJ1136" s="223"/>
      <c r="HKK1136" s="223"/>
      <c r="HKL1136" s="223"/>
      <c r="HKM1136" s="223"/>
      <c r="HKN1136" s="223"/>
      <c r="HKO1136" s="223"/>
      <c r="HKP1136" s="223"/>
      <c r="HKQ1136" s="223"/>
      <c r="HKR1136" s="223"/>
      <c r="HKS1136" s="223"/>
      <c r="HKT1136" s="223"/>
      <c r="HKU1136" s="223"/>
      <c r="HKV1136" s="223"/>
      <c r="HKW1136" s="223"/>
      <c r="HKX1136" s="223"/>
      <c r="HKY1136" s="223"/>
      <c r="HKZ1136" s="223"/>
      <c r="HLA1136" s="223"/>
      <c r="HLB1136" s="223"/>
      <c r="HLC1136" s="223"/>
      <c r="HLD1136" s="223"/>
      <c r="HLE1136" s="223"/>
      <c r="HLF1136" s="223"/>
      <c r="HLG1136" s="223"/>
      <c r="HLH1136" s="223"/>
      <c r="HLI1136" s="223"/>
      <c r="HLJ1136" s="223"/>
      <c r="HLK1136" s="223"/>
      <c r="HLL1136" s="223"/>
      <c r="HLM1136" s="223"/>
      <c r="HLN1136" s="223"/>
      <c r="HLO1136" s="223"/>
      <c r="HLP1136" s="223"/>
      <c r="HLQ1136" s="223"/>
      <c r="HLR1136" s="223"/>
      <c r="HLS1136" s="223"/>
      <c r="HLT1136" s="223"/>
      <c r="HLU1136" s="223"/>
      <c r="HLV1136" s="223"/>
      <c r="HLW1136" s="223"/>
      <c r="HLX1136" s="223"/>
      <c r="HLY1136" s="223"/>
      <c r="HLZ1136" s="223"/>
      <c r="HMA1136" s="223"/>
      <c r="HMB1136" s="223"/>
      <c r="HMC1136" s="223"/>
      <c r="HMD1136" s="223"/>
      <c r="HME1136" s="223"/>
      <c r="HMF1136" s="223"/>
      <c r="HMG1136" s="223"/>
      <c r="HMH1136" s="223"/>
      <c r="HMI1136" s="223"/>
      <c r="HMJ1136" s="223"/>
      <c r="HMK1136" s="223"/>
      <c r="HML1136" s="223"/>
      <c r="HMM1136" s="223"/>
      <c r="HMN1136" s="223"/>
      <c r="HMO1136" s="223"/>
      <c r="HMP1136" s="223"/>
      <c r="HMQ1136" s="223"/>
      <c r="HMR1136" s="223"/>
      <c r="HMS1136" s="223"/>
      <c r="HMT1136" s="223"/>
      <c r="HMU1136" s="223"/>
      <c r="HMV1136" s="223"/>
      <c r="HMW1136" s="223"/>
      <c r="HMX1136" s="223"/>
      <c r="HMY1136" s="223"/>
      <c r="HMZ1136" s="223"/>
      <c r="HNA1136" s="223"/>
      <c r="HNB1136" s="223"/>
      <c r="HNC1136" s="223"/>
      <c r="HND1136" s="223"/>
      <c r="HNE1136" s="223"/>
      <c r="HNF1136" s="223"/>
      <c r="HNG1136" s="223"/>
      <c r="HNH1136" s="223"/>
      <c r="HNI1136" s="223"/>
      <c r="HNJ1136" s="223"/>
      <c r="HNK1136" s="223"/>
      <c r="HNL1136" s="223"/>
      <c r="HNM1136" s="223"/>
      <c r="HNN1136" s="223"/>
      <c r="HNO1136" s="223"/>
      <c r="HNP1136" s="223"/>
      <c r="HNQ1136" s="223"/>
      <c r="HNR1136" s="223"/>
      <c r="HNS1136" s="223"/>
      <c r="HNT1136" s="223"/>
      <c r="HNU1136" s="223"/>
      <c r="HNV1136" s="223"/>
      <c r="HNW1136" s="223"/>
      <c r="HNX1136" s="223"/>
      <c r="HNY1136" s="223"/>
      <c r="HNZ1136" s="223"/>
      <c r="HOA1136" s="223"/>
      <c r="HOB1136" s="223"/>
      <c r="HOC1136" s="223"/>
      <c r="HOD1136" s="223"/>
      <c r="HOE1136" s="223"/>
      <c r="HOF1136" s="223"/>
      <c r="HOG1136" s="223"/>
      <c r="HOH1136" s="223"/>
      <c r="HOI1136" s="223"/>
      <c r="HOJ1136" s="223"/>
      <c r="HOK1136" s="223"/>
      <c r="HOL1136" s="223"/>
      <c r="HOM1136" s="223"/>
      <c r="HON1136" s="223"/>
      <c r="HOO1136" s="223"/>
      <c r="HOP1136" s="223"/>
      <c r="HOQ1136" s="223"/>
      <c r="HOR1136" s="223"/>
      <c r="HOS1136" s="223"/>
      <c r="HOT1136" s="223"/>
      <c r="HOU1136" s="223"/>
      <c r="HOV1136" s="223"/>
      <c r="HOW1136" s="223"/>
      <c r="HOX1136" s="223"/>
      <c r="HOY1136" s="223"/>
      <c r="HOZ1136" s="223"/>
      <c r="HPA1136" s="223"/>
      <c r="HPB1136" s="223"/>
      <c r="HPC1136" s="223"/>
      <c r="HPD1136" s="223"/>
      <c r="HPE1136" s="223"/>
      <c r="HPF1136" s="223"/>
      <c r="HPG1136" s="223"/>
      <c r="HPH1136" s="223"/>
      <c r="HPI1136" s="223"/>
      <c r="HPJ1136" s="223"/>
      <c r="HPK1136" s="223"/>
      <c r="HPL1136" s="223"/>
      <c r="HPM1136" s="223"/>
      <c r="HPN1136" s="223"/>
      <c r="HPO1136" s="223"/>
      <c r="HPP1136" s="223"/>
      <c r="HPQ1136" s="223"/>
      <c r="HPR1136" s="223"/>
      <c r="HPS1136" s="223"/>
      <c r="HPT1136" s="223"/>
      <c r="HPU1136" s="223"/>
      <c r="HPV1136" s="223"/>
      <c r="HPW1136" s="223"/>
      <c r="HPX1136" s="223"/>
      <c r="HPY1136" s="223"/>
      <c r="HPZ1136" s="223"/>
      <c r="HQA1136" s="223"/>
      <c r="HQB1136" s="223"/>
      <c r="HQC1136" s="223"/>
      <c r="HQD1136" s="223"/>
      <c r="HQE1136" s="223"/>
      <c r="HQF1136" s="223"/>
      <c r="HQG1136" s="223"/>
      <c r="HQH1136" s="223"/>
      <c r="HQI1136" s="223"/>
      <c r="HQJ1136" s="223"/>
      <c r="HQK1136" s="223"/>
      <c r="HQL1136" s="223"/>
      <c r="HQM1136" s="223"/>
      <c r="HQN1136" s="223"/>
      <c r="HQO1136" s="223"/>
      <c r="HQP1136" s="223"/>
      <c r="HQQ1136" s="223"/>
      <c r="HQR1136" s="223"/>
      <c r="HQS1136" s="223"/>
      <c r="HQT1136" s="223"/>
      <c r="HQU1136" s="223"/>
      <c r="HQV1136" s="223"/>
      <c r="HQW1136" s="223"/>
      <c r="HQX1136" s="223"/>
      <c r="HQY1136" s="223"/>
      <c r="HQZ1136" s="223"/>
      <c r="HRA1136" s="223"/>
      <c r="HRB1136" s="223"/>
      <c r="HRC1136" s="223"/>
      <c r="HRD1136" s="223"/>
      <c r="HRE1136" s="223"/>
      <c r="HRF1136" s="223"/>
      <c r="HRG1136" s="223"/>
      <c r="HRH1136" s="223"/>
      <c r="HRI1136" s="223"/>
      <c r="HRJ1136" s="223"/>
      <c r="HRK1136" s="223"/>
      <c r="HRL1136" s="223"/>
      <c r="HRM1136" s="223"/>
      <c r="HRN1136" s="223"/>
      <c r="HRO1136" s="223"/>
      <c r="HRP1136" s="223"/>
      <c r="HRQ1136" s="223"/>
      <c r="HRR1136" s="223"/>
      <c r="HRS1136" s="223"/>
      <c r="HRT1136" s="223"/>
      <c r="HRU1136" s="223"/>
      <c r="HRV1136" s="223"/>
      <c r="HRW1136" s="223"/>
      <c r="HRX1136" s="223"/>
      <c r="HRY1136" s="223"/>
      <c r="HRZ1136" s="223"/>
      <c r="HSA1136" s="223"/>
      <c r="HSB1136" s="223"/>
      <c r="HSC1136" s="223"/>
      <c r="HSD1136" s="223"/>
      <c r="HSE1136" s="223"/>
      <c r="HSF1136" s="223"/>
      <c r="HSG1136" s="223"/>
      <c r="HSH1136" s="223"/>
      <c r="HSI1136" s="223"/>
      <c r="HSJ1136" s="223"/>
      <c r="HSK1136" s="223"/>
      <c r="HSL1136" s="223"/>
      <c r="HSM1136" s="223"/>
      <c r="HSN1136" s="223"/>
      <c r="HSO1136" s="223"/>
      <c r="HSP1136" s="223"/>
      <c r="HSQ1136" s="223"/>
      <c r="HSR1136" s="223"/>
      <c r="HSS1136" s="223"/>
      <c r="HST1136" s="223"/>
      <c r="HSU1136" s="223"/>
      <c r="HSV1136" s="223"/>
      <c r="HSW1136" s="223"/>
      <c r="HSX1136" s="223"/>
      <c r="HSY1136" s="223"/>
      <c r="HSZ1136" s="223"/>
      <c r="HTA1136" s="223"/>
      <c r="HTB1136" s="223"/>
      <c r="HTC1136" s="223"/>
      <c r="HTD1136" s="223"/>
      <c r="HTE1136" s="223"/>
      <c r="HTF1136" s="223"/>
      <c r="HTG1136" s="223"/>
      <c r="HTH1136" s="223"/>
      <c r="HTI1136" s="223"/>
      <c r="HTJ1136" s="223"/>
      <c r="HTK1136" s="223"/>
      <c r="HTL1136" s="223"/>
      <c r="HTM1136" s="223"/>
      <c r="HTN1136" s="223"/>
      <c r="HTO1136" s="223"/>
      <c r="HTP1136" s="223"/>
      <c r="HTQ1136" s="223"/>
      <c r="HTR1136" s="223"/>
      <c r="HTS1136" s="223"/>
      <c r="HTT1136" s="223"/>
      <c r="HTU1136" s="223"/>
      <c r="HTV1136" s="223"/>
      <c r="HTW1136" s="223"/>
      <c r="HTX1136" s="223"/>
      <c r="HTY1136" s="223"/>
      <c r="HTZ1136" s="223"/>
      <c r="HUA1136" s="223"/>
      <c r="HUB1136" s="223"/>
      <c r="HUC1136" s="223"/>
      <c r="HUD1136" s="223"/>
      <c r="HUE1136" s="223"/>
      <c r="HUF1136" s="223"/>
      <c r="HUG1136" s="223"/>
      <c r="HUH1136" s="223"/>
      <c r="HUI1136" s="223"/>
      <c r="HUJ1136" s="223"/>
      <c r="HUK1136" s="223"/>
      <c r="HUL1136" s="223"/>
      <c r="HUM1136" s="223"/>
      <c r="HUN1136" s="223"/>
      <c r="HUO1136" s="223"/>
      <c r="HUP1136" s="223"/>
      <c r="HUQ1136" s="223"/>
      <c r="HUR1136" s="223"/>
      <c r="HUS1136" s="223"/>
      <c r="HUT1136" s="223"/>
      <c r="HUU1136" s="223"/>
      <c r="HUV1136" s="223"/>
      <c r="HUW1136" s="223"/>
      <c r="HUX1136" s="223"/>
      <c r="HUY1136" s="223"/>
      <c r="HUZ1136" s="223"/>
      <c r="HVA1136" s="223"/>
      <c r="HVB1136" s="223"/>
      <c r="HVC1136" s="223"/>
      <c r="HVD1136" s="223"/>
      <c r="HVE1136" s="223"/>
      <c r="HVF1136" s="223"/>
      <c r="HVG1136" s="223"/>
      <c r="HVH1136" s="223"/>
      <c r="HVI1136" s="223"/>
      <c r="HVJ1136" s="223"/>
      <c r="HVK1136" s="223"/>
      <c r="HVL1136" s="223"/>
      <c r="HVM1136" s="223"/>
      <c r="HVN1136" s="223"/>
      <c r="HVO1136" s="223"/>
      <c r="HVP1136" s="223"/>
      <c r="HVQ1136" s="223"/>
      <c r="HVR1136" s="223"/>
      <c r="HVS1136" s="223"/>
      <c r="HVT1136" s="223"/>
      <c r="HVU1136" s="223"/>
      <c r="HVV1136" s="223"/>
      <c r="HVW1136" s="223"/>
      <c r="HVX1136" s="223"/>
      <c r="HVY1136" s="223"/>
      <c r="HVZ1136" s="223"/>
      <c r="HWA1136" s="223"/>
      <c r="HWB1136" s="223"/>
      <c r="HWC1136" s="223"/>
      <c r="HWD1136" s="223"/>
      <c r="HWE1136" s="223"/>
      <c r="HWF1136" s="223"/>
      <c r="HWG1136" s="223"/>
      <c r="HWH1136" s="223"/>
      <c r="HWI1136" s="223"/>
      <c r="HWJ1136" s="223"/>
      <c r="HWK1136" s="223"/>
      <c r="HWL1136" s="223"/>
      <c r="HWM1136" s="223"/>
      <c r="HWN1136" s="223"/>
      <c r="HWO1136" s="223"/>
      <c r="HWP1136" s="223"/>
      <c r="HWQ1136" s="223"/>
      <c r="HWR1136" s="223"/>
      <c r="HWS1136" s="223"/>
      <c r="HWT1136" s="223"/>
      <c r="HWU1136" s="223"/>
      <c r="HWV1136" s="223"/>
      <c r="HWW1136" s="223"/>
      <c r="HWX1136" s="223"/>
      <c r="HWY1136" s="223"/>
      <c r="HWZ1136" s="223"/>
      <c r="HXA1136" s="223"/>
      <c r="HXB1136" s="223"/>
      <c r="HXC1136" s="223"/>
      <c r="HXD1136" s="223"/>
      <c r="HXE1136" s="223"/>
      <c r="HXF1136" s="223"/>
      <c r="HXG1136" s="223"/>
      <c r="HXH1136" s="223"/>
      <c r="HXI1136" s="223"/>
      <c r="HXJ1136" s="223"/>
      <c r="HXK1136" s="223"/>
      <c r="HXL1136" s="223"/>
      <c r="HXM1136" s="223"/>
      <c r="HXN1136" s="223"/>
      <c r="HXO1136" s="223"/>
      <c r="HXP1136" s="223"/>
      <c r="HXQ1136" s="223"/>
      <c r="HXR1136" s="223"/>
      <c r="HXS1136" s="223"/>
      <c r="HXT1136" s="223"/>
      <c r="HXU1136" s="223"/>
      <c r="HXV1136" s="223"/>
      <c r="HXW1136" s="223"/>
      <c r="HXX1136" s="223"/>
      <c r="HXY1136" s="223"/>
      <c r="HXZ1136" s="223"/>
      <c r="HYA1136" s="223"/>
      <c r="HYB1136" s="223"/>
      <c r="HYC1136" s="223"/>
      <c r="HYD1136" s="223"/>
      <c r="HYE1136" s="223"/>
      <c r="HYF1136" s="223"/>
      <c r="HYG1136" s="223"/>
      <c r="HYH1136" s="223"/>
      <c r="HYI1136" s="223"/>
      <c r="HYJ1136" s="223"/>
      <c r="HYK1136" s="223"/>
      <c r="HYL1136" s="223"/>
      <c r="HYM1136" s="223"/>
      <c r="HYN1136" s="223"/>
      <c r="HYO1136" s="223"/>
      <c r="HYP1136" s="223"/>
      <c r="HYQ1136" s="223"/>
      <c r="HYR1136" s="223"/>
      <c r="HYS1136" s="223"/>
      <c r="HYT1136" s="223"/>
      <c r="HYU1136" s="223"/>
      <c r="HYV1136" s="223"/>
      <c r="HYW1136" s="223"/>
      <c r="HYX1136" s="223"/>
      <c r="HYY1136" s="223"/>
      <c r="HYZ1136" s="223"/>
      <c r="HZA1136" s="223"/>
      <c r="HZB1136" s="223"/>
      <c r="HZC1136" s="223"/>
      <c r="HZD1136" s="223"/>
      <c r="HZE1136" s="223"/>
      <c r="HZF1136" s="223"/>
      <c r="HZG1136" s="223"/>
      <c r="HZH1136" s="223"/>
      <c r="HZI1136" s="223"/>
      <c r="HZJ1136" s="223"/>
      <c r="HZK1136" s="223"/>
      <c r="HZL1136" s="223"/>
      <c r="HZM1136" s="223"/>
      <c r="HZN1136" s="223"/>
      <c r="HZO1136" s="223"/>
      <c r="HZP1136" s="223"/>
      <c r="HZQ1136" s="223"/>
      <c r="HZR1136" s="223"/>
      <c r="HZS1136" s="223"/>
      <c r="HZT1136" s="223"/>
      <c r="HZU1136" s="223"/>
      <c r="HZV1136" s="223"/>
      <c r="HZW1136" s="223"/>
      <c r="HZX1136" s="223"/>
      <c r="HZY1136" s="223"/>
      <c r="HZZ1136" s="223"/>
      <c r="IAA1136" s="223"/>
      <c r="IAB1136" s="223"/>
      <c r="IAC1136" s="223"/>
      <c r="IAD1136" s="223"/>
      <c r="IAE1136" s="223"/>
      <c r="IAF1136" s="223"/>
      <c r="IAG1136" s="223"/>
      <c r="IAH1136" s="223"/>
      <c r="IAI1136" s="223"/>
      <c r="IAJ1136" s="223"/>
      <c r="IAK1136" s="223"/>
      <c r="IAL1136" s="223"/>
      <c r="IAM1136" s="223"/>
      <c r="IAN1136" s="223"/>
      <c r="IAO1136" s="223"/>
      <c r="IAP1136" s="223"/>
      <c r="IAQ1136" s="223"/>
      <c r="IAR1136" s="223"/>
      <c r="IAS1136" s="223"/>
      <c r="IAT1136" s="223"/>
      <c r="IAU1136" s="223"/>
      <c r="IAV1136" s="223"/>
      <c r="IAW1136" s="223"/>
      <c r="IAX1136" s="223"/>
      <c r="IAY1136" s="223"/>
      <c r="IAZ1136" s="223"/>
      <c r="IBA1136" s="223"/>
      <c r="IBB1136" s="223"/>
      <c r="IBC1136" s="223"/>
      <c r="IBD1136" s="223"/>
      <c r="IBE1136" s="223"/>
      <c r="IBF1136" s="223"/>
      <c r="IBG1136" s="223"/>
      <c r="IBH1136" s="223"/>
      <c r="IBI1136" s="223"/>
      <c r="IBJ1136" s="223"/>
      <c r="IBK1136" s="223"/>
      <c r="IBL1136" s="223"/>
      <c r="IBM1136" s="223"/>
      <c r="IBN1136" s="223"/>
      <c r="IBO1136" s="223"/>
      <c r="IBP1136" s="223"/>
      <c r="IBQ1136" s="223"/>
      <c r="IBR1136" s="223"/>
      <c r="IBS1136" s="223"/>
      <c r="IBT1136" s="223"/>
      <c r="IBU1136" s="223"/>
      <c r="IBV1136" s="223"/>
      <c r="IBW1136" s="223"/>
      <c r="IBX1136" s="223"/>
      <c r="IBY1136" s="223"/>
      <c r="IBZ1136" s="223"/>
      <c r="ICA1136" s="223"/>
      <c r="ICB1136" s="223"/>
      <c r="ICC1136" s="223"/>
      <c r="ICD1136" s="223"/>
      <c r="ICE1136" s="223"/>
      <c r="ICF1136" s="223"/>
      <c r="ICG1136" s="223"/>
      <c r="ICH1136" s="223"/>
      <c r="ICI1136" s="223"/>
      <c r="ICJ1136" s="223"/>
      <c r="ICK1136" s="223"/>
      <c r="ICL1136" s="223"/>
      <c r="ICM1136" s="223"/>
      <c r="ICN1136" s="223"/>
      <c r="ICO1136" s="223"/>
      <c r="ICP1136" s="223"/>
      <c r="ICQ1136" s="223"/>
      <c r="ICR1136" s="223"/>
      <c r="ICS1136" s="223"/>
      <c r="ICT1136" s="223"/>
      <c r="ICU1136" s="223"/>
      <c r="ICV1136" s="223"/>
      <c r="ICW1136" s="223"/>
      <c r="ICX1136" s="223"/>
      <c r="ICY1136" s="223"/>
      <c r="ICZ1136" s="223"/>
      <c r="IDA1136" s="223"/>
      <c r="IDB1136" s="223"/>
      <c r="IDC1136" s="223"/>
      <c r="IDD1136" s="223"/>
      <c r="IDE1136" s="223"/>
      <c r="IDF1136" s="223"/>
      <c r="IDG1136" s="223"/>
      <c r="IDH1136" s="223"/>
      <c r="IDI1136" s="223"/>
      <c r="IDJ1136" s="223"/>
      <c r="IDK1136" s="223"/>
      <c r="IDL1136" s="223"/>
      <c r="IDM1136" s="223"/>
      <c r="IDN1136" s="223"/>
      <c r="IDO1136" s="223"/>
      <c r="IDP1136" s="223"/>
      <c r="IDQ1136" s="223"/>
      <c r="IDR1136" s="223"/>
      <c r="IDS1136" s="223"/>
      <c r="IDT1136" s="223"/>
      <c r="IDU1136" s="223"/>
      <c r="IDV1136" s="223"/>
      <c r="IDW1136" s="223"/>
      <c r="IDX1136" s="223"/>
      <c r="IDY1136" s="223"/>
      <c r="IDZ1136" s="223"/>
      <c r="IEA1136" s="223"/>
      <c r="IEB1136" s="223"/>
      <c r="IEC1136" s="223"/>
      <c r="IED1136" s="223"/>
      <c r="IEE1136" s="223"/>
      <c r="IEF1136" s="223"/>
      <c r="IEG1136" s="223"/>
      <c r="IEH1136" s="223"/>
      <c r="IEI1136" s="223"/>
      <c r="IEJ1136" s="223"/>
      <c r="IEK1136" s="223"/>
      <c r="IEL1136" s="223"/>
      <c r="IEM1136" s="223"/>
      <c r="IEN1136" s="223"/>
      <c r="IEO1136" s="223"/>
      <c r="IEP1136" s="223"/>
      <c r="IEQ1136" s="223"/>
      <c r="IER1136" s="223"/>
      <c r="IES1136" s="223"/>
      <c r="IET1136" s="223"/>
      <c r="IEU1136" s="223"/>
      <c r="IEV1136" s="223"/>
      <c r="IEW1136" s="223"/>
      <c r="IEX1136" s="223"/>
      <c r="IEY1136" s="223"/>
      <c r="IEZ1136" s="223"/>
      <c r="IFA1136" s="223"/>
      <c r="IFB1136" s="223"/>
      <c r="IFC1136" s="223"/>
      <c r="IFD1136" s="223"/>
      <c r="IFE1136" s="223"/>
      <c r="IFF1136" s="223"/>
      <c r="IFG1136" s="223"/>
      <c r="IFH1136" s="223"/>
      <c r="IFI1136" s="223"/>
      <c r="IFJ1136" s="223"/>
      <c r="IFK1136" s="223"/>
      <c r="IFL1136" s="223"/>
      <c r="IFM1136" s="223"/>
      <c r="IFN1136" s="223"/>
      <c r="IFO1136" s="223"/>
      <c r="IFP1136" s="223"/>
      <c r="IFQ1136" s="223"/>
      <c r="IFR1136" s="223"/>
      <c r="IFS1136" s="223"/>
      <c r="IFT1136" s="223"/>
      <c r="IFU1136" s="223"/>
      <c r="IFV1136" s="223"/>
      <c r="IFW1136" s="223"/>
      <c r="IFX1136" s="223"/>
      <c r="IFY1136" s="223"/>
      <c r="IFZ1136" s="223"/>
      <c r="IGA1136" s="223"/>
      <c r="IGB1136" s="223"/>
      <c r="IGC1136" s="223"/>
      <c r="IGD1136" s="223"/>
      <c r="IGE1136" s="223"/>
      <c r="IGF1136" s="223"/>
      <c r="IGG1136" s="223"/>
      <c r="IGH1136" s="223"/>
      <c r="IGI1136" s="223"/>
      <c r="IGJ1136" s="223"/>
      <c r="IGK1136" s="223"/>
      <c r="IGL1136" s="223"/>
      <c r="IGM1136" s="223"/>
      <c r="IGN1136" s="223"/>
      <c r="IGO1136" s="223"/>
      <c r="IGP1136" s="223"/>
      <c r="IGQ1136" s="223"/>
      <c r="IGR1136" s="223"/>
      <c r="IGS1136" s="223"/>
      <c r="IGT1136" s="223"/>
      <c r="IGU1136" s="223"/>
      <c r="IGV1136" s="223"/>
      <c r="IGW1136" s="223"/>
      <c r="IGX1136" s="223"/>
      <c r="IGY1136" s="223"/>
      <c r="IGZ1136" s="223"/>
      <c r="IHA1136" s="223"/>
      <c r="IHB1136" s="223"/>
      <c r="IHC1136" s="223"/>
      <c r="IHD1136" s="223"/>
      <c r="IHE1136" s="223"/>
      <c r="IHF1136" s="223"/>
      <c r="IHG1136" s="223"/>
      <c r="IHH1136" s="223"/>
      <c r="IHI1136" s="223"/>
      <c r="IHJ1136" s="223"/>
      <c r="IHK1136" s="223"/>
      <c r="IHL1136" s="223"/>
      <c r="IHM1136" s="223"/>
      <c r="IHN1136" s="223"/>
      <c r="IHO1136" s="223"/>
      <c r="IHP1136" s="223"/>
      <c r="IHQ1136" s="223"/>
      <c r="IHR1136" s="223"/>
      <c r="IHS1136" s="223"/>
      <c r="IHT1136" s="223"/>
      <c r="IHU1136" s="223"/>
      <c r="IHV1136" s="223"/>
      <c r="IHW1136" s="223"/>
      <c r="IHX1136" s="223"/>
      <c r="IHY1136" s="223"/>
      <c r="IHZ1136" s="223"/>
      <c r="IIA1136" s="223"/>
      <c r="IIB1136" s="223"/>
      <c r="IIC1136" s="223"/>
      <c r="IID1136" s="223"/>
      <c r="IIE1136" s="223"/>
      <c r="IIF1136" s="223"/>
      <c r="IIG1136" s="223"/>
      <c r="IIH1136" s="223"/>
      <c r="III1136" s="223"/>
      <c r="IIJ1136" s="223"/>
      <c r="IIK1136" s="223"/>
      <c r="IIL1136" s="223"/>
      <c r="IIM1136" s="223"/>
      <c r="IIN1136" s="223"/>
      <c r="IIO1136" s="223"/>
      <c r="IIP1136" s="223"/>
      <c r="IIQ1136" s="223"/>
      <c r="IIR1136" s="223"/>
      <c r="IIS1136" s="223"/>
      <c r="IIT1136" s="223"/>
      <c r="IIU1136" s="223"/>
      <c r="IIV1136" s="223"/>
      <c r="IIW1136" s="223"/>
      <c r="IIX1136" s="223"/>
      <c r="IIY1136" s="223"/>
      <c r="IIZ1136" s="223"/>
      <c r="IJA1136" s="223"/>
      <c r="IJB1136" s="223"/>
      <c r="IJC1136" s="223"/>
      <c r="IJD1136" s="223"/>
      <c r="IJE1136" s="223"/>
      <c r="IJF1136" s="223"/>
      <c r="IJG1136" s="223"/>
      <c r="IJH1136" s="223"/>
      <c r="IJI1136" s="223"/>
      <c r="IJJ1136" s="223"/>
      <c r="IJK1136" s="223"/>
      <c r="IJL1136" s="223"/>
      <c r="IJM1136" s="223"/>
      <c r="IJN1136" s="223"/>
      <c r="IJO1136" s="223"/>
      <c r="IJP1136" s="223"/>
      <c r="IJQ1136" s="223"/>
      <c r="IJR1136" s="223"/>
      <c r="IJS1136" s="223"/>
      <c r="IJT1136" s="223"/>
      <c r="IJU1136" s="223"/>
      <c r="IJV1136" s="223"/>
      <c r="IJW1136" s="223"/>
      <c r="IJX1136" s="223"/>
      <c r="IJY1136" s="223"/>
      <c r="IJZ1136" s="223"/>
      <c r="IKA1136" s="223"/>
      <c r="IKB1136" s="223"/>
      <c r="IKC1136" s="223"/>
      <c r="IKD1136" s="223"/>
      <c r="IKE1136" s="223"/>
      <c r="IKF1136" s="223"/>
      <c r="IKG1136" s="223"/>
      <c r="IKH1136" s="223"/>
      <c r="IKI1136" s="223"/>
      <c r="IKJ1136" s="223"/>
      <c r="IKK1136" s="223"/>
      <c r="IKL1136" s="223"/>
      <c r="IKM1136" s="223"/>
      <c r="IKN1136" s="223"/>
      <c r="IKO1136" s="223"/>
      <c r="IKP1136" s="223"/>
      <c r="IKQ1136" s="223"/>
      <c r="IKR1136" s="223"/>
      <c r="IKS1136" s="223"/>
      <c r="IKT1136" s="223"/>
      <c r="IKU1136" s="223"/>
      <c r="IKV1136" s="223"/>
      <c r="IKW1136" s="223"/>
      <c r="IKX1136" s="223"/>
      <c r="IKY1136" s="223"/>
      <c r="IKZ1136" s="223"/>
      <c r="ILA1136" s="223"/>
      <c r="ILB1136" s="223"/>
      <c r="ILC1136" s="223"/>
      <c r="ILD1136" s="223"/>
      <c r="ILE1136" s="223"/>
      <c r="ILF1136" s="223"/>
      <c r="ILG1136" s="223"/>
      <c r="ILH1136" s="223"/>
      <c r="ILI1136" s="223"/>
      <c r="ILJ1136" s="223"/>
      <c r="ILK1136" s="223"/>
      <c r="ILL1136" s="223"/>
      <c r="ILM1136" s="223"/>
      <c r="ILN1136" s="223"/>
      <c r="ILO1136" s="223"/>
      <c r="ILP1136" s="223"/>
      <c r="ILQ1136" s="223"/>
      <c r="ILR1136" s="223"/>
      <c r="ILS1136" s="223"/>
      <c r="ILT1136" s="223"/>
      <c r="ILU1136" s="223"/>
      <c r="ILV1136" s="223"/>
      <c r="ILW1136" s="223"/>
      <c r="ILX1136" s="223"/>
      <c r="ILY1136" s="223"/>
      <c r="ILZ1136" s="223"/>
      <c r="IMA1136" s="223"/>
      <c r="IMB1136" s="223"/>
      <c r="IMC1136" s="223"/>
      <c r="IMD1136" s="223"/>
      <c r="IME1136" s="223"/>
      <c r="IMF1136" s="223"/>
      <c r="IMG1136" s="223"/>
      <c r="IMH1136" s="223"/>
      <c r="IMI1136" s="223"/>
      <c r="IMJ1136" s="223"/>
      <c r="IMK1136" s="223"/>
      <c r="IML1136" s="223"/>
      <c r="IMM1136" s="223"/>
      <c r="IMN1136" s="223"/>
      <c r="IMO1136" s="223"/>
      <c r="IMP1136" s="223"/>
      <c r="IMQ1136" s="223"/>
      <c r="IMR1136" s="223"/>
      <c r="IMS1136" s="223"/>
      <c r="IMT1136" s="223"/>
      <c r="IMU1136" s="223"/>
      <c r="IMV1136" s="223"/>
      <c r="IMW1136" s="223"/>
      <c r="IMX1136" s="223"/>
      <c r="IMY1136" s="223"/>
      <c r="IMZ1136" s="223"/>
      <c r="INA1136" s="223"/>
      <c r="INB1136" s="223"/>
      <c r="INC1136" s="223"/>
      <c r="IND1136" s="223"/>
      <c r="INE1136" s="223"/>
      <c r="INF1136" s="223"/>
      <c r="ING1136" s="223"/>
      <c r="INH1136" s="223"/>
      <c r="INI1136" s="223"/>
      <c r="INJ1136" s="223"/>
      <c r="INK1136" s="223"/>
      <c r="INL1136" s="223"/>
      <c r="INM1136" s="223"/>
      <c r="INN1136" s="223"/>
      <c r="INO1136" s="223"/>
      <c r="INP1136" s="223"/>
      <c r="INQ1136" s="223"/>
      <c r="INR1136" s="223"/>
      <c r="INS1136" s="223"/>
      <c r="INT1136" s="223"/>
      <c r="INU1136" s="223"/>
      <c r="INV1136" s="223"/>
      <c r="INW1136" s="223"/>
      <c r="INX1136" s="223"/>
      <c r="INY1136" s="223"/>
      <c r="INZ1136" s="223"/>
      <c r="IOA1136" s="223"/>
      <c r="IOB1136" s="223"/>
      <c r="IOC1136" s="223"/>
      <c r="IOD1136" s="223"/>
      <c r="IOE1136" s="223"/>
      <c r="IOF1136" s="223"/>
      <c r="IOG1136" s="223"/>
      <c r="IOH1136" s="223"/>
      <c r="IOI1136" s="223"/>
      <c r="IOJ1136" s="223"/>
      <c r="IOK1136" s="223"/>
      <c r="IOL1136" s="223"/>
      <c r="IOM1136" s="223"/>
      <c r="ION1136" s="223"/>
      <c r="IOO1136" s="223"/>
      <c r="IOP1136" s="223"/>
      <c r="IOQ1136" s="223"/>
      <c r="IOR1136" s="223"/>
      <c r="IOS1136" s="223"/>
      <c r="IOT1136" s="223"/>
      <c r="IOU1136" s="223"/>
      <c r="IOV1136" s="223"/>
      <c r="IOW1136" s="223"/>
      <c r="IOX1136" s="223"/>
      <c r="IOY1136" s="223"/>
      <c r="IOZ1136" s="223"/>
      <c r="IPA1136" s="223"/>
      <c r="IPB1136" s="223"/>
      <c r="IPC1136" s="223"/>
      <c r="IPD1136" s="223"/>
      <c r="IPE1136" s="223"/>
      <c r="IPF1136" s="223"/>
      <c r="IPG1136" s="223"/>
      <c r="IPH1136" s="223"/>
      <c r="IPI1136" s="223"/>
      <c r="IPJ1136" s="223"/>
      <c r="IPK1136" s="223"/>
      <c r="IPL1136" s="223"/>
      <c r="IPM1136" s="223"/>
      <c r="IPN1136" s="223"/>
      <c r="IPO1136" s="223"/>
      <c r="IPP1136" s="223"/>
      <c r="IPQ1136" s="223"/>
      <c r="IPR1136" s="223"/>
      <c r="IPS1136" s="223"/>
      <c r="IPT1136" s="223"/>
      <c r="IPU1136" s="223"/>
      <c r="IPV1136" s="223"/>
      <c r="IPW1136" s="223"/>
      <c r="IPX1136" s="223"/>
      <c r="IPY1136" s="223"/>
      <c r="IPZ1136" s="223"/>
      <c r="IQA1136" s="223"/>
      <c r="IQB1136" s="223"/>
      <c r="IQC1136" s="223"/>
      <c r="IQD1136" s="223"/>
      <c r="IQE1136" s="223"/>
      <c r="IQF1136" s="223"/>
      <c r="IQG1136" s="223"/>
      <c r="IQH1136" s="223"/>
      <c r="IQI1136" s="223"/>
      <c r="IQJ1136" s="223"/>
      <c r="IQK1136" s="223"/>
      <c r="IQL1136" s="223"/>
      <c r="IQM1136" s="223"/>
      <c r="IQN1136" s="223"/>
      <c r="IQO1136" s="223"/>
      <c r="IQP1136" s="223"/>
      <c r="IQQ1136" s="223"/>
      <c r="IQR1136" s="223"/>
      <c r="IQS1136" s="223"/>
      <c r="IQT1136" s="223"/>
      <c r="IQU1136" s="223"/>
      <c r="IQV1136" s="223"/>
      <c r="IQW1136" s="223"/>
      <c r="IQX1136" s="223"/>
      <c r="IQY1136" s="223"/>
      <c r="IQZ1136" s="223"/>
      <c r="IRA1136" s="223"/>
      <c r="IRB1136" s="223"/>
      <c r="IRC1136" s="223"/>
      <c r="IRD1136" s="223"/>
      <c r="IRE1136" s="223"/>
      <c r="IRF1136" s="223"/>
      <c r="IRG1136" s="223"/>
      <c r="IRH1136" s="223"/>
      <c r="IRI1136" s="223"/>
      <c r="IRJ1136" s="223"/>
      <c r="IRK1136" s="223"/>
      <c r="IRL1136" s="223"/>
      <c r="IRM1136" s="223"/>
      <c r="IRN1136" s="223"/>
      <c r="IRO1136" s="223"/>
      <c r="IRP1136" s="223"/>
      <c r="IRQ1136" s="223"/>
      <c r="IRR1136" s="223"/>
      <c r="IRS1136" s="223"/>
      <c r="IRT1136" s="223"/>
      <c r="IRU1136" s="223"/>
      <c r="IRV1136" s="223"/>
      <c r="IRW1136" s="223"/>
      <c r="IRX1136" s="223"/>
      <c r="IRY1136" s="223"/>
      <c r="IRZ1136" s="223"/>
      <c r="ISA1136" s="223"/>
      <c r="ISB1136" s="223"/>
      <c r="ISC1136" s="223"/>
      <c r="ISD1136" s="223"/>
      <c r="ISE1136" s="223"/>
      <c r="ISF1136" s="223"/>
      <c r="ISG1136" s="223"/>
      <c r="ISH1136" s="223"/>
      <c r="ISI1136" s="223"/>
      <c r="ISJ1136" s="223"/>
      <c r="ISK1136" s="223"/>
      <c r="ISL1136" s="223"/>
      <c r="ISM1136" s="223"/>
      <c r="ISN1136" s="223"/>
      <c r="ISO1136" s="223"/>
      <c r="ISP1136" s="223"/>
      <c r="ISQ1136" s="223"/>
      <c r="ISR1136" s="223"/>
      <c r="ISS1136" s="223"/>
      <c r="IST1136" s="223"/>
      <c r="ISU1136" s="223"/>
      <c r="ISV1136" s="223"/>
      <c r="ISW1136" s="223"/>
      <c r="ISX1136" s="223"/>
      <c r="ISY1136" s="223"/>
      <c r="ISZ1136" s="223"/>
      <c r="ITA1136" s="223"/>
      <c r="ITB1136" s="223"/>
      <c r="ITC1136" s="223"/>
      <c r="ITD1136" s="223"/>
      <c r="ITE1136" s="223"/>
      <c r="ITF1136" s="223"/>
      <c r="ITG1136" s="223"/>
      <c r="ITH1136" s="223"/>
      <c r="ITI1136" s="223"/>
      <c r="ITJ1136" s="223"/>
      <c r="ITK1136" s="223"/>
      <c r="ITL1136" s="223"/>
      <c r="ITM1136" s="223"/>
      <c r="ITN1136" s="223"/>
      <c r="ITO1136" s="223"/>
      <c r="ITP1136" s="223"/>
      <c r="ITQ1136" s="223"/>
      <c r="ITR1136" s="223"/>
      <c r="ITS1136" s="223"/>
      <c r="ITT1136" s="223"/>
      <c r="ITU1136" s="223"/>
      <c r="ITV1136" s="223"/>
      <c r="ITW1136" s="223"/>
      <c r="ITX1136" s="223"/>
      <c r="ITY1136" s="223"/>
      <c r="ITZ1136" s="223"/>
      <c r="IUA1136" s="223"/>
      <c r="IUB1136" s="223"/>
      <c r="IUC1136" s="223"/>
      <c r="IUD1136" s="223"/>
      <c r="IUE1136" s="223"/>
      <c r="IUF1136" s="223"/>
      <c r="IUG1136" s="223"/>
      <c r="IUH1136" s="223"/>
      <c r="IUI1136" s="223"/>
      <c r="IUJ1136" s="223"/>
      <c r="IUK1136" s="223"/>
      <c r="IUL1136" s="223"/>
      <c r="IUM1136" s="223"/>
      <c r="IUN1136" s="223"/>
      <c r="IUO1136" s="223"/>
      <c r="IUP1136" s="223"/>
      <c r="IUQ1136" s="223"/>
      <c r="IUR1136" s="223"/>
      <c r="IUS1136" s="223"/>
      <c r="IUT1136" s="223"/>
      <c r="IUU1136" s="223"/>
      <c r="IUV1136" s="223"/>
      <c r="IUW1136" s="223"/>
      <c r="IUX1136" s="223"/>
      <c r="IUY1136" s="223"/>
      <c r="IUZ1136" s="223"/>
      <c r="IVA1136" s="223"/>
      <c r="IVB1136" s="223"/>
      <c r="IVC1136" s="223"/>
      <c r="IVD1136" s="223"/>
      <c r="IVE1136" s="223"/>
      <c r="IVF1136" s="223"/>
      <c r="IVG1136" s="223"/>
      <c r="IVH1136" s="223"/>
      <c r="IVI1136" s="223"/>
      <c r="IVJ1136" s="223"/>
      <c r="IVK1136" s="223"/>
      <c r="IVL1136" s="223"/>
      <c r="IVM1136" s="223"/>
      <c r="IVN1136" s="223"/>
      <c r="IVO1136" s="223"/>
      <c r="IVP1136" s="223"/>
      <c r="IVQ1136" s="223"/>
      <c r="IVR1136" s="223"/>
      <c r="IVS1136" s="223"/>
      <c r="IVT1136" s="223"/>
      <c r="IVU1136" s="223"/>
      <c r="IVV1136" s="223"/>
      <c r="IVW1136" s="223"/>
      <c r="IVX1136" s="223"/>
      <c r="IVY1136" s="223"/>
      <c r="IVZ1136" s="223"/>
      <c r="IWA1136" s="223"/>
      <c r="IWB1136" s="223"/>
      <c r="IWC1136" s="223"/>
      <c r="IWD1136" s="223"/>
      <c r="IWE1136" s="223"/>
      <c r="IWF1136" s="223"/>
      <c r="IWG1136" s="223"/>
      <c r="IWH1136" s="223"/>
      <c r="IWI1136" s="223"/>
      <c r="IWJ1136" s="223"/>
      <c r="IWK1136" s="223"/>
      <c r="IWL1136" s="223"/>
      <c r="IWM1136" s="223"/>
      <c r="IWN1136" s="223"/>
      <c r="IWO1136" s="223"/>
      <c r="IWP1136" s="223"/>
      <c r="IWQ1136" s="223"/>
      <c r="IWR1136" s="223"/>
      <c r="IWS1136" s="223"/>
      <c r="IWT1136" s="223"/>
      <c r="IWU1136" s="223"/>
      <c r="IWV1136" s="223"/>
      <c r="IWW1136" s="223"/>
      <c r="IWX1136" s="223"/>
      <c r="IWY1136" s="223"/>
      <c r="IWZ1136" s="223"/>
      <c r="IXA1136" s="223"/>
      <c r="IXB1136" s="223"/>
      <c r="IXC1136" s="223"/>
      <c r="IXD1136" s="223"/>
      <c r="IXE1136" s="223"/>
      <c r="IXF1136" s="223"/>
      <c r="IXG1136" s="223"/>
      <c r="IXH1136" s="223"/>
      <c r="IXI1136" s="223"/>
      <c r="IXJ1136" s="223"/>
      <c r="IXK1136" s="223"/>
      <c r="IXL1136" s="223"/>
      <c r="IXM1136" s="223"/>
      <c r="IXN1136" s="223"/>
      <c r="IXO1136" s="223"/>
      <c r="IXP1136" s="223"/>
      <c r="IXQ1136" s="223"/>
      <c r="IXR1136" s="223"/>
      <c r="IXS1136" s="223"/>
      <c r="IXT1136" s="223"/>
      <c r="IXU1136" s="223"/>
      <c r="IXV1136" s="223"/>
      <c r="IXW1136" s="223"/>
      <c r="IXX1136" s="223"/>
      <c r="IXY1136" s="223"/>
      <c r="IXZ1136" s="223"/>
      <c r="IYA1136" s="223"/>
      <c r="IYB1136" s="223"/>
      <c r="IYC1136" s="223"/>
      <c r="IYD1136" s="223"/>
      <c r="IYE1136" s="223"/>
      <c r="IYF1136" s="223"/>
      <c r="IYG1136" s="223"/>
      <c r="IYH1136" s="223"/>
      <c r="IYI1136" s="223"/>
      <c r="IYJ1136" s="223"/>
      <c r="IYK1136" s="223"/>
      <c r="IYL1136" s="223"/>
      <c r="IYM1136" s="223"/>
      <c r="IYN1136" s="223"/>
      <c r="IYO1136" s="223"/>
      <c r="IYP1136" s="223"/>
      <c r="IYQ1136" s="223"/>
      <c r="IYR1136" s="223"/>
      <c r="IYS1136" s="223"/>
      <c r="IYT1136" s="223"/>
      <c r="IYU1136" s="223"/>
      <c r="IYV1136" s="223"/>
      <c r="IYW1136" s="223"/>
      <c r="IYX1136" s="223"/>
      <c r="IYY1136" s="223"/>
      <c r="IYZ1136" s="223"/>
      <c r="IZA1136" s="223"/>
      <c r="IZB1136" s="223"/>
      <c r="IZC1136" s="223"/>
      <c r="IZD1136" s="223"/>
      <c r="IZE1136" s="223"/>
      <c r="IZF1136" s="223"/>
      <c r="IZG1136" s="223"/>
      <c r="IZH1136" s="223"/>
      <c r="IZI1136" s="223"/>
      <c r="IZJ1136" s="223"/>
      <c r="IZK1136" s="223"/>
      <c r="IZL1136" s="223"/>
      <c r="IZM1136" s="223"/>
      <c r="IZN1136" s="223"/>
      <c r="IZO1136" s="223"/>
      <c r="IZP1136" s="223"/>
      <c r="IZQ1136" s="223"/>
      <c r="IZR1136" s="223"/>
      <c r="IZS1136" s="223"/>
      <c r="IZT1136" s="223"/>
      <c r="IZU1136" s="223"/>
      <c r="IZV1136" s="223"/>
      <c r="IZW1136" s="223"/>
      <c r="IZX1136" s="223"/>
      <c r="IZY1136" s="223"/>
      <c r="IZZ1136" s="223"/>
      <c r="JAA1136" s="223"/>
      <c r="JAB1136" s="223"/>
      <c r="JAC1136" s="223"/>
      <c r="JAD1136" s="223"/>
      <c r="JAE1136" s="223"/>
      <c r="JAF1136" s="223"/>
      <c r="JAG1136" s="223"/>
      <c r="JAH1136" s="223"/>
      <c r="JAI1136" s="223"/>
      <c r="JAJ1136" s="223"/>
      <c r="JAK1136" s="223"/>
      <c r="JAL1136" s="223"/>
      <c r="JAM1136" s="223"/>
      <c r="JAN1136" s="223"/>
      <c r="JAO1136" s="223"/>
      <c r="JAP1136" s="223"/>
      <c r="JAQ1136" s="223"/>
      <c r="JAR1136" s="223"/>
      <c r="JAS1136" s="223"/>
      <c r="JAT1136" s="223"/>
      <c r="JAU1136" s="223"/>
      <c r="JAV1136" s="223"/>
      <c r="JAW1136" s="223"/>
      <c r="JAX1136" s="223"/>
      <c r="JAY1136" s="223"/>
      <c r="JAZ1136" s="223"/>
      <c r="JBA1136" s="223"/>
      <c r="JBB1136" s="223"/>
      <c r="JBC1136" s="223"/>
      <c r="JBD1136" s="223"/>
      <c r="JBE1136" s="223"/>
      <c r="JBF1136" s="223"/>
      <c r="JBG1136" s="223"/>
      <c r="JBH1136" s="223"/>
      <c r="JBI1136" s="223"/>
      <c r="JBJ1136" s="223"/>
      <c r="JBK1136" s="223"/>
      <c r="JBL1136" s="223"/>
      <c r="JBM1136" s="223"/>
      <c r="JBN1136" s="223"/>
      <c r="JBO1136" s="223"/>
      <c r="JBP1136" s="223"/>
      <c r="JBQ1136" s="223"/>
      <c r="JBR1136" s="223"/>
      <c r="JBS1136" s="223"/>
      <c r="JBT1136" s="223"/>
      <c r="JBU1136" s="223"/>
      <c r="JBV1136" s="223"/>
      <c r="JBW1136" s="223"/>
      <c r="JBX1136" s="223"/>
      <c r="JBY1136" s="223"/>
      <c r="JBZ1136" s="223"/>
      <c r="JCA1136" s="223"/>
      <c r="JCB1136" s="223"/>
      <c r="JCC1136" s="223"/>
      <c r="JCD1136" s="223"/>
      <c r="JCE1136" s="223"/>
      <c r="JCF1136" s="223"/>
      <c r="JCG1136" s="223"/>
      <c r="JCH1136" s="223"/>
      <c r="JCI1136" s="223"/>
      <c r="JCJ1136" s="223"/>
      <c r="JCK1136" s="223"/>
      <c r="JCL1136" s="223"/>
      <c r="JCM1136" s="223"/>
      <c r="JCN1136" s="223"/>
      <c r="JCO1136" s="223"/>
      <c r="JCP1136" s="223"/>
      <c r="JCQ1136" s="223"/>
      <c r="JCR1136" s="223"/>
      <c r="JCS1136" s="223"/>
      <c r="JCT1136" s="223"/>
      <c r="JCU1136" s="223"/>
      <c r="JCV1136" s="223"/>
      <c r="JCW1136" s="223"/>
      <c r="JCX1136" s="223"/>
      <c r="JCY1136" s="223"/>
      <c r="JCZ1136" s="223"/>
      <c r="JDA1136" s="223"/>
      <c r="JDB1136" s="223"/>
      <c r="JDC1136" s="223"/>
      <c r="JDD1136" s="223"/>
      <c r="JDE1136" s="223"/>
      <c r="JDF1136" s="223"/>
      <c r="JDG1136" s="223"/>
      <c r="JDH1136" s="223"/>
      <c r="JDI1136" s="223"/>
      <c r="JDJ1136" s="223"/>
      <c r="JDK1136" s="223"/>
      <c r="JDL1136" s="223"/>
      <c r="JDM1136" s="223"/>
      <c r="JDN1136" s="223"/>
      <c r="JDO1136" s="223"/>
      <c r="JDP1136" s="223"/>
      <c r="JDQ1136" s="223"/>
      <c r="JDR1136" s="223"/>
      <c r="JDS1136" s="223"/>
      <c r="JDT1136" s="223"/>
      <c r="JDU1136" s="223"/>
      <c r="JDV1136" s="223"/>
      <c r="JDW1136" s="223"/>
      <c r="JDX1136" s="223"/>
      <c r="JDY1136" s="223"/>
      <c r="JDZ1136" s="223"/>
      <c r="JEA1136" s="223"/>
      <c r="JEB1136" s="223"/>
      <c r="JEC1136" s="223"/>
      <c r="JED1136" s="223"/>
      <c r="JEE1136" s="223"/>
      <c r="JEF1136" s="223"/>
      <c r="JEG1136" s="223"/>
      <c r="JEH1136" s="223"/>
      <c r="JEI1136" s="223"/>
      <c r="JEJ1136" s="223"/>
      <c r="JEK1136" s="223"/>
      <c r="JEL1136" s="223"/>
      <c r="JEM1136" s="223"/>
      <c r="JEN1136" s="223"/>
      <c r="JEO1136" s="223"/>
      <c r="JEP1136" s="223"/>
      <c r="JEQ1136" s="223"/>
      <c r="JER1136" s="223"/>
      <c r="JES1136" s="223"/>
      <c r="JET1136" s="223"/>
      <c r="JEU1136" s="223"/>
      <c r="JEV1136" s="223"/>
      <c r="JEW1136" s="223"/>
      <c r="JEX1136" s="223"/>
      <c r="JEY1136" s="223"/>
      <c r="JEZ1136" s="223"/>
      <c r="JFA1136" s="223"/>
      <c r="JFB1136" s="223"/>
      <c r="JFC1136" s="223"/>
      <c r="JFD1136" s="223"/>
      <c r="JFE1136" s="223"/>
      <c r="JFF1136" s="223"/>
      <c r="JFG1136" s="223"/>
      <c r="JFH1136" s="223"/>
      <c r="JFI1136" s="223"/>
      <c r="JFJ1136" s="223"/>
      <c r="JFK1136" s="223"/>
      <c r="JFL1136" s="223"/>
      <c r="JFM1136" s="223"/>
      <c r="JFN1136" s="223"/>
      <c r="JFO1136" s="223"/>
      <c r="JFP1136" s="223"/>
      <c r="JFQ1136" s="223"/>
      <c r="JFR1136" s="223"/>
      <c r="JFS1136" s="223"/>
      <c r="JFT1136" s="223"/>
      <c r="JFU1136" s="223"/>
      <c r="JFV1136" s="223"/>
      <c r="JFW1136" s="223"/>
      <c r="JFX1136" s="223"/>
      <c r="JFY1136" s="223"/>
      <c r="JFZ1136" s="223"/>
      <c r="JGA1136" s="223"/>
      <c r="JGB1136" s="223"/>
      <c r="JGC1136" s="223"/>
      <c r="JGD1136" s="223"/>
      <c r="JGE1136" s="223"/>
      <c r="JGF1136" s="223"/>
      <c r="JGG1136" s="223"/>
      <c r="JGH1136" s="223"/>
      <c r="JGI1136" s="223"/>
      <c r="JGJ1136" s="223"/>
      <c r="JGK1136" s="223"/>
      <c r="JGL1136" s="223"/>
      <c r="JGM1136" s="223"/>
      <c r="JGN1136" s="223"/>
      <c r="JGO1136" s="223"/>
      <c r="JGP1136" s="223"/>
      <c r="JGQ1136" s="223"/>
      <c r="JGR1136" s="223"/>
      <c r="JGS1136" s="223"/>
      <c r="JGT1136" s="223"/>
      <c r="JGU1136" s="223"/>
      <c r="JGV1136" s="223"/>
      <c r="JGW1136" s="223"/>
      <c r="JGX1136" s="223"/>
      <c r="JGY1136" s="223"/>
      <c r="JGZ1136" s="223"/>
      <c r="JHA1136" s="223"/>
      <c r="JHB1136" s="223"/>
      <c r="JHC1136" s="223"/>
      <c r="JHD1136" s="223"/>
      <c r="JHE1136" s="223"/>
      <c r="JHF1136" s="223"/>
      <c r="JHG1136" s="223"/>
      <c r="JHH1136" s="223"/>
      <c r="JHI1136" s="223"/>
      <c r="JHJ1136" s="223"/>
      <c r="JHK1136" s="223"/>
      <c r="JHL1136" s="223"/>
      <c r="JHM1136" s="223"/>
      <c r="JHN1136" s="223"/>
      <c r="JHO1136" s="223"/>
      <c r="JHP1136" s="223"/>
      <c r="JHQ1136" s="223"/>
      <c r="JHR1136" s="223"/>
      <c r="JHS1136" s="223"/>
      <c r="JHT1136" s="223"/>
      <c r="JHU1136" s="223"/>
      <c r="JHV1136" s="223"/>
      <c r="JHW1136" s="223"/>
      <c r="JHX1136" s="223"/>
      <c r="JHY1136" s="223"/>
      <c r="JHZ1136" s="223"/>
      <c r="JIA1136" s="223"/>
      <c r="JIB1136" s="223"/>
      <c r="JIC1136" s="223"/>
      <c r="JID1136" s="223"/>
      <c r="JIE1136" s="223"/>
      <c r="JIF1136" s="223"/>
      <c r="JIG1136" s="223"/>
      <c r="JIH1136" s="223"/>
      <c r="JII1136" s="223"/>
      <c r="JIJ1136" s="223"/>
      <c r="JIK1136" s="223"/>
      <c r="JIL1136" s="223"/>
      <c r="JIM1136" s="223"/>
      <c r="JIN1136" s="223"/>
      <c r="JIO1136" s="223"/>
      <c r="JIP1136" s="223"/>
      <c r="JIQ1136" s="223"/>
      <c r="JIR1136" s="223"/>
      <c r="JIS1136" s="223"/>
      <c r="JIT1136" s="223"/>
      <c r="JIU1136" s="223"/>
      <c r="JIV1136" s="223"/>
      <c r="JIW1136" s="223"/>
      <c r="JIX1136" s="223"/>
      <c r="JIY1136" s="223"/>
      <c r="JIZ1136" s="223"/>
      <c r="JJA1136" s="223"/>
      <c r="JJB1136" s="223"/>
      <c r="JJC1136" s="223"/>
      <c r="JJD1136" s="223"/>
      <c r="JJE1136" s="223"/>
      <c r="JJF1136" s="223"/>
      <c r="JJG1136" s="223"/>
      <c r="JJH1136" s="223"/>
      <c r="JJI1136" s="223"/>
      <c r="JJJ1136" s="223"/>
      <c r="JJK1136" s="223"/>
      <c r="JJL1136" s="223"/>
      <c r="JJM1136" s="223"/>
      <c r="JJN1136" s="223"/>
      <c r="JJO1136" s="223"/>
      <c r="JJP1136" s="223"/>
      <c r="JJQ1136" s="223"/>
      <c r="JJR1136" s="223"/>
      <c r="JJS1136" s="223"/>
      <c r="JJT1136" s="223"/>
      <c r="JJU1136" s="223"/>
      <c r="JJV1136" s="223"/>
      <c r="JJW1136" s="223"/>
      <c r="JJX1136" s="223"/>
      <c r="JJY1136" s="223"/>
      <c r="JJZ1136" s="223"/>
      <c r="JKA1136" s="223"/>
      <c r="JKB1136" s="223"/>
      <c r="JKC1136" s="223"/>
      <c r="JKD1136" s="223"/>
      <c r="JKE1136" s="223"/>
      <c r="JKF1136" s="223"/>
      <c r="JKG1136" s="223"/>
      <c r="JKH1136" s="223"/>
      <c r="JKI1136" s="223"/>
      <c r="JKJ1136" s="223"/>
      <c r="JKK1136" s="223"/>
      <c r="JKL1136" s="223"/>
      <c r="JKM1136" s="223"/>
      <c r="JKN1136" s="223"/>
      <c r="JKO1136" s="223"/>
      <c r="JKP1136" s="223"/>
      <c r="JKQ1136" s="223"/>
      <c r="JKR1136" s="223"/>
      <c r="JKS1136" s="223"/>
      <c r="JKT1136" s="223"/>
      <c r="JKU1136" s="223"/>
      <c r="JKV1136" s="223"/>
      <c r="JKW1136" s="223"/>
      <c r="JKX1136" s="223"/>
      <c r="JKY1136" s="223"/>
      <c r="JKZ1136" s="223"/>
      <c r="JLA1136" s="223"/>
      <c r="JLB1136" s="223"/>
      <c r="JLC1136" s="223"/>
      <c r="JLD1136" s="223"/>
      <c r="JLE1136" s="223"/>
      <c r="JLF1136" s="223"/>
      <c r="JLG1136" s="223"/>
      <c r="JLH1136" s="223"/>
      <c r="JLI1136" s="223"/>
      <c r="JLJ1136" s="223"/>
      <c r="JLK1136" s="223"/>
      <c r="JLL1136" s="223"/>
      <c r="JLM1136" s="223"/>
      <c r="JLN1136" s="223"/>
      <c r="JLO1136" s="223"/>
      <c r="JLP1136" s="223"/>
      <c r="JLQ1136" s="223"/>
      <c r="JLR1136" s="223"/>
      <c r="JLS1136" s="223"/>
      <c r="JLT1136" s="223"/>
      <c r="JLU1136" s="223"/>
      <c r="JLV1136" s="223"/>
      <c r="JLW1136" s="223"/>
      <c r="JLX1136" s="223"/>
      <c r="JLY1136" s="223"/>
      <c r="JLZ1136" s="223"/>
      <c r="JMA1136" s="223"/>
      <c r="JMB1136" s="223"/>
      <c r="JMC1136" s="223"/>
      <c r="JMD1136" s="223"/>
      <c r="JME1136" s="223"/>
      <c r="JMF1136" s="223"/>
      <c r="JMG1136" s="223"/>
      <c r="JMH1136" s="223"/>
      <c r="JMI1136" s="223"/>
      <c r="JMJ1136" s="223"/>
      <c r="JMK1136" s="223"/>
      <c r="JML1136" s="223"/>
      <c r="JMM1136" s="223"/>
      <c r="JMN1136" s="223"/>
      <c r="JMO1136" s="223"/>
      <c r="JMP1136" s="223"/>
      <c r="JMQ1136" s="223"/>
      <c r="JMR1136" s="223"/>
      <c r="JMS1136" s="223"/>
      <c r="JMT1136" s="223"/>
      <c r="JMU1136" s="223"/>
      <c r="JMV1136" s="223"/>
      <c r="JMW1136" s="223"/>
      <c r="JMX1136" s="223"/>
      <c r="JMY1136" s="223"/>
      <c r="JMZ1136" s="223"/>
      <c r="JNA1136" s="223"/>
      <c r="JNB1136" s="223"/>
      <c r="JNC1136" s="223"/>
      <c r="JND1136" s="223"/>
      <c r="JNE1136" s="223"/>
      <c r="JNF1136" s="223"/>
      <c r="JNG1136" s="223"/>
      <c r="JNH1136" s="223"/>
      <c r="JNI1136" s="223"/>
      <c r="JNJ1136" s="223"/>
      <c r="JNK1136" s="223"/>
      <c r="JNL1136" s="223"/>
      <c r="JNM1136" s="223"/>
      <c r="JNN1136" s="223"/>
      <c r="JNO1136" s="223"/>
      <c r="JNP1136" s="223"/>
      <c r="JNQ1136" s="223"/>
      <c r="JNR1136" s="223"/>
      <c r="JNS1136" s="223"/>
      <c r="JNT1136" s="223"/>
      <c r="JNU1136" s="223"/>
      <c r="JNV1136" s="223"/>
      <c r="JNW1136" s="223"/>
      <c r="JNX1136" s="223"/>
      <c r="JNY1136" s="223"/>
      <c r="JNZ1136" s="223"/>
      <c r="JOA1136" s="223"/>
      <c r="JOB1136" s="223"/>
      <c r="JOC1136" s="223"/>
      <c r="JOD1136" s="223"/>
      <c r="JOE1136" s="223"/>
      <c r="JOF1136" s="223"/>
      <c r="JOG1136" s="223"/>
      <c r="JOH1136" s="223"/>
      <c r="JOI1136" s="223"/>
      <c r="JOJ1136" s="223"/>
      <c r="JOK1136" s="223"/>
      <c r="JOL1136" s="223"/>
      <c r="JOM1136" s="223"/>
      <c r="JON1136" s="223"/>
      <c r="JOO1136" s="223"/>
      <c r="JOP1136" s="223"/>
      <c r="JOQ1136" s="223"/>
      <c r="JOR1136" s="223"/>
      <c r="JOS1136" s="223"/>
      <c r="JOT1136" s="223"/>
      <c r="JOU1136" s="223"/>
      <c r="JOV1136" s="223"/>
      <c r="JOW1136" s="223"/>
      <c r="JOX1136" s="223"/>
      <c r="JOY1136" s="223"/>
      <c r="JOZ1136" s="223"/>
      <c r="JPA1136" s="223"/>
      <c r="JPB1136" s="223"/>
      <c r="JPC1136" s="223"/>
      <c r="JPD1136" s="223"/>
      <c r="JPE1136" s="223"/>
      <c r="JPF1136" s="223"/>
      <c r="JPG1136" s="223"/>
      <c r="JPH1136" s="223"/>
      <c r="JPI1136" s="223"/>
      <c r="JPJ1136" s="223"/>
      <c r="JPK1136" s="223"/>
      <c r="JPL1136" s="223"/>
      <c r="JPM1136" s="223"/>
      <c r="JPN1136" s="223"/>
      <c r="JPO1136" s="223"/>
      <c r="JPP1136" s="223"/>
      <c r="JPQ1136" s="223"/>
      <c r="JPR1136" s="223"/>
      <c r="JPS1136" s="223"/>
      <c r="JPT1136" s="223"/>
      <c r="JPU1136" s="223"/>
      <c r="JPV1136" s="223"/>
      <c r="JPW1136" s="223"/>
      <c r="JPX1136" s="223"/>
      <c r="JPY1136" s="223"/>
      <c r="JPZ1136" s="223"/>
      <c r="JQA1136" s="223"/>
      <c r="JQB1136" s="223"/>
      <c r="JQC1136" s="223"/>
      <c r="JQD1136" s="223"/>
      <c r="JQE1136" s="223"/>
      <c r="JQF1136" s="223"/>
      <c r="JQG1136" s="223"/>
      <c r="JQH1136" s="223"/>
      <c r="JQI1136" s="223"/>
      <c r="JQJ1136" s="223"/>
      <c r="JQK1136" s="223"/>
      <c r="JQL1136" s="223"/>
      <c r="JQM1136" s="223"/>
      <c r="JQN1136" s="223"/>
      <c r="JQO1136" s="223"/>
      <c r="JQP1136" s="223"/>
      <c r="JQQ1136" s="223"/>
      <c r="JQR1136" s="223"/>
      <c r="JQS1136" s="223"/>
      <c r="JQT1136" s="223"/>
      <c r="JQU1136" s="223"/>
      <c r="JQV1136" s="223"/>
      <c r="JQW1136" s="223"/>
      <c r="JQX1136" s="223"/>
      <c r="JQY1136" s="223"/>
      <c r="JQZ1136" s="223"/>
      <c r="JRA1136" s="223"/>
      <c r="JRB1136" s="223"/>
      <c r="JRC1136" s="223"/>
      <c r="JRD1136" s="223"/>
      <c r="JRE1136" s="223"/>
      <c r="JRF1136" s="223"/>
      <c r="JRG1136" s="223"/>
      <c r="JRH1136" s="223"/>
      <c r="JRI1136" s="223"/>
      <c r="JRJ1136" s="223"/>
      <c r="JRK1136" s="223"/>
      <c r="JRL1136" s="223"/>
      <c r="JRM1136" s="223"/>
      <c r="JRN1136" s="223"/>
      <c r="JRO1136" s="223"/>
      <c r="JRP1136" s="223"/>
      <c r="JRQ1136" s="223"/>
      <c r="JRR1136" s="223"/>
      <c r="JRS1136" s="223"/>
      <c r="JRT1136" s="223"/>
      <c r="JRU1136" s="223"/>
      <c r="JRV1136" s="223"/>
      <c r="JRW1136" s="223"/>
      <c r="JRX1136" s="223"/>
      <c r="JRY1136" s="223"/>
      <c r="JRZ1136" s="223"/>
      <c r="JSA1136" s="223"/>
      <c r="JSB1136" s="223"/>
      <c r="JSC1136" s="223"/>
      <c r="JSD1136" s="223"/>
      <c r="JSE1136" s="223"/>
      <c r="JSF1136" s="223"/>
      <c r="JSG1136" s="223"/>
      <c r="JSH1136" s="223"/>
      <c r="JSI1136" s="223"/>
      <c r="JSJ1136" s="223"/>
      <c r="JSK1136" s="223"/>
      <c r="JSL1136" s="223"/>
      <c r="JSM1136" s="223"/>
      <c r="JSN1136" s="223"/>
      <c r="JSO1136" s="223"/>
      <c r="JSP1136" s="223"/>
      <c r="JSQ1136" s="223"/>
      <c r="JSR1136" s="223"/>
      <c r="JSS1136" s="223"/>
      <c r="JST1136" s="223"/>
      <c r="JSU1136" s="223"/>
      <c r="JSV1136" s="223"/>
      <c r="JSW1136" s="223"/>
      <c r="JSX1136" s="223"/>
      <c r="JSY1136" s="223"/>
      <c r="JSZ1136" s="223"/>
      <c r="JTA1136" s="223"/>
      <c r="JTB1136" s="223"/>
      <c r="JTC1136" s="223"/>
      <c r="JTD1136" s="223"/>
      <c r="JTE1136" s="223"/>
      <c r="JTF1136" s="223"/>
      <c r="JTG1136" s="223"/>
      <c r="JTH1136" s="223"/>
      <c r="JTI1136" s="223"/>
      <c r="JTJ1136" s="223"/>
      <c r="JTK1136" s="223"/>
      <c r="JTL1136" s="223"/>
      <c r="JTM1136" s="223"/>
      <c r="JTN1136" s="223"/>
      <c r="JTO1136" s="223"/>
      <c r="JTP1136" s="223"/>
      <c r="JTQ1136" s="223"/>
      <c r="JTR1136" s="223"/>
      <c r="JTS1136" s="223"/>
      <c r="JTT1136" s="223"/>
      <c r="JTU1136" s="223"/>
      <c r="JTV1136" s="223"/>
      <c r="JTW1136" s="223"/>
      <c r="JTX1136" s="223"/>
      <c r="JTY1136" s="223"/>
      <c r="JTZ1136" s="223"/>
      <c r="JUA1136" s="223"/>
      <c r="JUB1136" s="223"/>
      <c r="JUC1136" s="223"/>
      <c r="JUD1136" s="223"/>
      <c r="JUE1136" s="223"/>
      <c r="JUF1136" s="223"/>
      <c r="JUG1136" s="223"/>
      <c r="JUH1136" s="223"/>
      <c r="JUI1136" s="223"/>
      <c r="JUJ1136" s="223"/>
      <c r="JUK1136" s="223"/>
      <c r="JUL1136" s="223"/>
      <c r="JUM1136" s="223"/>
      <c r="JUN1136" s="223"/>
      <c r="JUO1136" s="223"/>
      <c r="JUP1136" s="223"/>
      <c r="JUQ1136" s="223"/>
      <c r="JUR1136" s="223"/>
      <c r="JUS1136" s="223"/>
      <c r="JUT1136" s="223"/>
      <c r="JUU1136" s="223"/>
      <c r="JUV1136" s="223"/>
      <c r="JUW1136" s="223"/>
      <c r="JUX1136" s="223"/>
      <c r="JUY1136" s="223"/>
      <c r="JUZ1136" s="223"/>
      <c r="JVA1136" s="223"/>
      <c r="JVB1136" s="223"/>
      <c r="JVC1136" s="223"/>
      <c r="JVD1136" s="223"/>
      <c r="JVE1136" s="223"/>
      <c r="JVF1136" s="223"/>
      <c r="JVG1136" s="223"/>
      <c r="JVH1136" s="223"/>
      <c r="JVI1136" s="223"/>
      <c r="JVJ1136" s="223"/>
      <c r="JVK1136" s="223"/>
      <c r="JVL1136" s="223"/>
      <c r="JVM1136" s="223"/>
      <c r="JVN1136" s="223"/>
      <c r="JVO1136" s="223"/>
      <c r="JVP1136" s="223"/>
      <c r="JVQ1136" s="223"/>
      <c r="JVR1136" s="223"/>
      <c r="JVS1136" s="223"/>
      <c r="JVT1136" s="223"/>
      <c r="JVU1136" s="223"/>
      <c r="JVV1136" s="223"/>
      <c r="JVW1136" s="223"/>
      <c r="JVX1136" s="223"/>
      <c r="JVY1136" s="223"/>
      <c r="JVZ1136" s="223"/>
      <c r="JWA1136" s="223"/>
      <c r="JWB1136" s="223"/>
      <c r="JWC1136" s="223"/>
      <c r="JWD1136" s="223"/>
      <c r="JWE1136" s="223"/>
      <c r="JWF1136" s="223"/>
      <c r="JWG1136" s="223"/>
      <c r="JWH1136" s="223"/>
      <c r="JWI1136" s="223"/>
      <c r="JWJ1136" s="223"/>
      <c r="JWK1136" s="223"/>
      <c r="JWL1136" s="223"/>
      <c r="JWM1136" s="223"/>
      <c r="JWN1136" s="223"/>
      <c r="JWO1136" s="223"/>
      <c r="JWP1136" s="223"/>
      <c r="JWQ1136" s="223"/>
      <c r="JWR1136" s="223"/>
      <c r="JWS1136" s="223"/>
      <c r="JWT1136" s="223"/>
      <c r="JWU1136" s="223"/>
      <c r="JWV1136" s="223"/>
      <c r="JWW1136" s="223"/>
      <c r="JWX1136" s="223"/>
      <c r="JWY1136" s="223"/>
      <c r="JWZ1136" s="223"/>
      <c r="JXA1136" s="223"/>
      <c r="JXB1136" s="223"/>
      <c r="JXC1136" s="223"/>
      <c r="JXD1136" s="223"/>
      <c r="JXE1136" s="223"/>
      <c r="JXF1136" s="223"/>
      <c r="JXG1136" s="223"/>
      <c r="JXH1136" s="223"/>
      <c r="JXI1136" s="223"/>
      <c r="JXJ1136" s="223"/>
      <c r="JXK1136" s="223"/>
      <c r="JXL1136" s="223"/>
      <c r="JXM1136" s="223"/>
      <c r="JXN1136" s="223"/>
      <c r="JXO1136" s="223"/>
      <c r="JXP1136" s="223"/>
      <c r="JXQ1136" s="223"/>
      <c r="JXR1136" s="223"/>
      <c r="JXS1136" s="223"/>
      <c r="JXT1136" s="223"/>
      <c r="JXU1136" s="223"/>
      <c r="JXV1136" s="223"/>
      <c r="JXW1136" s="223"/>
      <c r="JXX1136" s="223"/>
      <c r="JXY1136" s="223"/>
      <c r="JXZ1136" s="223"/>
      <c r="JYA1136" s="223"/>
      <c r="JYB1136" s="223"/>
      <c r="JYC1136" s="223"/>
      <c r="JYD1136" s="223"/>
      <c r="JYE1136" s="223"/>
      <c r="JYF1136" s="223"/>
      <c r="JYG1136" s="223"/>
      <c r="JYH1136" s="223"/>
      <c r="JYI1136" s="223"/>
      <c r="JYJ1136" s="223"/>
      <c r="JYK1136" s="223"/>
      <c r="JYL1136" s="223"/>
      <c r="JYM1136" s="223"/>
      <c r="JYN1136" s="223"/>
      <c r="JYO1136" s="223"/>
      <c r="JYP1136" s="223"/>
      <c r="JYQ1136" s="223"/>
      <c r="JYR1136" s="223"/>
      <c r="JYS1136" s="223"/>
      <c r="JYT1136" s="223"/>
      <c r="JYU1136" s="223"/>
      <c r="JYV1136" s="223"/>
      <c r="JYW1136" s="223"/>
      <c r="JYX1136" s="223"/>
      <c r="JYY1136" s="223"/>
      <c r="JYZ1136" s="223"/>
      <c r="JZA1136" s="223"/>
      <c r="JZB1136" s="223"/>
      <c r="JZC1136" s="223"/>
      <c r="JZD1136" s="223"/>
      <c r="JZE1136" s="223"/>
      <c r="JZF1136" s="223"/>
      <c r="JZG1136" s="223"/>
      <c r="JZH1136" s="223"/>
      <c r="JZI1136" s="223"/>
      <c r="JZJ1136" s="223"/>
      <c r="JZK1136" s="223"/>
      <c r="JZL1136" s="223"/>
      <c r="JZM1136" s="223"/>
      <c r="JZN1136" s="223"/>
      <c r="JZO1136" s="223"/>
      <c r="JZP1136" s="223"/>
      <c r="JZQ1136" s="223"/>
      <c r="JZR1136" s="223"/>
      <c r="JZS1136" s="223"/>
      <c r="JZT1136" s="223"/>
      <c r="JZU1136" s="223"/>
      <c r="JZV1136" s="223"/>
      <c r="JZW1136" s="223"/>
      <c r="JZX1136" s="223"/>
      <c r="JZY1136" s="223"/>
      <c r="JZZ1136" s="223"/>
      <c r="KAA1136" s="223"/>
      <c r="KAB1136" s="223"/>
      <c r="KAC1136" s="223"/>
      <c r="KAD1136" s="223"/>
      <c r="KAE1136" s="223"/>
      <c r="KAF1136" s="223"/>
      <c r="KAG1136" s="223"/>
      <c r="KAH1136" s="223"/>
      <c r="KAI1136" s="223"/>
      <c r="KAJ1136" s="223"/>
      <c r="KAK1136" s="223"/>
      <c r="KAL1136" s="223"/>
      <c r="KAM1136" s="223"/>
      <c r="KAN1136" s="223"/>
      <c r="KAO1136" s="223"/>
      <c r="KAP1136" s="223"/>
      <c r="KAQ1136" s="223"/>
      <c r="KAR1136" s="223"/>
      <c r="KAS1136" s="223"/>
      <c r="KAT1136" s="223"/>
      <c r="KAU1136" s="223"/>
      <c r="KAV1136" s="223"/>
      <c r="KAW1136" s="223"/>
      <c r="KAX1136" s="223"/>
      <c r="KAY1136" s="223"/>
      <c r="KAZ1136" s="223"/>
      <c r="KBA1136" s="223"/>
      <c r="KBB1136" s="223"/>
      <c r="KBC1136" s="223"/>
      <c r="KBD1136" s="223"/>
      <c r="KBE1136" s="223"/>
      <c r="KBF1136" s="223"/>
      <c r="KBG1136" s="223"/>
      <c r="KBH1136" s="223"/>
      <c r="KBI1136" s="223"/>
      <c r="KBJ1136" s="223"/>
      <c r="KBK1136" s="223"/>
      <c r="KBL1136" s="223"/>
      <c r="KBM1136" s="223"/>
      <c r="KBN1136" s="223"/>
      <c r="KBO1136" s="223"/>
      <c r="KBP1136" s="223"/>
      <c r="KBQ1136" s="223"/>
      <c r="KBR1136" s="223"/>
      <c r="KBS1136" s="223"/>
      <c r="KBT1136" s="223"/>
      <c r="KBU1136" s="223"/>
      <c r="KBV1136" s="223"/>
      <c r="KBW1136" s="223"/>
      <c r="KBX1136" s="223"/>
      <c r="KBY1136" s="223"/>
      <c r="KBZ1136" s="223"/>
      <c r="KCA1136" s="223"/>
      <c r="KCB1136" s="223"/>
      <c r="KCC1136" s="223"/>
      <c r="KCD1136" s="223"/>
      <c r="KCE1136" s="223"/>
      <c r="KCF1136" s="223"/>
      <c r="KCG1136" s="223"/>
      <c r="KCH1136" s="223"/>
      <c r="KCI1136" s="223"/>
      <c r="KCJ1136" s="223"/>
      <c r="KCK1136" s="223"/>
      <c r="KCL1136" s="223"/>
      <c r="KCM1136" s="223"/>
      <c r="KCN1136" s="223"/>
      <c r="KCO1136" s="223"/>
      <c r="KCP1136" s="223"/>
      <c r="KCQ1136" s="223"/>
      <c r="KCR1136" s="223"/>
      <c r="KCS1136" s="223"/>
      <c r="KCT1136" s="223"/>
      <c r="KCU1136" s="223"/>
      <c r="KCV1136" s="223"/>
      <c r="KCW1136" s="223"/>
      <c r="KCX1136" s="223"/>
      <c r="KCY1136" s="223"/>
      <c r="KCZ1136" s="223"/>
      <c r="KDA1136" s="223"/>
      <c r="KDB1136" s="223"/>
      <c r="KDC1136" s="223"/>
      <c r="KDD1136" s="223"/>
      <c r="KDE1136" s="223"/>
      <c r="KDF1136" s="223"/>
      <c r="KDG1136" s="223"/>
      <c r="KDH1136" s="223"/>
      <c r="KDI1136" s="223"/>
      <c r="KDJ1136" s="223"/>
      <c r="KDK1136" s="223"/>
      <c r="KDL1136" s="223"/>
      <c r="KDM1136" s="223"/>
      <c r="KDN1136" s="223"/>
      <c r="KDO1136" s="223"/>
      <c r="KDP1136" s="223"/>
      <c r="KDQ1136" s="223"/>
      <c r="KDR1136" s="223"/>
      <c r="KDS1136" s="223"/>
      <c r="KDT1136" s="223"/>
      <c r="KDU1136" s="223"/>
      <c r="KDV1136" s="223"/>
      <c r="KDW1136" s="223"/>
      <c r="KDX1136" s="223"/>
      <c r="KDY1136" s="223"/>
      <c r="KDZ1136" s="223"/>
      <c r="KEA1136" s="223"/>
      <c r="KEB1136" s="223"/>
      <c r="KEC1136" s="223"/>
      <c r="KED1136" s="223"/>
      <c r="KEE1136" s="223"/>
      <c r="KEF1136" s="223"/>
      <c r="KEG1136" s="223"/>
      <c r="KEH1136" s="223"/>
      <c r="KEI1136" s="223"/>
      <c r="KEJ1136" s="223"/>
      <c r="KEK1136" s="223"/>
      <c r="KEL1136" s="223"/>
      <c r="KEM1136" s="223"/>
      <c r="KEN1136" s="223"/>
      <c r="KEO1136" s="223"/>
      <c r="KEP1136" s="223"/>
      <c r="KEQ1136" s="223"/>
      <c r="KER1136" s="223"/>
      <c r="KES1136" s="223"/>
      <c r="KET1136" s="223"/>
      <c r="KEU1136" s="223"/>
      <c r="KEV1136" s="223"/>
      <c r="KEW1136" s="223"/>
      <c r="KEX1136" s="223"/>
      <c r="KEY1136" s="223"/>
      <c r="KEZ1136" s="223"/>
      <c r="KFA1136" s="223"/>
      <c r="KFB1136" s="223"/>
      <c r="KFC1136" s="223"/>
      <c r="KFD1136" s="223"/>
      <c r="KFE1136" s="223"/>
      <c r="KFF1136" s="223"/>
      <c r="KFG1136" s="223"/>
      <c r="KFH1136" s="223"/>
      <c r="KFI1136" s="223"/>
      <c r="KFJ1136" s="223"/>
      <c r="KFK1136" s="223"/>
      <c r="KFL1136" s="223"/>
      <c r="KFM1136" s="223"/>
      <c r="KFN1136" s="223"/>
      <c r="KFO1136" s="223"/>
      <c r="KFP1136" s="223"/>
      <c r="KFQ1136" s="223"/>
      <c r="KFR1136" s="223"/>
      <c r="KFS1136" s="223"/>
      <c r="KFT1136" s="223"/>
      <c r="KFU1136" s="223"/>
      <c r="KFV1136" s="223"/>
      <c r="KFW1136" s="223"/>
      <c r="KFX1136" s="223"/>
      <c r="KFY1136" s="223"/>
      <c r="KFZ1136" s="223"/>
      <c r="KGA1136" s="223"/>
      <c r="KGB1136" s="223"/>
      <c r="KGC1136" s="223"/>
      <c r="KGD1136" s="223"/>
      <c r="KGE1136" s="223"/>
      <c r="KGF1136" s="223"/>
      <c r="KGG1136" s="223"/>
      <c r="KGH1136" s="223"/>
      <c r="KGI1136" s="223"/>
      <c r="KGJ1136" s="223"/>
      <c r="KGK1136" s="223"/>
      <c r="KGL1136" s="223"/>
      <c r="KGM1136" s="223"/>
      <c r="KGN1136" s="223"/>
      <c r="KGO1136" s="223"/>
      <c r="KGP1136" s="223"/>
      <c r="KGQ1136" s="223"/>
      <c r="KGR1136" s="223"/>
      <c r="KGS1136" s="223"/>
      <c r="KGT1136" s="223"/>
      <c r="KGU1136" s="223"/>
      <c r="KGV1136" s="223"/>
      <c r="KGW1136" s="223"/>
      <c r="KGX1136" s="223"/>
      <c r="KGY1136" s="223"/>
      <c r="KGZ1136" s="223"/>
      <c r="KHA1136" s="223"/>
      <c r="KHB1136" s="223"/>
      <c r="KHC1136" s="223"/>
      <c r="KHD1136" s="223"/>
      <c r="KHE1136" s="223"/>
      <c r="KHF1136" s="223"/>
      <c r="KHG1136" s="223"/>
      <c r="KHH1136" s="223"/>
      <c r="KHI1136" s="223"/>
      <c r="KHJ1136" s="223"/>
      <c r="KHK1136" s="223"/>
      <c r="KHL1136" s="223"/>
      <c r="KHM1136" s="223"/>
      <c r="KHN1136" s="223"/>
      <c r="KHO1136" s="223"/>
      <c r="KHP1136" s="223"/>
      <c r="KHQ1136" s="223"/>
      <c r="KHR1136" s="223"/>
      <c r="KHS1136" s="223"/>
      <c r="KHT1136" s="223"/>
      <c r="KHU1136" s="223"/>
      <c r="KHV1136" s="223"/>
      <c r="KHW1136" s="223"/>
      <c r="KHX1136" s="223"/>
      <c r="KHY1136" s="223"/>
      <c r="KHZ1136" s="223"/>
      <c r="KIA1136" s="223"/>
      <c r="KIB1136" s="223"/>
      <c r="KIC1136" s="223"/>
      <c r="KID1136" s="223"/>
      <c r="KIE1136" s="223"/>
      <c r="KIF1136" s="223"/>
      <c r="KIG1136" s="223"/>
      <c r="KIH1136" s="223"/>
      <c r="KII1136" s="223"/>
      <c r="KIJ1136" s="223"/>
      <c r="KIK1136" s="223"/>
      <c r="KIL1136" s="223"/>
      <c r="KIM1136" s="223"/>
      <c r="KIN1136" s="223"/>
      <c r="KIO1136" s="223"/>
      <c r="KIP1136" s="223"/>
      <c r="KIQ1136" s="223"/>
      <c r="KIR1136" s="223"/>
      <c r="KIS1136" s="223"/>
      <c r="KIT1136" s="223"/>
      <c r="KIU1136" s="223"/>
      <c r="KIV1136" s="223"/>
      <c r="KIW1136" s="223"/>
      <c r="KIX1136" s="223"/>
      <c r="KIY1136" s="223"/>
      <c r="KIZ1136" s="223"/>
      <c r="KJA1136" s="223"/>
      <c r="KJB1136" s="223"/>
      <c r="KJC1136" s="223"/>
      <c r="KJD1136" s="223"/>
      <c r="KJE1136" s="223"/>
      <c r="KJF1136" s="223"/>
      <c r="KJG1136" s="223"/>
      <c r="KJH1136" s="223"/>
      <c r="KJI1136" s="223"/>
      <c r="KJJ1136" s="223"/>
      <c r="KJK1136" s="223"/>
      <c r="KJL1136" s="223"/>
      <c r="KJM1136" s="223"/>
      <c r="KJN1136" s="223"/>
      <c r="KJO1136" s="223"/>
      <c r="KJP1136" s="223"/>
      <c r="KJQ1136" s="223"/>
      <c r="KJR1136" s="223"/>
      <c r="KJS1136" s="223"/>
      <c r="KJT1136" s="223"/>
      <c r="KJU1136" s="223"/>
      <c r="KJV1136" s="223"/>
      <c r="KJW1136" s="223"/>
      <c r="KJX1136" s="223"/>
      <c r="KJY1136" s="223"/>
      <c r="KJZ1136" s="223"/>
      <c r="KKA1136" s="223"/>
      <c r="KKB1136" s="223"/>
      <c r="KKC1136" s="223"/>
      <c r="KKD1136" s="223"/>
      <c r="KKE1136" s="223"/>
      <c r="KKF1136" s="223"/>
      <c r="KKG1136" s="223"/>
      <c r="KKH1136" s="223"/>
      <c r="KKI1136" s="223"/>
      <c r="KKJ1136" s="223"/>
      <c r="KKK1136" s="223"/>
      <c r="KKL1136" s="223"/>
      <c r="KKM1136" s="223"/>
      <c r="KKN1136" s="223"/>
      <c r="KKO1136" s="223"/>
      <c r="KKP1136" s="223"/>
      <c r="KKQ1136" s="223"/>
      <c r="KKR1136" s="223"/>
      <c r="KKS1136" s="223"/>
      <c r="KKT1136" s="223"/>
      <c r="KKU1136" s="223"/>
      <c r="KKV1136" s="223"/>
      <c r="KKW1136" s="223"/>
      <c r="KKX1136" s="223"/>
      <c r="KKY1136" s="223"/>
      <c r="KKZ1136" s="223"/>
      <c r="KLA1136" s="223"/>
      <c r="KLB1136" s="223"/>
      <c r="KLC1136" s="223"/>
      <c r="KLD1136" s="223"/>
      <c r="KLE1136" s="223"/>
      <c r="KLF1136" s="223"/>
      <c r="KLG1136" s="223"/>
      <c r="KLH1136" s="223"/>
      <c r="KLI1136" s="223"/>
      <c r="KLJ1136" s="223"/>
      <c r="KLK1136" s="223"/>
      <c r="KLL1136" s="223"/>
      <c r="KLM1136" s="223"/>
      <c r="KLN1136" s="223"/>
      <c r="KLO1136" s="223"/>
      <c r="KLP1136" s="223"/>
      <c r="KLQ1136" s="223"/>
      <c r="KLR1136" s="223"/>
      <c r="KLS1136" s="223"/>
      <c r="KLT1136" s="223"/>
      <c r="KLU1136" s="223"/>
      <c r="KLV1136" s="223"/>
      <c r="KLW1136" s="223"/>
      <c r="KLX1136" s="223"/>
      <c r="KLY1136" s="223"/>
      <c r="KLZ1136" s="223"/>
      <c r="KMA1136" s="223"/>
      <c r="KMB1136" s="223"/>
      <c r="KMC1136" s="223"/>
      <c r="KMD1136" s="223"/>
      <c r="KME1136" s="223"/>
      <c r="KMF1136" s="223"/>
      <c r="KMG1136" s="223"/>
      <c r="KMH1136" s="223"/>
      <c r="KMI1136" s="223"/>
      <c r="KMJ1136" s="223"/>
      <c r="KMK1136" s="223"/>
      <c r="KML1136" s="223"/>
      <c r="KMM1136" s="223"/>
      <c r="KMN1136" s="223"/>
      <c r="KMO1136" s="223"/>
      <c r="KMP1136" s="223"/>
      <c r="KMQ1136" s="223"/>
      <c r="KMR1136" s="223"/>
      <c r="KMS1136" s="223"/>
      <c r="KMT1136" s="223"/>
      <c r="KMU1136" s="223"/>
      <c r="KMV1136" s="223"/>
      <c r="KMW1136" s="223"/>
      <c r="KMX1136" s="223"/>
      <c r="KMY1136" s="223"/>
      <c r="KMZ1136" s="223"/>
      <c r="KNA1136" s="223"/>
      <c r="KNB1136" s="223"/>
      <c r="KNC1136" s="223"/>
      <c r="KND1136" s="223"/>
      <c r="KNE1136" s="223"/>
      <c r="KNF1136" s="223"/>
      <c r="KNG1136" s="223"/>
      <c r="KNH1136" s="223"/>
      <c r="KNI1136" s="223"/>
      <c r="KNJ1136" s="223"/>
      <c r="KNK1136" s="223"/>
      <c r="KNL1136" s="223"/>
      <c r="KNM1136" s="223"/>
      <c r="KNN1136" s="223"/>
      <c r="KNO1136" s="223"/>
      <c r="KNP1136" s="223"/>
      <c r="KNQ1136" s="223"/>
      <c r="KNR1136" s="223"/>
      <c r="KNS1136" s="223"/>
      <c r="KNT1136" s="223"/>
      <c r="KNU1136" s="223"/>
      <c r="KNV1136" s="223"/>
      <c r="KNW1136" s="223"/>
      <c r="KNX1136" s="223"/>
      <c r="KNY1136" s="223"/>
      <c r="KNZ1136" s="223"/>
      <c r="KOA1136" s="223"/>
      <c r="KOB1136" s="223"/>
      <c r="KOC1136" s="223"/>
      <c r="KOD1136" s="223"/>
      <c r="KOE1136" s="223"/>
      <c r="KOF1136" s="223"/>
      <c r="KOG1136" s="223"/>
      <c r="KOH1136" s="223"/>
      <c r="KOI1136" s="223"/>
      <c r="KOJ1136" s="223"/>
      <c r="KOK1136" s="223"/>
      <c r="KOL1136" s="223"/>
      <c r="KOM1136" s="223"/>
      <c r="KON1136" s="223"/>
      <c r="KOO1136" s="223"/>
      <c r="KOP1136" s="223"/>
      <c r="KOQ1136" s="223"/>
      <c r="KOR1136" s="223"/>
      <c r="KOS1136" s="223"/>
      <c r="KOT1136" s="223"/>
      <c r="KOU1136" s="223"/>
      <c r="KOV1136" s="223"/>
      <c r="KOW1136" s="223"/>
      <c r="KOX1136" s="223"/>
      <c r="KOY1136" s="223"/>
      <c r="KOZ1136" s="223"/>
      <c r="KPA1136" s="223"/>
      <c r="KPB1136" s="223"/>
      <c r="KPC1136" s="223"/>
      <c r="KPD1136" s="223"/>
      <c r="KPE1136" s="223"/>
      <c r="KPF1136" s="223"/>
      <c r="KPG1136" s="223"/>
      <c r="KPH1136" s="223"/>
      <c r="KPI1136" s="223"/>
      <c r="KPJ1136" s="223"/>
      <c r="KPK1136" s="223"/>
      <c r="KPL1136" s="223"/>
      <c r="KPM1136" s="223"/>
      <c r="KPN1136" s="223"/>
      <c r="KPO1136" s="223"/>
      <c r="KPP1136" s="223"/>
      <c r="KPQ1136" s="223"/>
      <c r="KPR1136" s="223"/>
      <c r="KPS1136" s="223"/>
      <c r="KPT1136" s="223"/>
      <c r="KPU1136" s="223"/>
      <c r="KPV1136" s="223"/>
      <c r="KPW1136" s="223"/>
      <c r="KPX1136" s="223"/>
      <c r="KPY1136" s="223"/>
      <c r="KPZ1136" s="223"/>
      <c r="KQA1136" s="223"/>
      <c r="KQB1136" s="223"/>
      <c r="KQC1136" s="223"/>
      <c r="KQD1136" s="223"/>
      <c r="KQE1136" s="223"/>
      <c r="KQF1136" s="223"/>
      <c r="KQG1136" s="223"/>
      <c r="KQH1136" s="223"/>
      <c r="KQI1136" s="223"/>
      <c r="KQJ1136" s="223"/>
      <c r="KQK1136" s="223"/>
      <c r="KQL1136" s="223"/>
      <c r="KQM1136" s="223"/>
      <c r="KQN1136" s="223"/>
      <c r="KQO1136" s="223"/>
      <c r="KQP1136" s="223"/>
      <c r="KQQ1136" s="223"/>
      <c r="KQR1136" s="223"/>
      <c r="KQS1136" s="223"/>
      <c r="KQT1136" s="223"/>
      <c r="KQU1136" s="223"/>
      <c r="KQV1136" s="223"/>
      <c r="KQW1136" s="223"/>
      <c r="KQX1136" s="223"/>
      <c r="KQY1136" s="223"/>
      <c r="KQZ1136" s="223"/>
      <c r="KRA1136" s="223"/>
      <c r="KRB1136" s="223"/>
      <c r="KRC1136" s="223"/>
      <c r="KRD1136" s="223"/>
      <c r="KRE1136" s="223"/>
      <c r="KRF1136" s="223"/>
      <c r="KRG1136" s="223"/>
      <c r="KRH1136" s="223"/>
      <c r="KRI1136" s="223"/>
      <c r="KRJ1136" s="223"/>
      <c r="KRK1136" s="223"/>
      <c r="KRL1136" s="223"/>
      <c r="KRM1136" s="223"/>
      <c r="KRN1136" s="223"/>
      <c r="KRO1136" s="223"/>
      <c r="KRP1136" s="223"/>
      <c r="KRQ1136" s="223"/>
      <c r="KRR1136" s="223"/>
      <c r="KRS1136" s="223"/>
      <c r="KRT1136" s="223"/>
      <c r="KRU1136" s="223"/>
      <c r="KRV1136" s="223"/>
      <c r="KRW1136" s="223"/>
      <c r="KRX1136" s="223"/>
      <c r="KRY1136" s="223"/>
      <c r="KRZ1136" s="223"/>
      <c r="KSA1136" s="223"/>
      <c r="KSB1136" s="223"/>
      <c r="KSC1136" s="223"/>
      <c r="KSD1136" s="223"/>
      <c r="KSE1136" s="223"/>
      <c r="KSF1136" s="223"/>
      <c r="KSG1136" s="223"/>
      <c r="KSH1136" s="223"/>
      <c r="KSI1136" s="223"/>
      <c r="KSJ1136" s="223"/>
      <c r="KSK1136" s="223"/>
      <c r="KSL1136" s="223"/>
      <c r="KSM1136" s="223"/>
      <c r="KSN1136" s="223"/>
      <c r="KSO1136" s="223"/>
      <c r="KSP1136" s="223"/>
      <c r="KSQ1136" s="223"/>
      <c r="KSR1136" s="223"/>
      <c r="KSS1136" s="223"/>
      <c r="KST1136" s="223"/>
      <c r="KSU1136" s="223"/>
      <c r="KSV1136" s="223"/>
      <c r="KSW1136" s="223"/>
      <c r="KSX1136" s="223"/>
      <c r="KSY1136" s="223"/>
      <c r="KSZ1136" s="223"/>
      <c r="KTA1136" s="223"/>
      <c r="KTB1136" s="223"/>
      <c r="KTC1136" s="223"/>
      <c r="KTD1136" s="223"/>
      <c r="KTE1136" s="223"/>
      <c r="KTF1136" s="223"/>
      <c r="KTG1136" s="223"/>
      <c r="KTH1136" s="223"/>
      <c r="KTI1136" s="223"/>
      <c r="KTJ1136" s="223"/>
      <c r="KTK1136" s="223"/>
      <c r="KTL1136" s="223"/>
      <c r="KTM1136" s="223"/>
      <c r="KTN1136" s="223"/>
      <c r="KTO1136" s="223"/>
      <c r="KTP1136" s="223"/>
      <c r="KTQ1136" s="223"/>
      <c r="KTR1136" s="223"/>
      <c r="KTS1136" s="223"/>
      <c r="KTT1136" s="223"/>
      <c r="KTU1136" s="223"/>
      <c r="KTV1136" s="223"/>
      <c r="KTW1136" s="223"/>
      <c r="KTX1136" s="223"/>
      <c r="KTY1136" s="223"/>
      <c r="KTZ1136" s="223"/>
      <c r="KUA1136" s="223"/>
      <c r="KUB1136" s="223"/>
      <c r="KUC1136" s="223"/>
      <c r="KUD1136" s="223"/>
      <c r="KUE1136" s="223"/>
      <c r="KUF1136" s="223"/>
      <c r="KUG1136" s="223"/>
      <c r="KUH1136" s="223"/>
      <c r="KUI1136" s="223"/>
      <c r="KUJ1136" s="223"/>
      <c r="KUK1136" s="223"/>
      <c r="KUL1136" s="223"/>
      <c r="KUM1136" s="223"/>
      <c r="KUN1136" s="223"/>
      <c r="KUO1136" s="223"/>
      <c r="KUP1136" s="223"/>
      <c r="KUQ1136" s="223"/>
      <c r="KUR1136" s="223"/>
      <c r="KUS1136" s="223"/>
      <c r="KUT1136" s="223"/>
      <c r="KUU1136" s="223"/>
      <c r="KUV1136" s="223"/>
      <c r="KUW1136" s="223"/>
      <c r="KUX1136" s="223"/>
      <c r="KUY1136" s="223"/>
      <c r="KUZ1136" s="223"/>
      <c r="KVA1136" s="223"/>
      <c r="KVB1136" s="223"/>
      <c r="KVC1136" s="223"/>
      <c r="KVD1136" s="223"/>
      <c r="KVE1136" s="223"/>
      <c r="KVF1136" s="223"/>
      <c r="KVG1136" s="223"/>
      <c r="KVH1136" s="223"/>
      <c r="KVI1136" s="223"/>
      <c r="KVJ1136" s="223"/>
      <c r="KVK1136" s="223"/>
      <c r="KVL1136" s="223"/>
      <c r="KVM1136" s="223"/>
      <c r="KVN1136" s="223"/>
      <c r="KVO1136" s="223"/>
      <c r="KVP1136" s="223"/>
      <c r="KVQ1136" s="223"/>
      <c r="KVR1136" s="223"/>
      <c r="KVS1136" s="223"/>
      <c r="KVT1136" s="223"/>
      <c r="KVU1136" s="223"/>
      <c r="KVV1136" s="223"/>
      <c r="KVW1136" s="223"/>
      <c r="KVX1136" s="223"/>
      <c r="KVY1136" s="223"/>
      <c r="KVZ1136" s="223"/>
      <c r="KWA1136" s="223"/>
      <c r="KWB1136" s="223"/>
      <c r="KWC1136" s="223"/>
      <c r="KWD1136" s="223"/>
      <c r="KWE1136" s="223"/>
      <c r="KWF1136" s="223"/>
      <c r="KWG1136" s="223"/>
      <c r="KWH1136" s="223"/>
      <c r="KWI1136" s="223"/>
      <c r="KWJ1136" s="223"/>
      <c r="KWK1136" s="223"/>
      <c r="KWL1136" s="223"/>
      <c r="KWM1136" s="223"/>
      <c r="KWN1136" s="223"/>
      <c r="KWO1136" s="223"/>
      <c r="KWP1136" s="223"/>
      <c r="KWQ1136" s="223"/>
      <c r="KWR1136" s="223"/>
      <c r="KWS1136" s="223"/>
      <c r="KWT1136" s="223"/>
      <c r="KWU1136" s="223"/>
      <c r="KWV1136" s="223"/>
      <c r="KWW1136" s="223"/>
      <c r="KWX1136" s="223"/>
      <c r="KWY1136" s="223"/>
      <c r="KWZ1136" s="223"/>
      <c r="KXA1136" s="223"/>
      <c r="KXB1136" s="223"/>
      <c r="KXC1136" s="223"/>
      <c r="KXD1136" s="223"/>
      <c r="KXE1136" s="223"/>
      <c r="KXF1136" s="223"/>
      <c r="KXG1136" s="223"/>
      <c r="KXH1136" s="223"/>
      <c r="KXI1136" s="223"/>
      <c r="KXJ1136" s="223"/>
      <c r="KXK1136" s="223"/>
      <c r="KXL1136" s="223"/>
      <c r="KXM1136" s="223"/>
      <c r="KXN1136" s="223"/>
      <c r="KXO1136" s="223"/>
      <c r="KXP1136" s="223"/>
      <c r="KXQ1136" s="223"/>
      <c r="KXR1136" s="223"/>
      <c r="KXS1136" s="223"/>
      <c r="KXT1136" s="223"/>
      <c r="KXU1136" s="223"/>
      <c r="KXV1136" s="223"/>
      <c r="KXW1136" s="223"/>
      <c r="KXX1136" s="223"/>
      <c r="KXY1136" s="223"/>
      <c r="KXZ1136" s="223"/>
      <c r="KYA1136" s="223"/>
      <c r="KYB1136" s="223"/>
      <c r="KYC1136" s="223"/>
      <c r="KYD1136" s="223"/>
      <c r="KYE1136" s="223"/>
      <c r="KYF1136" s="223"/>
      <c r="KYG1136" s="223"/>
      <c r="KYH1136" s="223"/>
      <c r="KYI1136" s="223"/>
      <c r="KYJ1136" s="223"/>
      <c r="KYK1136" s="223"/>
      <c r="KYL1136" s="223"/>
      <c r="KYM1136" s="223"/>
      <c r="KYN1136" s="223"/>
      <c r="KYO1136" s="223"/>
      <c r="KYP1136" s="223"/>
      <c r="KYQ1136" s="223"/>
      <c r="KYR1136" s="223"/>
      <c r="KYS1136" s="223"/>
      <c r="KYT1136" s="223"/>
      <c r="KYU1136" s="223"/>
      <c r="KYV1136" s="223"/>
      <c r="KYW1136" s="223"/>
      <c r="KYX1136" s="223"/>
      <c r="KYY1136" s="223"/>
      <c r="KYZ1136" s="223"/>
      <c r="KZA1136" s="223"/>
      <c r="KZB1136" s="223"/>
      <c r="KZC1136" s="223"/>
      <c r="KZD1136" s="223"/>
      <c r="KZE1136" s="223"/>
      <c r="KZF1136" s="223"/>
      <c r="KZG1136" s="223"/>
      <c r="KZH1136" s="223"/>
      <c r="KZI1136" s="223"/>
      <c r="KZJ1136" s="223"/>
      <c r="KZK1136" s="223"/>
      <c r="KZL1136" s="223"/>
      <c r="KZM1136" s="223"/>
      <c r="KZN1136" s="223"/>
      <c r="KZO1136" s="223"/>
      <c r="KZP1136" s="223"/>
      <c r="KZQ1136" s="223"/>
      <c r="KZR1136" s="223"/>
      <c r="KZS1136" s="223"/>
      <c r="KZT1136" s="223"/>
      <c r="KZU1136" s="223"/>
      <c r="KZV1136" s="223"/>
      <c r="KZW1136" s="223"/>
      <c r="KZX1136" s="223"/>
      <c r="KZY1136" s="223"/>
      <c r="KZZ1136" s="223"/>
      <c r="LAA1136" s="223"/>
      <c r="LAB1136" s="223"/>
      <c r="LAC1136" s="223"/>
      <c r="LAD1136" s="223"/>
      <c r="LAE1136" s="223"/>
      <c r="LAF1136" s="223"/>
      <c r="LAG1136" s="223"/>
      <c r="LAH1136" s="223"/>
      <c r="LAI1136" s="223"/>
      <c r="LAJ1136" s="223"/>
      <c r="LAK1136" s="223"/>
      <c r="LAL1136" s="223"/>
      <c r="LAM1136" s="223"/>
      <c r="LAN1136" s="223"/>
      <c r="LAO1136" s="223"/>
      <c r="LAP1136" s="223"/>
      <c r="LAQ1136" s="223"/>
      <c r="LAR1136" s="223"/>
      <c r="LAS1136" s="223"/>
      <c r="LAT1136" s="223"/>
      <c r="LAU1136" s="223"/>
      <c r="LAV1136" s="223"/>
      <c r="LAW1136" s="223"/>
      <c r="LAX1136" s="223"/>
      <c r="LAY1136" s="223"/>
      <c r="LAZ1136" s="223"/>
      <c r="LBA1136" s="223"/>
      <c r="LBB1136" s="223"/>
      <c r="LBC1136" s="223"/>
      <c r="LBD1136" s="223"/>
      <c r="LBE1136" s="223"/>
      <c r="LBF1136" s="223"/>
      <c r="LBG1136" s="223"/>
      <c r="LBH1136" s="223"/>
      <c r="LBI1136" s="223"/>
      <c r="LBJ1136" s="223"/>
      <c r="LBK1136" s="223"/>
      <c r="LBL1136" s="223"/>
      <c r="LBM1136" s="223"/>
      <c r="LBN1136" s="223"/>
      <c r="LBO1136" s="223"/>
      <c r="LBP1136" s="223"/>
      <c r="LBQ1136" s="223"/>
      <c r="LBR1136" s="223"/>
      <c r="LBS1136" s="223"/>
      <c r="LBT1136" s="223"/>
      <c r="LBU1136" s="223"/>
      <c r="LBV1136" s="223"/>
      <c r="LBW1136" s="223"/>
      <c r="LBX1136" s="223"/>
      <c r="LBY1136" s="223"/>
      <c r="LBZ1136" s="223"/>
      <c r="LCA1136" s="223"/>
      <c r="LCB1136" s="223"/>
      <c r="LCC1136" s="223"/>
      <c r="LCD1136" s="223"/>
      <c r="LCE1136" s="223"/>
      <c r="LCF1136" s="223"/>
      <c r="LCG1136" s="223"/>
      <c r="LCH1136" s="223"/>
      <c r="LCI1136" s="223"/>
      <c r="LCJ1136" s="223"/>
      <c r="LCK1136" s="223"/>
      <c r="LCL1136" s="223"/>
      <c r="LCM1136" s="223"/>
      <c r="LCN1136" s="223"/>
      <c r="LCO1136" s="223"/>
      <c r="LCP1136" s="223"/>
      <c r="LCQ1136" s="223"/>
      <c r="LCR1136" s="223"/>
      <c r="LCS1136" s="223"/>
      <c r="LCT1136" s="223"/>
      <c r="LCU1136" s="223"/>
      <c r="LCV1136" s="223"/>
      <c r="LCW1136" s="223"/>
      <c r="LCX1136" s="223"/>
      <c r="LCY1136" s="223"/>
      <c r="LCZ1136" s="223"/>
      <c r="LDA1136" s="223"/>
      <c r="LDB1136" s="223"/>
      <c r="LDC1136" s="223"/>
      <c r="LDD1136" s="223"/>
      <c r="LDE1136" s="223"/>
      <c r="LDF1136" s="223"/>
      <c r="LDG1136" s="223"/>
      <c r="LDH1136" s="223"/>
      <c r="LDI1136" s="223"/>
      <c r="LDJ1136" s="223"/>
      <c r="LDK1136" s="223"/>
      <c r="LDL1136" s="223"/>
      <c r="LDM1136" s="223"/>
      <c r="LDN1136" s="223"/>
      <c r="LDO1136" s="223"/>
      <c r="LDP1136" s="223"/>
      <c r="LDQ1136" s="223"/>
      <c r="LDR1136" s="223"/>
      <c r="LDS1136" s="223"/>
      <c r="LDT1136" s="223"/>
      <c r="LDU1136" s="223"/>
      <c r="LDV1136" s="223"/>
      <c r="LDW1136" s="223"/>
      <c r="LDX1136" s="223"/>
      <c r="LDY1136" s="223"/>
      <c r="LDZ1136" s="223"/>
      <c r="LEA1136" s="223"/>
      <c r="LEB1136" s="223"/>
      <c r="LEC1136" s="223"/>
      <c r="LED1136" s="223"/>
      <c r="LEE1136" s="223"/>
      <c r="LEF1136" s="223"/>
      <c r="LEG1136" s="223"/>
      <c r="LEH1136" s="223"/>
      <c r="LEI1136" s="223"/>
      <c r="LEJ1136" s="223"/>
      <c r="LEK1136" s="223"/>
      <c r="LEL1136" s="223"/>
      <c r="LEM1136" s="223"/>
      <c r="LEN1136" s="223"/>
      <c r="LEO1136" s="223"/>
      <c r="LEP1136" s="223"/>
      <c r="LEQ1136" s="223"/>
      <c r="LER1136" s="223"/>
      <c r="LES1136" s="223"/>
      <c r="LET1136" s="223"/>
      <c r="LEU1136" s="223"/>
      <c r="LEV1136" s="223"/>
      <c r="LEW1136" s="223"/>
      <c r="LEX1136" s="223"/>
      <c r="LEY1136" s="223"/>
      <c r="LEZ1136" s="223"/>
      <c r="LFA1136" s="223"/>
      <c r="LFB1136" s="223"/>
      <c r="LFC1136" s="223"/>
      <c r="LFD1136" s="223"/>
      <c r="LFE1136" s="223"/>
      <c r="LFF1136" s="223"/>
      <c r="LFG1136" s="223"/>
      <c r="LFH1136" s="223"/>
      <c r="LFI1136" s="223"/>
      <c r="LFJ1136" s="223"/>
      <c r="LFK1136" s="223"/>
      <c r="LFL1136" s="223"/>
      <c r="LFM1136" s="223"/>
      <c r="LFN1136" s="223"/>
      <c r="LFO1136" s="223"/>
      <c r="LFP1136" s="223"/>
      <c r="LFQ1136" s="223"/>
      <c r="LFR1136" s="223"/>
      <c r="LFS1136" s="223"/>
      <c r="LFT1136" s="223"/>
      <c r="LFU1136" s="223"/>
      <c r="LFV1136" s="223"/>
      <c r="LFW1136" s="223"/>
      <c r="LFX1136" s="223"/>
      <c r="LFY1136" s="223"/>
      <c r="LFZ1136" s="223"/>
      <c r="LGA1136" s="223"/>
      <c r="LGB1136" s="223"/>
      <c r="LGC1136" s="223"/>
      <c r="LGD1136" s="223"/>
      <c r="LGE1136" s="223"/>
      <c r="LGF1136" s="223"/>
      <c r="LGG1136" s="223"/>
      <c r="LGH1136" s="223"/>
      <c r="LGI1136" s="223"/>
      <c r="LGJ1136" s="223"/>
      <c r="LGK1136" s="223"/>
      <c r="LGL1136" s="223"/>
      <c r="LGM1136" s="223"/>
      <c r="LGN1136" s="223"/>
      <c r="LGO1136" s="223"/>
      <c r="LGP1136" s="223"/>
      <c r="LGQ1136" s="223"/>
      <c r="LGR1136" s="223"/>
      <c r="LGS1136" s="223"/>
      <c r="LGT1136" s="223"/>
      <c r="LGU1136" s="223"/>
      <c r="LGV1136" s="223"/>
      <c r="LGW1136" s="223"/>
      <c r="LGX1136" s="223"/>
      <c r="LGY1136" s="223"/>
      <c r="LGZ1136" s="223"/>
      <c r="LHA1136" s="223"/>
      <c r="LHB1136" s="223"/>
      <c r="LHC1136" s="223"/>
      <c r="LHD1136" s="223"/>
      <c r="LHE1136" s="223"/>
      <c r="LHF1136" s="223"/>
      <c r="LHG1136" s="223"/>
      <c r="LHH1136" s="223"/>
      <c r="LHI1136" s="223"/>
      <c r="LHJ1136" s="223"/>
      <c r="LHK1136" s="223"/>
      <c r="LHL1136" s="223"/>
      <c r="LHM1136" s="223"/>
      <c r="LHN1136" s="223"/>
      <c r="LHO1136" s="223"/>
      <c r="LHP1136" s="223"/>
      <c r="LHQ1136" s="223"/>
      <c r="LHR1136" s="223"/>
      <c r="LHS1136" s="223"/>
      <c r="LHT1136" s="223"/>
      <c r="LHU1136" s="223"/>
      <c r="LHV1136" s="223"/>
      <c r="LHW1136" s="223"/>
      <c r="LHX1136" s="223"/>
      <c r="LHY1136" s="223"/>
      <c r="LHZ1136" s="223"/>
      <c r="LIA1136" s="223"/>
      <c r="LIB1136" s="223"/>
      <c r="LIC1136" s="223"/>
      <c r="LID1136" s="223"/>
      <c r="LIE1136" s="223"/>
      <c r="LIF1136" s="223"/>
      <c r="LIG1136" s="223"/>
      <c r="LIH1136" s="223"/>
      <c r="LII1136" s="223"/>
      <c r="LIJ1136" s="223"/>
      <c r="LIK1136" s="223"/>
      <c r="LIL1136" s="223"/>
      <c r="LIM1136" s="223"/>
      <c r="LIN1136" s="223"/>
      <c r="LIO1136" s="223"/>
      <c r="LIP1136" s="223"/>
      <c r="LIQ1136" s="223"/>
      <c r="LIR1136" s="223"/>
      <c r="LIS1136" s="223"/>
      <c r="LIT1136" s="223"/>
      <c r="LIU1136" s="223"/>
      <c r="LIV1136" s="223"/>
      <c r="LIW1136" s="223"/>
      <c r="LIX1136" s="223"/>
      <c r="LIY1136" s="223"/>
      <c r="LIZ1136" s="223"/>
      <c r="LJA1136" s="223"/>
      <c r="LJB1136" s="223"/>
      <c r="LJC1136" s="223"/>
      <c r="LJD1136" s="223"/>
      <c r="LJE1136" s="223"/>
      <c r="LJF1136" s="223"/>
      <c r="LJG1136" s="223"/>
      <c r="LJH1136" s="223"/>
      <c r="LJI1136" s="223"/>
      <c r="LJJ1136" s="223"/>
      <c r="LJK1136" s="223"/>
      <c r="LJL1136" s="223"/>
      <c r="LJM1136" s="223"/>
      <c r="LJN1136" s="223"/>
      <c r="LJO1136" s="223"/>
      <c r="LJP1136" s="223"/>
      <c r="LJQ1136" s="223"/>
      <c r="LJR1136" s="223"/>
      <c r="LJS1136" s="223"/>
      <c r="LJT1136" s="223"/>
      <c r="LJU1136" s="223"/>
      <c r="LJV1136" s="223"/>
      <c r="LJW1136" s="223"/>
      <c r="LJX1136" s="223"/>
      <c r="LJY1136" s="223"/>
      <c r="LJZ1136" s="223"/>
      <c r="LKA1136" s="223"/>
      <c r="LKB1136" s="223"/>
      <c r="LKC1136" s="223"/>
      <c r="LKD1136" s="223"/>
      <c r="LKE1136" s="223"/>
      <c r="LKF1136" s="223"/>
      <c r="LKG1136" s="223"/>
      <c r="LKH1136" s="223"/>
      <c r="LKI1136" s="223"/>
      <c r="LKJ1136" s="223"/>
      <c r="LKK1136" s="223"/>
      <c r="LKL1136" s="223"/>
      <c r="LKM1136" s="223"/>
      <c r="LKN1136" s="223"/>
      <c r="LKO1136" s="223"/>
      <c r="LKP1136" s="223"/>
      <c r="LKQ1136" s="223"/>
      <c r="LKR1136" s="223"/>
      <c r="LKS1136" s="223"/>
      <c r="LKT1136" s="223"/>
      <c r="LKU1136" s="223"/>
      <c r="LKV1136" s="223"/>
      <c r="LKW1136" s="223"/>
      <c r="LKX1136" s="223"/>
      <c r="LKY1136" s="223"/>
      <c r="LKZ1136" s="223"/>
      <c r="LLA1136" s="223"/>
      <c r="LLB1136" s="223"/>
      <c r="LLC1136" s="223"/>
      <c r="LLD1136" s="223"/>
      <c r="LLE1136" s="223"/>
      <c r="LLF1136" s="223"/>
      <c r="LLG1136" s="223"/>
      <c r="LLH1136" s="223"/>
      <c r="LLI1136" s="223"/>
      <c r="LLJ1136" s="223"/>
      <c r="LLK1136" s="223"/>
      <c r="LLL1136" s="223"/>
      <c r="LLM1136" s="223"/>
      <c r="LLN1136" s="223"/>
      <c r="LLO1136" s="223"/>
      <c r="LLP1136" s="223"/>
      <c r="LLQ1136" s="223"/>
      <c r="LLR1136" s="223"/>
      <c r="LLS1136" s="223"/>
      <c r="LLT1136" s="223"/>
      <c r="LLU1136" s="223"/>
      <c r="LLV1136" s="223"/>
      <c r="LLW1136" s="223"/>
      <c r="LLX1136" s="223"/>
      <c r="LLY1136" s="223"/>
      <c r="LLZ1136" s="223"/>
      <c r="LMA1136" s="223"/>
      <c r="LMB1136" s="223"/>
      <c r="LMC1136" s="223"/>
      <c r="LMD1136" s="223"/>
      <c r="LME1136" s="223"/>
      <c r="LMF1136" s="223"/>
      <c r="LMG1136" s="223"/>
      <c r="LMH1136" s="223"/>
      <c r="LMI1136" s="223"/>
      <c r="LMJ1136" s="223"/>
      <c r="LMK1136" s="223"/>
      <c r="LML1136" s="223"/>
      <c r="LMM1136" s="223"/>
      <c r="LMN1136" s="223"/>
      <c r="LMO1136" s="223"/>
      <c r="LMP1136" s="223"/>
      <c r="LMQ1136" s="223"/>
      <c r="LMR1136" s="223"/>
      <c r="LMS1136" s="223"/>
      <c r="LMT1136" s="223"/>
      <c r="LMU1136" s="223"/>
      <c r="LMV1136" s="223"/>
      <c r="LMW1136" s="223"/>
      <c r="LMX1136" s="223"/>
      <c r="LMY1136" s="223"/>
      <c r="LMZ1136" s="223"/>
      <c r="LNA1136" s="223"/>
      <c r="LNB1136" s="223"/>
      <c r="LNC1136" s="223"/>
      <c r="LND1136" s="223"/>
      <c r="LNE1136" s="223"/>
      <c r="LNF1136" s="223"/>
      <c r="LNG1136" s="223"/>
      <c r="LNH1136" s="223"/>
      <c r="LNI1136" s="223"/>
      <c r="LNJ1136" s="223"/>
      <c r="LNK1136" s="223"/>
      <c r="LNL1136" s="223"/>
      <c r="LNM1136" s="223"/>
      <c r="LNN1136" s="223"/>
      <c r="LNO1136" s="223"/>
      <c r="LNP1136" s="223"/>
      <c r="LNQ1136" s="223"/>
      <c r="LNR1136" s="223"/>
      <c r="LNS1136" s="223"/>
      <c r="LNT1136" s="223"/>
      <c r="LNU1136" s="223"/>
      <c r="LNV1136" s="223"/>
      <c r="LNW1136" s="223"/>
      <c r="LNX1136" s="223"/>
      <c r="LNY1136" s="223"/>
      <c r="LNZ1136" s="223"/>
      <c r="LOA1136" s="223"/>
      <c r="LOB1136" s="223"/>
      <c r="LOC1136" s="223"/>
      <c r="LOD1136" s="223"/>
      <c r="LOE1136" s="223"/>
      <c r="LOF1136" s="223"/>
      <c r="LOG1136" s="223"/>
      <c r="LOH1136" s="223"/>
      <c r="LOI1136" s="223"/>
      <c r="LOJ1136" s="223"/>
      <c r="LOK1136" s="223"/>
      <c r="LOL1136" s="223"/>
      <c r="LOM1136" s="223"/>
      <c r="LON1136" s="223"/>
      <c r="LOO1136" s="223"/>
      <c r="LOP1136" s="223"/>
      <c r="LOQ1136" s="223"/>
      <c r="LOR1136" s="223"/>
      <c r="LOS1136" s="223"/>
      <c r="LOT1136" s="223"/>
      <c r="LOU1136" s="223"/>
      <c r="LOV1136" s="223"/>
      <c r="LOW1136" s="223"/>
      <c r="LOX1136" s="223"/>
      <c r="LOY1136" s="223"/>
      <c r="LOZ1136" s="223"/>
      <c r="LPA1136" s="223"/>
      <c r="LPB1136" s="223"/>
      <c r="LPC1136" s="223"/>
      <c r="LPD1136" s="223"/>
      <c r="LPE1136" s="223"/>
      <c r="LPF1136" s="223"/>
      <c r="LPG1136" s="223"/>
      <c r="LPH1136" s="223"/>
      <c r="LPI1136" s="223"/>
      <c r="LPJ1136" s="223"/>
      <c r="LPK1136" s="223"/>
      <c r="LPL1136" s="223"/>
      <c r="LPM1136" s="223"/>
      <c r="LPN1136" s="223"/>
      <c r="LPO1136" s="223"/>
      <c r="LPP1136" s="223"/>
      <c r="LPQ1136" s="223"/>
      <c r="LPR1136" s="223"/>
      <c r="LPS1136" s="223"/>
      <c r="LPT1136" s="223"/>
      <c r="LPU1136" s="223"/>
      <c r="LPV1136" s="223"/>
      <c r="LPW1136" s="223"/>
      <c r="LPX1136" s="223"/>
      <c r="LPY1136" s="223"/>
      <c r="LPZ1136" s="223"/>
      <c r="LQA1136" s="223"/>
      <c r="LQB1136" s="223"/>
      <c r="LQC1136" s="223"/>
      <c r="LQD1136" s="223"/>
      <c r="LQE1136" s="223"/>
      <c r="LQF1136" s="223"/>
      <c r="LQG1136" s="223"/>
      <c r="LQH1136" s="223"/>
      <c r="LQI1136" s="223"/>
      <c r="LQJ1136" s="223"/>
      <c r="LQK1136" s="223"/>
      <c r="LQL1136" s="223"/>
      <c r="LQM1136" s="223"/>
      <c r="LQN1136" s="223"/>
      <c r="LQO1136" s="223"/>
      <c r="LQP1136" s="223"/>
      <c r="LQQ1136" s="223"/>
      <c r="LQR1136" s="223"/>
      <c r="LQS1136" s="223"/>
      <c r="LQT1136" s="223"/>
      <c r="LQU1136" s="223"/>
      <c r="LQV1136" s="223"/>
      <c r="LQW1136" s="223"/>
      <c r="LQX1136" s="223"/>
      <c r="LQY1136" s="223"/>
      <c r="LQZ1136" s="223"/>
      <c r="LRA1136" s="223"/>
      <c r="LRB1136" s="223"/>
      <c r="LRC1136" s="223"/>
      <c r="LRD1136" s="223"/>
      <c r="LRE1136" s="223"/>
      <c r="LRF1136" s="223"/>
      <c r="LRG1136" s="223"/>
      <c r="LRH1136" s="223"/>
      <c r="LRI1136" s="223"/>
      <c r="LRJ1136" s="223"/>
      <c r="LRK1136" s="223"/>
      <c r="LRL1136" s="223"/>
      <c r="LRM1136" s="223"/>
      <c r="LRN1136" s="223"/>
      <c r="LRO1136" s="223"/>
      <c r="LRP1136" s="223"/>
      <c r="LRQ1136" s="223"/>
      <c r="LRR1136" s="223"/>
      <c r="LRS1136" s="223"/>
      <c r="LRT1136" s="223"/>
      <c r="LRU1136" s="223"/>
      <c r="LRV1136" s="223"/>
      <c r="LRW1136" s="223"/>
      <c r="LRX1136" s="223"/>
      <c r="LRY1136" s="223"/>
      <c r="LRZ1136" s="223"/>
      <c r="LSA1136" s="223"/>
      <c r="LSB1136" s="223"/>
      <c r="LSC1136" s="223"/>
      <c r="LSD1136" s="223"/>
      <c r="LSE1136" s="223"/>
      <c r="LSF1136" s="223"/>
      <c r="LSG1136" s="223"/>
      <c r="LSH1136" s="223"/>
      <c r="LSI1136" s="223"/>
      <c r="LSJ1136" s="223"/>
      <c r="LSK1136" s="223"/>
      <c r="LSL1136" s="223"/>
      <c r="LSM1136" s="223"/>
      <c r="LSN1136" s="223"/>
      <c r="LSO1136" s="223"/>
      <c r="LSP1136" s="223"/>
      <c r="LSQ1136" s="223"/>
      <c r="LSR1136" s="223"/>
      <c r="LSS1136" s="223"/>
      <c r="LST1136" s="223"/>
      <c r="LSU1136" s="223"/>
      <c r="LSV1136" s="223"/>
      <c r="LSW1136" s="223"/>
      <c r="LSX1136" s="223"/>
      <c r="LSY1136" s="223"/>
      <c r="LSZ1136" s="223"/>
      <c r="LTA1136" s="223"/>
      <c r="LTB1136" s="223"/>
      <c r="LTC1136" s="223"/>
      <c r="LTD1136" s="223"/>
      <c r="LTE1136" s="223"/>
      <c r="LTF1136" s="223"/>
      <c r="LTG1136" s="223"/>
      <c r="LTH1136" s="223"/>
      <c r="LTI1136" s="223"/>
      <c r="LTJ1136" s="223"/>
      <c r="LTK1136" s="223"/>
      <c r="LTL1136" s="223"/>
      <c r="LTM1136" s="223"/>
      <c r="LTN1136" s="223"/>
      <c r="LTO1136" s="223"/>
      <c r="LTP1136" s="223"/>
      <c r="LTQ1136" s="223"/>
      <c r="LTR1136" s="223"/>
      <c r="LTS1136" s="223"/>
      <c r="LTT1136" s="223"/>
      <c r="LTU1136" s="223"/>
      <c r="LTV1136" s="223"/>
      <c r="LTW1136" s="223"/>
      <c r="LTX1136" s="223"/>
      <c r="LTY1136" s="223"/>
      <c r="LTZ1136" s="223"/>
      <c r="LUA1136" s="223"/>
      <c r="LUB1136" s="223"/>
      <c r="LUC1136" s="223"/>
      <c r="LUD1136" s="223"/>
      <c r="LUE1136" s="223"/>
      <c r="LUF1136" s="223"/>
      <c r="LUG1136" s="223"/>
      <c r="LUH1136" s="223"/>
      <c r="LUI1136" s="223"/>
      <c r="LUJ1136" s="223"/>
      <c r="LUK1136" s="223"/>
      <c r="LUL1136" s="223"/>
      <c r="LUM1136" s="223"/>
      <c r="LUN1136" s="223"/>
      <c r="LUO1136" s="223"/>
      <c r="LUP1136" s="223"/>
      <c r="LUQ1136" s="223"/>
      <c r="LUR1136" s="223"/>
      <c r="LUS1136" s="223"/>
      <c r="LUT1136" s="223"/>
      <c r="LUU1136" s="223"/>
      <c r="LUV1136" s="223"/>
      <c r="LUW1136" s="223"/>
      <c r="LUX1136" s="223"/>
      <c r="LUY1136" s="223"/>
      <c r="LUZ1136" s="223"/>
      <c r="LVA1136" s="223"/>
      <c r="LVB1136" s="223"/>
      <c r="LVC1136" s="223"/>
      <c r="LVD1136" s="223"/>
      <c r="LVE1136" s="223"/>
      <c r="LVF1136" s="223"/>
      <c r="LVG1136" s="223"/>
      <c r="LVH1136" s="223"/>
      <c r="LVI1136" s="223"/>
      <c r="LVJ1136" s="223"/>
      <c r="LVK1136" s="223"/>
      <c r="LVL1136" s="223"/>
      <c r="LVM1136" s="223"/>
      <c r="LVN1136" s="223"/>
      <c r="LVO1136" s="223"/>
      <c r="LVP1136" s="223"/>
      <c r="LVQ1136" s="223"/>
      <c r="LVR1136" s="223"/>
      <c r="LVS1136" s="223"/>
      <c r="LVT1136" s="223"/>
      <c r="LVU1136" s="223"/>
      <c r="LVV1136" s="223"/>
      <c r="LVW1136" s="223"/>
      <c r="LVX1136" s="223"/>
      <c r="LVY1136" s="223"/>
      <c r="LVZ1136" s="223"/>
      <c r="LWA1136" s="223"/>
      <c r="LWB1136" s="223"/>
      <c r="LWC1136" s="223"/>
      <c r="LWD1136" s="223"/>
      <c r="LWE1136" s="223"/>
      <c r="LWF1136" s="223"/>
      <c r="LWG1136" s="223"/>
      <c r="LWH1136" s="223"/>
      <c r="LWI1136" s="223"/>
      <c r="LWJ1136" s="223"/>
      <c r="LWK1136" s="223"/>
      <c r="LWL1136" s="223"/>
      <c r="LWM1136" s="223"/>
      <c r="LWN1136" s="223"/>
      <c r="LWO1136" s="223"/>
      <c r="LWP1136" s="223"/>
      <c r="LWQ1136" s="223"/>
      <c r="LWR1136" s="223"/>
      <c r="LWS1136" s="223"/>
      <c r="LWT1136" s="223"/>
      <c r="LWU1136" s="223"/>
      <c r="LWV1136" s="223"/>
      <c r="LWW1136" s="223"/>
      <c r="LWX1136" s="223"/>
      <c r="LWY1136" s="223"/>
      <c r="LWZ1136" s="223"/>
      <c r="LXA1136" s="223"/>
      <c r="LXB1136" s="223"/>
      <c r="LXC1136" s="223"/>
      <c r="LXD1136" s="223"/>
      <c r="LXE1136" s="223"/>
      <c r="LXF1136" s="223"/>
      <c r="LXG1136" s="223"/>
      <c r="LXH1136" s="223"/>
      <c r="LXI1136" s="223"/>
      <c r="LXJ1136" s="223"/>
      <c r="LXK1136" s="223"/>
      <c r="LXL1136" s="223"/>
      <c r="LXM1136" s="223"/>
      <c r="LXN1136" s="223"/>
      <c r="LXO1136" s="223"/>
      <c r="LXP1136" s="223"/>
      <c r="LXQ1136" s="223"/>
      <c r="LXR1136" s="223"/>
      <c r="LXS1136" s="223"/>
      <c r="LXT1136" s="223"/>
      <c r="LXU1136" s="223"/>
      <c r="LXV1136" s="223"/>
      <c r="LXW1136" s="223"/>
      <c r="LXX1136" s="223"/>
      <c r="LXY1136" s="223"/>
      <c r="LXZ1136" s="223"/>
      <c r="LYA1136" s="223"/>
      <c r="LYB1136" s="223"/>
      <c r="LYC1136" s="223"/>
      <c r="LYD1136" s="223"/>
      <c r="LYE1136" s="223"/>
      <c r="LYF1136" s="223"/>
      <c r="LYG1136" s="223"/>
      <c r="LYH1136" s="223"/>
      <c r="LYI1136" s="223"/>
      <c r="LYJ1136" s="223"/>
      <c r="LYK1136" s="223"/>
      <c r="LYL1136" s="223"/>
      <c r="LYM1136" s="223"/>
      <c r="LYN1136" s="223"/>
      <c r="LYO1136" s="223"/>
      <c r="LYP1136" s="223"/>
      <c r="LYQ1136" s="223"/>
      <c r="LYR1136" s="223"/>
      <c r="LYS1136" s="223"/>
      <c r="LYT1136" s="223"/>
      <c r="LYU1136" s="223"/>
      <c r="LYV1136" s="223"/>
      <c r="LYW1136" s="223"/>
      <c r="LYX1136" s="223"/>
      <c r="LYY1136" s="223"/>
      <c r="LYZ1136" s="223"/>
      <c r="LZA1136" s="223"/>
      <c r="LZB1136" s="223"/>
      <c r="LZC1136" s="223"/>
      <c r="LZD1136" s="223"/>
      <c r="LZE1136" s="223"/>
      <c r="LZF1136" s="223"/>
      <c r="LZG1136" s="223"/>
      <c r="LZH1136" s="223"/>
      <c r="LZI1136" s="223"/>
      <c r="LZJ1136" s="223"/>
      <c r="LZK1136" s="223"/>
      <c r="LZL1136" s="223"/>
      <c r="LZM1136" s="223"/>
      <c r="LZN1136" s="223"/>
      <c r="LZO1136" s="223"/>
      <c r="LZP1136" s="223"/>
      <c r="LZQ1136" s="223"/>
      <c r="LZR1136" s="223"/>
      <c r="LZS1136" s="223"/>
      <c r="LZT1136" s="223"/>
      <c r="LZU1136" s="223"/>
      <c r="LZV1136" s="223"/>
      <c r="LZW1136" s="223"/>
      <c r="LZX1136" s="223"/>
      <c r="LZY1136" s="223"/>
      <c r="LZZ1136" s="223"/>
      <c r="MAA1136" s="223"/>
      <c r="MAB1136" s="223"/>
      <c r="MAC1136" s="223"/>
      <c r="MAD1136" s="223"/>
      <c r="MAE1136" s="223"/>
      <c r="MAF1136" s="223"/>
      <c r="MAG1136" s="223"/>
      <c r="MAH1136" s="223"/>
      <c r="MAI1136" s="223"/>
      <c r="MAJ1136" s="223"/>
      <c r="MAK1136" s="223"/>
      <c r="MAL1136" s="223"/>
      <c r="MAM1136" s="223"/>
      <c r="MAN1136" s="223"/>
      <c r="MAO1136" s="223"/>
      <c r="MAP1136" s="223"/>
      <c r="MAQ1136" s="223"/>
      <c r="MAR1136" s="223"/>
      <c r="MAS1136" s="223"/>
      <c r="MAT1136" s="223"/>
      <c r="MAU1136" s="223"/>
      <c r="MAV1136" s="223"/>
      <c r="MAW1136" s="223"/>
      <c r="MAX1136" s="223"/>
      <c r="MAY1136" s="223"/>
      <c r="MAZ1136" s="223"/>
      <c r="MBA1136" s="223"/>
      <c r="MBB1136" s="223"/>
      <c r="MBC1136" s="223"/>
      <c r="MBD1136" s="223"/>
      <c r="MBE1136" s="223"/>
      <c r="MBF1136" s="223"/>
      <c r="MBG1136" s="223"/>
      <c r="MBH1136" s="223"/>
      <c r="MBI1136" s="223"/>
      <c r="MBJ1136" s="223"/>
      <c r="MBK1136" s="223"/>
      <c r="MBL1136" s="223"/>
      <c r="MBM1136" s="223"/>
      <c r="MBN1136" s="223"/>
      <c r="MBO1136" s="223"/>
      <c r="MBP1136" s="223"/>
      <c r="MBQ1136" s="223"/>
      <c r="MBR1136" s="223"/>
      <c r="MBS1136" s="223"/>
      <c r="MBT1136" s="223"/>
      <c r="MBU1136" s="223"/>
      <c r="MBV1136" s="223"/>
      <c r="MBW1136" s="223"/>
      <c r="MBX1136" s="223"/>
      <c r="MBY1136" s="223"/>
      <c r="MBZ1136" s="223"/>
      <c r="MCA1136" s="223"/>
      <c r="MCB1136" s="223"/>
      <c r="MCC1136" s="223"/>
      <c r="MCD1136" s="223"/>
      <c r="MCE1136" s="223"/>
      <c r="MCF1136" s="223"/>
      <c r="MCG1136" s="223"/>
      <c r="MCH1136" s="223"/>
      <c r="MCI1136" s="223"/>
      <c r="MCJ1136" s="223"/>
      <c r="MCK1136" s="223"/>
      <c r="MCL1136" s="223"/>
      <c r="MCM1136" s="223"/>
      <c r="MCN1136" s="223"/>
      <c r="MCO1136" s="223"/>
      <c r="MCP1136" s="223"/>
      <c r="MCQ1136" s="223"/>
      <c r="MCR1136" s="223"/>
      <c r="MCS1136" s="223"/>
      <c r="MCT1136" s="223"/>
      <c r="MCU1136" s="223"/>
      <c r="MCV1136" s="223"/>
      <c r="MCW1136" s="223"/>
      <c r="MCX1136" s="223"/>
      <c r="MCY1136" s="223"/>
      <c r="MCZ1136" s="223"/>
      <c r="MDA1136" s="223"/>
      <c r="MDB1136" s="223"/>
      <c r="MDC1136" s="223"/>
      <c r="MDD1136" s="223"/>
      <c r="MDE1136" s="223"/>
      <c r="MDF1136" s="223"/>
      <c r="MDG1136" s="223"/>
      <c r="MDH1136" s="223"/>
      <c r="MDI1136" s="223"/>
      <c r="MDJ1136" s="223"/>
      <c r="MDK1136" s="223"/>
      <c r="MDL1136" s="223"/>
      <c r="MDM1136" s="223"/>
      <c r="MDN1136" s="223"/>
      <c r="MDO1136" s="223"/>
      <c r="MDP1136" s="223"/>
      <c r="MDQ1136" s="223"/>
      <c r="MDR1136" s="223"/>
      <c r="MDS1136" s="223"/>
      <c r="MDT1136" s="223"/>
      <c r="MDU1136" s="223"/>
      <c r="MDV1136" s="223"/>
      <c r="MDW1136" s="223"/>
      <c r="MDX1136" s="223"/>
      <c r="MDY1136" s="223"/>
      <c r="MDZ1136" s="223"/>
      <c r="MEA1136" s="223"/>
      <c r="MEB1136" s="223"/>
      <c r="MEC1136" s="223"/>
      <c r="MED1136" s="223"/>
      <c r="MEE1136" s="223"/>
      <c r="MEF1136" s="223"/>
      <c r="MEG1136" s="223"/>
      <c r="MEH1136" s="223"/>
      <c r="MEI1136" s="223"/>
      <c r="MEJ1136" s="223"/>
      <c r="MEK1136" s="223"/>
      <c r="MEL1136" s="223"/>
      <c r="MEM1136" s="223"/>
      <c r="MEN1136" s="223"/>
      <c r="MEO1136" s="223"/>
      <c r="MEP1136" s="223"/>
      <c r="MEQ1136" s="223"/>
      <c r="MER1136" s="223"/>
      <c r="MES1136" s="223"/>
      <c r="MET1136" s="223"/>
      <c r="MEU1136" s="223"/>
      <c r="MEV1136" s="223"/>
      <c r="MEW1136" s="223"/>
      <c r="MEX1136" s="223"/>
      <c r="MEY1136" s="223"/>
      <c r="MEZ1136" s="223"/>
      <c r="MFA1136" s="223"/>
      <c r="MFB1136" s="223"/>
      <c r="MFC1136" s="223"/>
      <c r="MFD1136" s="223"/>
      <c r="MFE1136" s="223"/>
      <c r="MFF1136" s="223"/>
      <c r="MFG1136" s="223"/>
      <c r="MFH1136" s="223"/>
      <c r="MFI1136" s="223"/>
      <c r="MFJ1136" s="223"/>
      <c r="MFK1136" s="223"/>
      <c r="MFL1136" s="223"/>
      <c r="MFM1136" s="223"/>
      <c r="MFN1136" s="223"/>
      <c r="MFO1136" s="223"/>
      <c r="MFP1136" s="223"/>
      <c r="MFQ1136" s="223"/>
      <c r="MFR1136" s="223"/>
      <c r="MFS1136" s="223"/>
      <c r="MFT1136" s="223"/>
      <c r="MFU1136" s="223"/>
      <c r="MFV1136" s="223"/>
      <c r="MFW1136" s="223"/>
      <c r="MFX1136" s="223"/>
      <c r="MFY1136" s="223"/>
      <c r="MFZ1136" s="223"/>
      <c r="MGA1136" s="223"/>
      <c r="MGB1136" s="223"/>
      <c r="MGC1136" s="223"/>
      <c r="MGD1136" s="223"/>
      <c r="MGE1136" s="223"/>
      <c r="MGF1136" s="223"/>
      <c r="MGG1136" s="223"/>
      <c r="MGH1136" s="223"/>
      <c r="MGI1136" s="223"/>
      <c r="MGJ1136" s="223"/>
      <c r="MGK1136" s="223"/>
      <c r="MGL1136" s="223"/>
      <c r="MGM1136" s="223"/>
      <c r="MGN1136" s="223"/>
      <c r="MGO1136" s="223"/>
      <c r="MGP1136" s="223"/>
      <c r="MGQ1136" s="223"/>
      <c r="MGR1136" s="223"/>
      <c r="MGS1136" s="223"/>
      <c r="MGT1136" s="223"/>
      <c r="MGU1136" s="223"/>
      <c r="MGV1136" s="223"/>
      <c r="MGW1136" s="223"/>
      <c r="MGX1136" s="223"/>
      <c r="MGY1136" s="223"/>
      <c r="MGZ1136" s="223"/>
      <c r="MHA1136" s="223"/>
      <c r="MHB1136" s="223"/>
      <c r="MHC1136" s="223"/>
      <c r="MHD1136" s="223"/>
      <c r="MHE1136" s="223"/>
      <c r="MHF1136" s="223"/>
      <c r="MHG1136" s="223"/>
      <c r="MHH1136" s="223"/>
      <c r="MHI1136" s="223"/>
      <c r="MHJ1136" s="223"/>
      <c r="MHK1136" s="223"/>
      <c r="MHL1136" s="223"/>
      <c r="MHM1136" s="223"/>
      <c r="MHN1136" s="223"/>
      <c r="MHO1136" s="223"/>
      <c r="MHP1136" s="223"/>
      <c r="MHQ1136" s="223"/>
      <c r="MHR1136" s="223"/>
      <c r="MHS1136" s="223"/>
      <c r="MHT1136" s="223"/>
      <c r="MHU1136" s="223"/>
      <c r="MHV1136" s="223"/>
      <c r="MHW1136" s="223"/>
      <c r="MHX1136" s="223"/>
      <c r="MHY1136" s="223"/>
      <c r="MHZ1136" s="223"/>
      <c r="MIA1136" s="223"/>
      <c r="MIB1136" s="223"/>
      <c r="MIC1136" s="223"/>
      <c r="MID1136" s="223"/>
      <c r="MIE1136" s="223"/>
      <c r="MIF1136" s="223"/>
      <c r="MIG1136" s="223"/>
      <c r="MIH1136" s="223"/>
      <c r="MII1136" s="223"/>
      <c r="MIJ1136" s="223"/>
      <c r="MIK1136" s="223"/>
      <c r="MIL1136" s="223"/>
      <c r="MIM1136" s="223"/>
      <c r="MIN1136" s="223"/>
      <c r="MIO1136" s="223"/>
      <c r="MIP1136" s="223"/>
      <c r="MIQ1136" s="223"/>
      <c r="MIR1136" s="223"/>
      <c r="MIS1136" s="223"/>
      <c r="MIT1136" s="223"/>
      <c r="MIU1136" s="223"/>
      <c r="MIV1136" s="223"/>
      <c r="MIW1136" s="223"/>
      <c r="MIX1136" s="223"/>
      <c r="MIY1136" s="223"/>
      <c r="MIZ1136" s="223"/>
      <c r="MJA1136" s="223"/>
      <c r="MJB1136" s="223"/>
      <c r="MJC1136" s="223"/>
      <c r="MJD1136" s="223"/>
      <c r="MJE1136" s="223"/>
      <c r="MJF1136" s="223"/>
      <c r="MJG1136" s="223"/>
      <c r="MJH1136" s="223"/>
      <c r="MJI1136" s="223"/>
      <c r="MJJ1136" s="223"/>
      <c r="MJK1136" s="223"/>
      <c r="MJL1136" s="223"/>
      <c r="MJM1136" s="223"/>
      <c r="MJN1136" s="223"/>
      <c r="MJO1136" s="223"/>
      <c r="MJP1136" s="223"/>
      <c r="MJQ1136" s="223"/>
      <c r="MJR1136" s="223"/>
      <c r="MJS1136" s="223"/>
      <c r="MJT1136" s="223"/>
      <c r="MJU1136" s="223"/>
      <c r="MJV1136" s="223"/>
      <c r="MJW1136" s="223"/>
      <c r="MJX1136" s="223"/>
      <c r="MJY1136" s="223"/>
      <c r="MJZ1136" s="223"/>
      <c r="MKA1136" s="223"/>
      <c r="MKB1136" s="223"/>
      <c r="MKC1136" s="223"/>
      <c r="MKD1136" s="223"/>
      <c r="MKE1136" s="223"/>
      <c r="MKF1136" s="223"/>
      <c r="MKG1136" s="223"/>
      <c r="MKH1136" s="223"/>
      <c r="MKI1136" s="223"/>
      <c r="MKJ1136" s="223"/>
      <c r="MKK1136" s="223"/>
      <c r="MKL1136" s="223"/>
      <c r="MKM1136" s="223"/>
      <c r="MKN1136" s="223"/>
      <c r="MKO1136" s="223"/>
      <c r="MKP1136" s="223"/>
      <c r="MKQ1136" s="223"/>
      <c r="MKR1136" s="223"/>
      <c r="MKS1136" s="223"/>
      <c r="MKT1136" s="223"/>
      <c r="MKU1136" s="223"/>
      <c r="MKV1136" s="223"/>
      <c r="MKW1136" s="223"/>
      <c r="MKX1136" s="223"/>
      <c r="MKY1136" s="223"/>
      <c r="MKZ1136" s="223"/>
      <c r="MLA1136" s="223"/>
      <c r="MLB1136" s="223"/>
      <c r="MLC1136" s="223"/>
      <c r="MLD1136" s="223"/>
      <c r="MLE1136" s="223"/>
      <c r="MLF1136" s="223"/>
      <c r="MLG1136" s="223"/>
      <c r="MLH1136" s="223"/>
      <c r="MLI1136" s="223"/>
      <c r="MLJ1136" s="223"/>
      <c r="MLK1136" s="223"/>
      <c r="MLL1136" s="223"/>
      <c r="MLM1136" s="223"/>
      <c r="MLN1136" s="223"/>
      <c r="MLO1136" s="223"/>
      <c r="MLP1136" s="223"/>
      <c r="MLQ1136" s="223"/>
      <c r="MLR1136" s="223"/>
      <c r="MLS1136" s="223"/>
      <c r="MLT1136" s="223"/>
      <c r="MLU1136" s="223"/>
      <c r="MLV1136" s="223"/>
      <c r="MLW1136" s="223"/>
      <c r="MLX1136" s="223"/>
      <c r="MLY1136" s="223"/>
      <c r="MLZ1136" s="223"/>
      <c r="MMA1136" s="223"/>
      <c r="MMB1136" s="223"/>
      <c r="MMC1136" s="223"/>
      <c r="MMD1136" s="223"/>
      <c r="MME1136" s="223"/>
      <c r="MMF1136" s="223"/>
      <c r="MMG1136" s="223"/>
      <c r="MMH1136" s="223"/>
      <c r="MMI1136" s="223"/>
      <c r="MMJ1136" s="223"/>
      <c r="MMK1136" s="223"/>
      <c r="MML1136" s="223"/>
      <c r="MMM1136" s="223"/>
      <c r="MMN1136" s="223"/>
      <c r="MMO1136" s="223"/>
      <c r="MMP1136" s="223"/>
      <c r="MMQ1136" s="223"/>
      <c r="MMR1136" s="223"/>
      <c r="MMS1136" s="223"/>
      <c r="MMT1136" s="223"/>
      <c r="MMU1136" s="223"/>
      <c r="MMV1136" s="223"/>
      <c r="MMW1136" s="223"/>
      <c r="MMX1136" s="223"/>
      <c r="MMY1136" s="223"/>
      <c r="MMZ1136" s="223"/>
      <c r="MNA1136" s="223"/>
      <c r="MNB1136" s="223"/>
      <c r="MNC1136" s="223"/>
      <c r="MND1136" s="223"/>
      <c r="MNE1136" s="223"/>
      <c r="MNF1136" s="223"/>
      <c r="MNG1136" s="223"/>
      <c r="MNH1136" s="223"/>
      <c r="MNI1136" s="223"/>
      <c r="MNJ1136" s="223"/>
      <c r="MNK1136" s="223"/>
      <c r="MNL1136" s="223"/>
      <c r="MNM1136" s="223"/>
      <c r="MNN1136" s="223"/>
      <c r="MNO1136" s="223"/>
      <c r="MNP1136" s="223"/>
      <c r="MNQ1136" s="223"/>
      <c r="MNR1136" s="223"/>
      <c r="MNS1136" s="223"/>
      <c r="MNT1136" s="223"/>
      <c r="MNU1136" s="223"/>
      <c r="MNV1136" s="223"/>
      <c r="MNW1136" s="223"/>
      <c r="MNX1136" s="223"/>
      <c r="MNY1136" s="223"/>
      <c r="MNZ1136" s="223"/>
      <c r="MOA1136" s="223"/>
      <c r="MOB1136" s="223"/>
      <c r="MOC1136" s="223"/>
      <c r="MOD1136" s="223"/>
      <c r="MOE1136" s="223"/>
      <c r="MOF1136" s="223"/>
      <c r="MOG1136" s="223"/>
      <c r="MOH1136" s="223"/>
      <c r="MOI1136" s="223"/>
      <c r="MOJ1136" s="223"/>
      <c r="MOK1136" s="223"/>
      <c r="MOL1136" s="223"/>
      <c r="MOM1136" s="223"/>
      <c r="MON1136" s="223"/>
      <c r="MOO1136" s="223"/>
      <c r="MOP1136" s="223"/>
      <c r="MOQ1136" s="223"/>
      <c r="MOR1136" s="223"/>
      <c r="MOS1136" s="223"/>
      <c r="MOT1136" s="223"/>
      <c r="MOU1136" s="223"/>
      <c r="MOV1136" s="223"/>
      <c r="MOW1136" s="223"/>
      <c r="MOX1136" s="223"/>
      <c r="MOY1136" s="223"/>
      <c r="MOZ1136" s="223"/>
      <c r="MPA1136" s="223"/>
      <c r="MPB1136" s="223"/>
      <c r="MPC1136" s="223"/>
      <c r="MPD1136" s="223"/>
      <c r="MPE1136" s="223"/>
      <c r="MPF1136" s="223"/>
      <c r="MPG1136" s="223"/>
      <c r="MPH1136" s="223"/>
      <c r="MPI1136" s="223"/>
      <c r="MPJ1136" s="223"/>
      <c r="MPK1136" s="223"/>
      <c r="MPL1136" s="223"/>
      <c r="MPM1136" s="223"/>
      <c r="MPN1136" s="223"/>
      <c r="MPO1136" s="223"/>
      <c r="MPP1136" s="223"/>
      <c r="MPQ1136" s="223"/>
      <c r="MPR1136" s="223"/>
      <c r="MPS1136" s="223"/>
      <c r="MPT1136" s="223"/>
      <c r="MPU1136" s="223"/>
      <c r="MPV1136" s="223"/>
      <c r="MPW1136" s="223"/>
      <c r="MPX1136" s="223"/>
      <c r="MPY1136" s="223"/>
      <c r="MPZ1136" s="223"/>
      <c r="MQA1136" s="223"/>
      <c r="MQB1136" s="223"/>
      <c r="MQC1136" s="223"/>
      <c r="MQD1136" s="223"/>
      <c r="MQE1136" s="223"/>
      <c r="MQF1136" s="223"/>
      <c r="MQG1136" s="223"/>
      <c r="MQH1136" s="223"/>
      <c r="MQI1136" s="223"/>
      <c r="MQJ1136" s="223"/>
      <c r="MQK1136" s="223"/>
      <c r="MQL1136" s="223"/>
      <c r="MQM1136" s="223"/>
      <c r="MQN1136" s="223"/>
      <c r="MQO1136" s="223"/>
      <c r="MQP1136" s="223"/>
      <c r="MQQ1136" s="223"/>
      <c r="MQR1136" s="223"/>
      <c r="MQS1136" s="223"/>
      <c r="MQT1136" s="223"/>
      <c r="MQU1136" s="223"/>
      <c r="MQV1136" s="223"/>
      <c r="MQW1136" s="223"/>
      <c r="MQX1136" s="223"/>
      <c r="MQY1136" s="223"/>
      <c r="MQZ1136" s="223"/>
      <c r="MRA1136" s="223"/>
      <c r="MRB1136" s="223"/>
      <c r="MRC1136" s="223"/>
      <c r="MRD1136" s="223"/>
      <c r="MRE1136" s="223"/>
      <c r="MRF1136" s="223"/>
      <c r="MRG1136" s="223"/>
      <c r="MRH1136" s="223"/>
      <c r="MRI1136" s="223"/>
      <c r="MRJ1136" s="223"/>
      <c r="MRK1136" s="223"/>
      <c r="MRL1136" s="223"/>
      <c r="MRM1136" s="223"/>
      <c r="MRN1136" s="223"/>
      <c r="MRO1136" s="223"/>
      <c r="MRP1136" s="223"/>
      <c r="MRQ1136" s="223"/>
      <c r="MRR1136" s="223"/>
      <c r="MRS1136" s="223"/>
      <c r="MRT1136" s="223"/>
      <c r="MRU1136" s="223"/>
      <c r="MRV1136" s="223"/>
      <c r="MRW1136" s="223"/>
      <c r="MRX1136" s="223"/>
      <c r="MRY1136" s="223"/>
      <c r="MRZ1136" s="223"/>
      <c r="MSA1136" s="223"/>
      <c r="MSB1136" s="223"/>
      <c r="MSC1136" s="223"/>
      <c r="MSD1136" s="223"/>
      <c r="MSE1136" s="223"/>
      <c r="MSF1136" s="223"/>
      <c r="MSG1136" s="223"/>
      <c r="MSH1136" s="223"/>
      <c r="MSI1136" s="223"/>
      <c r="MSJ1136" s="223"/>
      <c r="MSK1136" s="223"/>
      <c r="MSL1136" s="223"/>
      <c r="MSM1136" s="223"/>
      <c r="MSN1136" s="223"/>
      <c r="MSO1136" s="223"/>
      <c r="MSP1136" s="223"/>
      <c r="MSQ1136" s="223"/>
      <c r="MSR1136" s="223"/>
      <c r="MSS1136" s="223"/>
      <c r="MST1136" s="223"/>
      <c r="MSU1136" s="223"/>
      <c r="MSV1136" s="223"/>
      <c r="MSW1136" s="223"/>
      <c r="MSX1136" s="223"/>
      <c r="MSY1136" s="223"/>
      <c r="MSZ1136" s="223"/>
      <c r="MTA1136" s="223"/>
      <c r="MTB1136" s="223"/>
      <c r="MTC1136" s="223"/>
      <c r="MTD1136" s="223"/>
      <c r="MTE1136" s="223"/>
      <c r="MTF1136" s="223"/>
      <c r="MTG1136" s="223"/>
      <c r="MTH1136" s="223"/>
      <c r="MTI1136" s="223"/>
      <c r="MTJ1136" s="223"/>
      <c r="MTK1136" s="223"/>
      <c r="MTL1136" s="223"/>
      <c r="MTM1136" s="223"/>
      <c r="MTN1136" s="223"/>
      <c r="MTO1136" s="223"/>
      <c r="MTP1136" s="223"/>
      <c r="MTQ1136" s="223"/>
      <c r="MTR1136" s="223"/>
      <c r="MTS1136" s="223"/>
      <c r="MTT1136" s="223"/>
      <c r="MTU1136" s="223"/>
      <c r="MTV1136" s="223"/>
      <c r="MTW1136" s="223"/>
      <c r="MTX1136" s="223"/>
      <c r="MTY1136" s="223"/>
      <c r="MTZ1136" s="223"/>
      <c r="MUA1136" s="223"/>
      <c r="MUB1136" s="223"/>
      <c r="MUC1136" s="223"/>
      <c r="MUD1136" s="223"/>
      <c r="MUE1136" s="223"/>
      <c r="MUF1136" s="223"/>
      <c r="MUG1136" s="223"/>
      <c r="MUH1136" s="223"/>
      <c r="MUI1136" s="223"/>
      <c r="MUJ1136" s="223"/>
      <c r="MUK1136" s="223"/>
      <c r="MUL1136" s="223"/>
      <c r="MUM1136" s="223"/>
      <c r="MUN1136" s="223"/>
      <c r="MUO1136" s="223"/>
      <c r="MUP1136" s="223"/>
      <c r="MUQ1136" s="223"/>
      <c r="MUR1136" s="223"/>
      <c r="MUS1136" s="223"/>
      <c r="MUT1136" s="223"/>
      <c r="MUU1136" s="223"/>
      <c r="MUV1136" s="223"/>
      <c r="MUW1136" s="223"/>
      <c r="MUX1136" s="223"/>
      <c r="MUY1136" s="223"/>
      <c r="MUZ1136" s="223"/>
      <c r="MVA1136" s="223"/>
      <c r="MVB1136" s="223"/>
      <c r="MVC1136" s="223"/>
      <c r="MVD1136" s="223"/>
      <c r="MVE1136" s="223"/>
      <c r="MVF1136" s="223"/>
      <c r="MVG1136" s="223"/>
      <c r="MVH1136" s="223"/>
      <c r="MVI1136" s="223"/>
      <c r="MVJ1136" s="223"/>
      <c r="MVK1136" s="223"/>
      <c r="MVL1136" s="223"/>
      <c r="MVM1136" s="223"/>
      <c r="MVN1136" s="223"/>
      <c r="MVO1136" s="223"/>
      <c r="MVP1136" s="223"/>
      <c r="MVQ1136" s="223"/>
      <c r="MVR1136" s="223"/>
      <c r="MVS1136" s="223"/>
      <c r="MVT1136" s="223"/>
      <c r="MVU1136" s="223"/>
      <c r="MVV1136" s="223"/>
      <c r="MVW1136" s="223"/>
      <c r="MVX1136" s="223"/>
      <c r="MVY1136" s="223"/>
      <c r="MVZ1136" s="223"/>
      <c r="MWA1136" s="223"/>
      <c r="MWB1136" s="223"/>
      <c r="MWC1136" s="223"/>
      <c r="MWD1136" s="223"/>
      <c r="MWE1136" s="223"/>
      <c r="MWF1136" s="223"/>
      <c r="MWG1136" s="223"/>
      <c r="MWH1136" s="223"/>
      <c r="MWI1136" s="223"/>
      <c r="MWJ1136" s="223"/>
      <c r="MWK1136" s="223"/>
      <c r="MWL1136" s="223"/>
      <c r="MWM1136" s="223"/>
      <c r="MWN1136" s="223"/>
      <c r="MWO1136" s="223"/>
      <c r="MWP1136" s="223"/>
      <c r="MWQ1136" s="223"/>
      <c r="MWR1136" s="223"/>
      <c r="MWS1136" s="223"/>
      <c r="MWT1136" s="223"/>
      <c r="MWU1136" s="223"/>
      <c r="MWV1136" s="223"/>
      <c r="MWW1136" s="223"/>
      <c r="MWX1136" s="223"/>
      <c r="MWY1136" s="223"/>
      <c r="MWZ1136" s="223"/>
      <c r="MXA1136" s="223"/>
      <c r="MXB1136" s="223"/>
      <c r="MXC1136" s="223"/>
      <c r="MXD1136" s="223"/>
      <c r="MXE1136" s="223"/>
      <c r="MXF1136" s="223"/>
      <c r="MXG1136" s="223"/>
      <c r="MXH1136" s="223"/>
      <c r="MXI1136" s="223"/>
      <c r="MXJ1136" s="223"/>
      <c r="MXK1136" s="223"/>
      <c r="MXL1136" s="223"/>
      <c r="MXM1136" s="223"/>
      <c r="MXN1136" s="223"/>
      <c r="MXO1136" s="223"/>
      <c r="MXP1136" s="223"/>
      <c r="MXQ1136" s="223"/>
      <c r="MXR1136" s="223"/>
      <c r="MXS1136" s="223"/>
      <c r="MXT1136" s="223"/>
      <c r="MXU1136" s="223"/>
      <c r="MXV1136" s="223"/>
      <c r="MXW1136" s="223"/>
      <c r="MXX1136" s="223"/>
      <c r="MXY1136" s="223"/>
      <c r="MXZ1136" s="223"/>
      <c r="MYA1136" s="223"/>
      <c r="MYB1136" s="223"/>
      <c r="MYC1136" s="223"/>
      <c r="MYD1136" s="223"/>
      <c r="MYE1136" s="223"/>
      <c r="MYF1136" s="223"/>
      <c r="MYG1136" s="223"/>
      <c r="MYH1136" s="223"/>
      <c r="MYI1136" s="223"/>
      <c r="MYJ1136" s="223"/>
      <c r="MYK1136" s="223"/>
      <c r="MYL1136" s="223"/>
      <c r="MYM1136" s="223"/>
      <c r="MYN1136" s="223"/>
      <c r="MYO1136" s="223"/>
      <c r="MYP1136" s="223"/>
      <c r="MYQ1136" s="223"/>
      <c r="MYR1136" s="223"/>
      <c r="MYS1136" s="223"/>
      <c r="MYT1136" s="223"/>
      <c r="MYU1136" s="223"/>
      <c r="MYV1136" s="223"/>
      <c r="MYW1136" s="223"/>
      <c r="MYX1136" s="223"/>
      <c r="MYY1136" s="223"/>
      <c r="MYZ1136" s="223"/>
      <c r="MZA1136" s="223"/>
      <c r="MZB1136" s="223"/>
      <c r="MZC1136" s="223"/>
      <c r="MZD1136" s="223"/>
      <c r="MZE1136" s="223"/>
      <c r="MZF1136" s="223"/>
      <c r="MZG1136" s="223"/>
      <c r="MZH1136" s="223"/>
      <c r="MZI1136" s="223"/>
      <c r="MZJ1136" s="223"/>
      <c r="MZK1136" s="223"/>
      <c r="MZL1136" s="223"/>
      <c r="MZM1136" s="223"/>
      <c r="MZN1136" s="223"/>
      <c r="MZO1136" s="223"/>
      <c r="MZP1136" s="223"/>
      <c r="MZQ1136" s="223"/>
      <c r="MZR1136" s="223"/>
      <c r="MZS1136" s="223"/>
      <c r="MZT1136" s="223"/>
      <c r="MZU1136" s="223"/>
      <c r="MZV1136" s="223"/>
      <c r="MZW1136" s="223"/>
      <c r="MZX1136" s="223"/>
      <c r="MZY1136" s="223"/>
      <c r="MZZ1136" s="223"/>
      <c r="NAA1136" s="223"/>
      <c r="NAB1136" s="223"/>
      <c r="NAC1136" s="223"/>
      <c r="NAD1136" s="223"/>
      <c r="NAE1136" s="223"/>
      <c r="NAF1136" s="223"/>
      <c r="NAG1136" s="223"/>
      <c r="NAH1136" s="223"/>
      <c r="NAI1136" s="223"/>
      <c r="NAJ1136" s="223"/>
      <c r="NAK1136" s="223"/>
      <c r="NAL1136" s="223"/>
      <c r="NAM1136" s="223"/>
      <c r="NAN1136" s="223"/>
      <c r="NAO1136" s="223"/>
      <c r="NAP1136" s="223"/>
      <c r="NAQ1136" s="223"/>
      <c r="NAR1136" s="223"/>
      <c r="NAS1136" s="223"/>
      <c r="NAT1136" s="223"/>
      <c r="NAU1136" s="223"/>
      <c r="NAV1136" s="223"/>
      <c r="NAW1136" s="223"/>
      <c r="NAX1136" s="223"/>
      <c r="NAY1136" s="223"/>
      <c r="NAZ1136" s="223"/>
      <c r="NBA1136" s="223"/>
      <c r="NBB1136" s="223"/>
      <c r="NBC1136" s="223"/>
      <c r="NBD1136" s="223"/>
      <c r="NBE1136" s="223"/>
      <c r="NBF1136" s="223"/>
      <c r="NBG1136" s="223"/>
      <c r="NBH1136" s="223"/>
      <c r="NBI1136" s="223"/>
      <c r="NBJ1136" s="223"/>
      <c r="NBK1136" s="223"/>
      <c r="NBL1136" s="223"/>
      <c r="NBM1136" s="223"/>
      <c r="NBN1136" s="223"/>
      <c r="NBO1136" s="223"/>
      <c r="NBP1136" s="223"/>
      <c r="NBQ1136" s="223"/>
      <c r="NBR1136" s="223"/>
      <c r="NBS1136" s="223"/>
      <c r="NBT1136" s="223"/>
      <c r="NBU1136" s="223"/>
      <c r="NBV1136" s="223"/>
      <c r="NBW1136" s="223"/>
      <c r="NBX1136" s="223"/>
      <c r="NBY1136" s="223"/>
      <c r="NBZ1136" s="223"/>
      <c r="NCA1136" s="223"/>
      <c r="NCB1136" s="223"/>
      <c r="NCC1136" s="223"/>
      <c r="NCD1136" s="223"/>
      <c r="NCE1136" s="223"/>
      <c r="NCF1136" s="223"/>
      <c r="NCG1136" s="223"/>
      <c r="NCH1136" s="223"/>
      <c r="NCI1136" s="223"/>
      <c r="NCJ1136" s="223"/>
      <c r="NCK1136" s="223"/>
      <c r="NCL1136" s="223"/>
      <c r="NCM1136" s="223"/>
      <c r="NCN1136" s="223"/>
      <c r="NCO1136" s="223"/>
      <c r="NCP1136" s="223"/>
      <c r="NCQ1136" s="223"/>
      <c r="NCR1136" s="223"/>
      <c r="NCS1136" s="223"/>
      <c r="NCT1136" s="223"/>
      <c r="NCU1136" s="223"/>
      <c r="NCV1136" s="223"/>
      <c r="NCW1136" s="223"/>
      <c r="NCX1136" s="223"/>
      <c r="NCY1136" s="223"/>
      <c r="NCZ1136" s="223"/>
      <c r="NDA1136" s="223"/>
      <c r="NDB1136" s="223"/>
      <c r="NDC1136" s="223"/>
      <c r="NDD1136" s="223"/>
      <c r="NDE1136" s="223"/>
      <c r="NDF1136" s="223"/>
      <c r="NDG1136" s="223"/>
      <c r="NDH1136" s="223"/>
      <c r="NDI1136" s="223"/>
      <c r="NDJ1136" s="223"/>
      <c r="NDK1136" s="223"/>
      <c r="NDL1136" s="223"/>
      <c r="NDM1136" s="223"/>
      <c r="NDN1136" s="223"/>
      <c r="NDO1136" s="223"/>
      <c r="NDP1136" s="223"/>
      <c r="NDQ1136" s="223"/>
      <c r="NDR1136" s="223"/>
      <c r="NDS1136" s="223"/>
      <c r="NDT1136" s="223"/>
      <c r="NDU1136" s="223"/>
      <c r="NDV1136" s="223"/>
      <c r="NDW1136" s="223"/>
      <c r="NDX1136" s="223"/>
      <c r="NDY1136" s="223"/>
      <c r="NDZ1136" s="223"/>
      <c r="NEA1136" s="223"/>
      <c r="NEB1136" s="223"/>
      <c r="NEC1136" s="223"/>
      <c r="NED1136" s="223"/>
      <c r="NEE1136" s="223"/>
      <c r="NEF1136" s="223"/>
      <c r="NEG1136" s="223"/>
      <c r="NEH1136" s="223"/>
      <c r="NEI1136" s="223"/>
      <c r="NEJ1136" s="223"/>
      <c r="NEK1136" s="223"/>
      <c r="NEL1136" s="223"/>
      <c r="NEM1136" s="223"/>
      <c r="NEN1136" s="223"/>
      <c r="NEO1136" s="223"/>
      <c r="NEP1136" s="223"/>
      <c r="NEQ1136" s="223"/>
      <c r="NER1136" s="223"/>
      <c r="NES1136" s="223"/>
      <c r="NET1136" s="223"/>
      <c r="NEU1136" s="223"/>
      <c r="NEV1136" s="223"/>
      <c r="NEW1136" s="223"/>
      <c r="NEX1136" s="223"/>
      <c r="NEY1136" s="223"/>
      <c r="NEZ1136" s="223"/>
      <c r="NFA1136" s="223"/>
      <c r="NFB1136" s="223"/>
      <c r="NFC1136" s="223"/>
      <c r="NFD1136" s="223"/>
      <c r="NFE1136" s="223"/>
      <c r="NFF1136" s="223"/>
      <c r="NFG1136" s="223"/>
      <c r="NFH1136" s="223"/>
      <c r="NFI1136" s="223"/>
      <c r="NFJ1136" s="223"/>
      <c r="NFK1136" s="223"/>
      <c r="NFL1136" s="223"/>
      <c r="NFM1136" s="223"/>
      <c r="NFN1136" s="223"/>
      <c r="NFO1136" s="223"/>
      <c r="NFP1136" s="223"/>
      <c r="NFQ1136" s="223"/>
      <c r="NFR1136" s="223"/>
      <c r="NFS1136" s="223"/>
      <c r="NFT1136" s="223"/>
      <c r="NFU1136" s="223"/>
      <c r="NFV1136" s="223"/>
      <c r="NFW1136" s="223"/>
      <c r="NFX1136" s="223"/>
      <c r="NFY1136" s="223"/>
      <c r="NFZ1136" s="223"/>
      <c r="NGA1136" s="223"/>
      <c r="NGB1136" s="223"/>
      <c r="NGC1136" s="223"/>
      <c r="NGD1136" s="223"/>
      <c r="NGE1136" s="223"/>
      <c r="NGF1136" s="223"/>
      <c r="NGG1136" s="223"/>
      <c r="NGH1136" s="223"/>
      <c r="NGI1136" s="223"/>
      <c r="NGJ1136" s="223"/>
      <c r="NGK1136" s="223"/>
      <c r="NGL1136" s="223"/>
      <c r="NGM1136" s="223"/>
      <c r="NGN1136" s="223"/>
      <c r="NGO1136" s="223"/>
      <c r="NGP1136" s="223"/>
      <c r="NGQ1136" s="223"/>
      <c r="NGR1136" s="223"/>
      <c r="NGS1136" s="223"/>
      <c r="NGT1136" s="223"/>
      <c r="NGU1136" s="223"/>
      <c r="NGV1136" s="223"/>
      <c r="NGW1136" s="223"/>
      <c r="NGX1136" s="223"/>
      <c r="NGY1136" s="223"/>
      <c r="NGZ1136" s="223"/>
      <c r="NHA1136" s="223"/>
      <c r="NHB1136" s="223"/>
      <c r="NHC1136" s="223"/>
      <c r="NHD1136" s="223"/>
      <c r="NHE1136" s="223"/>
      <c r="NHF1136" s="223"/>
      <c r="NHG1136" s="223"/>
      <c r="NHH1136" s="223"/>
      <c r="NHI1136" s="223"/>
      <c r="NHJ1136" s="223"/>
      <c r="NHK1136" s="223"/>
      <c r="NHL1136" s="223"/>
      <c r="NHM1136" s="223"/>
      <c r="NHN1136" s="223"/>
      <c r="NHO1136" s="223"/>
      <c r="NHP1136" s="223"/>
      <c r="NHQ1136" s="223"/>
      <c r="NHR1136" s="223"/>
      <c r="NHS1136" s="223"/>
      <c r="NHT1136" s="223"/>
      <c r="NHU1136" s="223"/>
      <c r="NHV1136" s="223"/>
      <c r="NHW1136" s="223"/>
      <c r="NHX1136" s="223"/>
      <c r="NHY1136" s="223"/>
      <c r="NHZ1136" s="223"/>
      <c r="NIA1136" s="223"/>
      <c r="NIB1136" s="223"/>
      <c r="NIC1136" s="223"/>
      <c r="NID1136" s="223"/>
      <c r="NIE1136" s="223"/>
      <c r="NIF1136" s="223"/>
      <c r="NIG1136" s="223"/>
      <c r="NIH1136" s="223"/>
      <c r="NII1136" s="223"/>
      <c r="NIJ1136" s="223"/>
      <c r="NIK1136" s="223"/>
      <c r="NIL1136" s="223"/>
      <c r="NIM1136" s="223"/>
      <c r="NIN1136" s="223"/>
      <c r="NIO1136" s="223"/>
      <c r="NIP1136" s="223"/>
      <c r="NIQ1136" s="223"/>
      <c r="NIR1136" s="223"/>
      <c r="NIS1136" s="223"/>
      <c r="NIT1136" s="223"/>
      <c r="NIU1136" s="223"/>
      <c r="NIV1136" s="223"/>
      <c r="NIW1136" s="223"/>
      <c r="NIX1136" s="223"/>
      <c r="NIY1136" s="223"/>
      <c r="NIZ1136" s="223"/>
      <c r="NJA1136" s="223"/>
      <c r="NJB1136" s="223"/>
      <c r="NJC1136" s="223"/>
      <c r="NJD1136" s="223"/>
      <c r="NJE1136" s="223"/>
      <c r="NJF1136" s="223"/>
      <c r="NJG1136" s="223"/>
      <c r="NJH1136" s="223"/>
      <c r="NJI1136" s="223"/>
      <c r="NJJ1136" s="223"/>
      <c r="NJK1136" s="223"/>
      <c r="NJL1136" s="223"/>
      <c r="NJM1136" s="223"/>
      <c r="NJN1136" s="223"/>
      <c r="NJO1136" s="223"/>
      <c r="NJP1136" s="223"/>
      <c r="NJQ1136" s="223"/>
      <c r="NJR1136" s="223"/>
      <c r="NJS1136" s="223"/>
      <c r="NJT1136" s="223"/>
      <c r="NJU1136" s="223"/>
      <c r="NJV1136" s="223"/>
      <c r="NJW1136" s="223"/>
      <c r="NJX1136" s="223"/>
      <c r="NJY1136" s="223"/>
      <c r="NJZ1136" s="223"/>
      <c r="NKA1136" s="223"/>
      <c r="NKB1136" s="223"/>
      <c r="NKC1136" s="223"/>
      <c r="NKD1136" s="223"/>
      <c r="NKE1136" s="223"/>
      <c r="NKF1136" s="223"/>
      <c r="NKG1136" s="223"/>
      <c r="NKH1136" s="223"/>
      <c r="NKI1136" s="223"/>
      <c r="NKJ1136" s="223"/>
      <c r="NKK1136" s="223"/>
      <c r="NKL1136" s="223"/>
      <c r="NKM1136" s="223"/>
      <c r="NKN1136" s="223"/>
      <c r="NKO1136" s="223"/>
      <c r="NKP1136" s="223"/>
      <c r="NKQ1136" s="223"/>
      <c r="NKR1136" s="223"/>
      <c r="NKS1136" s="223"/>
      <c r="NKT1136" s="223"/>
      <c r="NKU1136" s="223"/>
      <c r="NKV1136" s="223"/>
      <c r="NKW1136" s="223"/>
      <c r="NKX1136" s="223"/>
      <c r="NKY1136" s="223"/>
      <c r="NKZ1136" s="223"/>
      <c r="NLA1136" s="223"/>
      <c r="NLB1136" s="223"/>
      <c r="NLC1136" s="223"/>
      <c r="NLD1136" s="223"/>
      <c r="NLE1136" s="223"/>
      <c r="NLF1136" s="223"/>
      <c r="NLG1136" s="223"/>
      <c r="NLH1136" s="223"/>
      <c r="NLI1136" s="223"/>
      <c r="NLJ1136" s="223"/>
      <c r="NLK1136" s="223"/>
      <c r="NLL1136" s="223"/>
      <c r="NLM1136" s="223"/>
      <c r="NLN1136" s="223"/>
      <c r="NLO1136" s="223"/>
      <c r="NLP1136" s="223"/>
      <c r="NLQ1136" s="223"/>
      <c r="NLR1136" s="223"/>
      <c r="NLS1136" s="223"/>
      <c r="NLT1136" s="223"/>
      <c r="NLU1136" s="223"/>
      <c r="NLV1136" s="223"/>
      <c r="NLW1136" s="223"/>
      <c r="NLX1136" s="223"/>
      <c r="NLY1136" s="223"/>
      <c r="NLZ1136" s="223"/>
      <c r="NMA1136" s="223"/>
      <c r="NMB1136" s="223"/>
      <c r="NMC1136" s="223"/>
      <c r="NMD1136" s="223"/>
      <c r="NME1136" s="223"/>
      <c r="NMF1136" s="223"/>
      <c r="NMG1136" s="223"/>
      <c r="NMH1136" s="223"/>
      <c r="NMI1136" s="223"/>
      <c r="NMJ1136" s="223"/>
      <c r="NMK1136" s="223"/>
      <c r="NML1136" s="223"/>
      <c r="NMM1136" s="223"/>
      <c r="NMN1136" s="223"/>
      <c r="NMO1136" s="223"/>
      <c r="NMP1136" s="223"/>
      <c r="NMQ1136" s="223"/>
      <c r="NMR1136" s="223"/>
      <c r="NMS1136" s="223"/>
      <c r="NMT1136" s="223"/>
      <c r="NMU1136" s="223"/>
      <c r="NMV1136" s="223"/>
      <c r="NMW1136" s="223"/>
      <c r="NMX1136" s="223"/>
      <c r="NMY1136" s="223"/>
      <c r="NMZ1136" s="223"/>
      <c r="NNA1136" s="223"/>
      <c r="NNB1136" s="223"/>
      <c r="NNC1136" s="223"/>
      <c r="NND1136" s="223"/>
      <c r="NNE1136" s="223"/>
      <c r="NNF1136" s="223"/>
      <c r="NNG1136" s="223"/>
      <c r="NNH1136" s="223"/>
      <c r="NNI1136" s="223"/>
      <c r="NNJ1136" s="223"/>
      <c r="NNK1136" s="223"/>
      <c r="NNL1136" s="223"/>
      <c r="NNM1136" s="223"/>
      <c r="NNN1136" s="223"/>
      <c r="NNO1136" s="223"/>
      <c r="NNP1136" s="223"/>
      <c r="NNQ1136" s="223"/>
      <c r="NNR1136" s="223"/>
      <c r="NNS1136" s="223"/>
      <c r="NNT1136" s="223"/>
      <c r="NNU1136" s="223"/>
      <c r="NNV1136" s="223"/>
      <c r="NNW1136" s="223"/>
      <c r="NNX1136" s="223"/>
      <c r="NNY1136" s="223"/>
      <c r="NNZ1136" s="223"/>
      <c r="NOA1136" s="223"/>
      <c r="NOB1136" s="223"/>
      <c r="NOC1136" s="223"/>
      <c r="NOD1136" s="223"/>
      <c r="NOE1136" s="223"/>
      <c r="NOF1136" s="223"/>
      <c r="NOG1136" s="223"/>
      <c r="NOH1136" s="223"/>
      <c r="NOI1136" s="223"/>
      <c r="NOJ1136" s="223"/>
      <c r="NOK1136" s="223"/>
      <c r="NOL1136" s="223"/>
      <c r="NOM1136" s="223"/>
      <c r="NON1136" s="223"/>
      <c r="NOO1136" s="223"/>
      <c r="NOP1136" s="223"/>
      <c r="NOQ1136" s="223"/>
      <c r="NOR1136" s="223"/>
      <c r="NOS1136" s="223"/>
      <c r="NOT1136" s="223"/>
      <c r="NOU1136" s="223"/>
      <c r="NOV1136" s="223"/>
      <c r="NOW1136" s="223"/>
      <c r="NOX1136" s="223"/>
      <c r="NOY1136" s="223"/>
      <c r="NOZ1136" s="223"/>
      <c r="NPA1136" s="223"/>
      <c r="NPB1136" s="223"/>
      <c r="NPC1136" s="223"/>
      <c r="NPD1136" s="223"/>
      <c r="NPE1136" s="223"/>
      <c r="NPF1136" s="223"/>
      <c r="NPG1136" s="223"/>
      <c r="NPH1136" s="223"/>
      <c r="NPI1136" s="223"/>
      <c r="NPJ1136" s="223"/>
      <c r="NPK1136" s="223"/>
      <c r="NPL1136" s="223"/>
      <c r="NPM1136" s="223"/>
      <c r="NPN1136" s="223"/>
      <c r="NPO1136" s="223"/>
      <c r="NPP1136" s="223"/>
      <c r="NPQ1136" s="223"/>
      <c r="NPR1136" s="223"/>
      <c r="NPS1136" s="223"/>
      <c r="NPT1136" s="223"/>
      <c r="NPU1136" s="223"/>
      <c r="NPV1136" s="223"/>
      <c r="NPW1136" s="223"/>
      <c r="NPX1136" s="223"/>
      <c r="NPY1136" s="223"/>
      <c r="NPZ1136" s="223"/>
      <c r="NQA1136" s="223"/>
      <c r="NQB1136" s="223"/>
      <c r="NQC1136" s="223"/>
      <c r="NQD1136" s="223"/>
      <c r="NQE1136" s="223"/>
      <c r="NQF1136" s="223"/>
      <c r="NQG1136" s="223"/>
      <c r="NQH1136" s="223"/>
      <c r="NQI1136" s="223"/>
      <c r="NQJ1136" s="223"/>
      <c r="NQK1136" s="223"/>
      <c r="NQL1136" s="223"/>
      <c r="NQM1136" s="223"/>
      <c r="NQN1136" s="223"/>
      <c r="NQO1136" s="223"/>
      <c r="NQP1136" s="223"/>
      <c r="NQQ1136" s="223"/>
      <c r="NQR1136" s="223"/>
      <c r="NQS1136" s="223"/>
      <c r="NQT1136" s="223"/>
      <c r="NQU1136" s="223"/>
      <c r="NQV1136" s="223"/>
      <c r="NQW1136" s="223"/>
      <c r="NQX1136" s="223"/>
      <c r="NQY1136" s="223"/>
      <c r="NQZ1136" s="223"/>
      <c r="NRA1136" s="223"/>
      <c r="NRB1136" s="223"/>
      <c r="NRC1136" s="223"/>
      <c r="NRD1136" s="223"/>
      <c r="NRE1136" s="223"/>
      <c r="NRF1136" s="223"/>
      <c r="NRG1136" s="223"/>
      <c r="NRH1136" s="223"/>
      <c r="NRI1136" s="223"/>
      <c r="NRJ1136" s="223"/>
      <c r="NRK1136" s="223"/>
      <c r="NRL1136" s="223"/>
      <c r="NRM1136" s="223"/>
      <c r="NRN1136" s="223"/>
      <c r="NRO1136" s="223"/>
      <c r="NRP1136" s="223"/>
      <c r="NRQ1136" s="223"/>
      <c r="NRR1136" s="223"/>
      <c r="NRS1136" s="223"/>
      <c r="NRT1136" s="223"/>
      <c r="NRU1136" s="223"/>
      <c r="NRV1136" s="223"/>
      <c r="NRW1136" s="223"/>
      <c r="NRX1136" s="223"/>
      <c r="NRY1136" s="223"/>
      <c r="NRZ1136" s="223"/>
      <c r="NSA1136" s="223"/>
      <c r="NSB1136" s="223"/>
      <c r="NSC1136" s="223"/>
      <c r="NSD1136" s="223"/>
      <c r="NSE1136" s="223"/>
      <c r="NSF1136" s="223"/>
      <c r="NSG1136" s="223"/>
      <c r="NSH1136" s="223"/>
      <c r="NSI1136" s="223"/>
      <c r="NSJ1136" s="223"/>
      <c r="NSK1136" s="223"/>
      <c r="NSL1136" s="223"/>
      <c r="NSM1136" s="223"/>
      <c r="NSN1136" s="223"/>
      <c r="NSO1136" s="223"/>
      <c r="NSP1136" s="223"/>
      <c r="NSQ1136" s="223"/>
      <c r="NSR1136" s="223"/>
      <c r="NSS1136" s="223"/>
      <c r="NST1136" s="223"/>
      <c r="NSU1136" s="223"/>
      <c r="NSV1136" s="223"/>
      <c r="NSW1136" s="223"/>
      <c r="NSX1136" s="223"/>
      <c r="NSY1136" s="223"/>
      <c r="NSZ1136" s="223"/>
      <c r="NTA1136" s="223"/>
      <c r="NTB1136" s="223"/>
      <c r="NTC1136" s="223"/>
      <c r="NTD1136" s="223"/>
      <c r="NTE1136" s="223"/>
      <c r="NTF1136" s="223"/>
      <c r="NTG1136" s="223"/>
      <c r="NTH1136" s="223"/>
      <c r="NTI1136" s="223"/>
      <c r="NTJ1136" s="223"/>
      <c r="NTK1136" s="223"/>
      <c r="NTL1136" s="223"/>
      <c r="NTM1136" s="223"/>
      <c r="NTN1136" s="223"/>
      <c r="NTO1136" s="223"/>
      <c r="NTP1136" s="223"/>
      <c r="NTQ1136" s="223"/>
      <c r="NTR1136" s="223"/>
      <c r="NTS1136" s="223"/>
      <c r="NTT1136" s="223"/>
      <c r="NTU1136" s="223"/>
      <c r="NTV1136" s="223"/>
      <c r="NTW1136" s="223"/>
      <c r="NTX1136" s="223"/>
      <c r="NTY1136" s="223"/>
      <c r="NTZ1136" s="223"/>
      <c r="NUA1136" s="223"/>
      <c r="NUB1136" s="223"/>
      <c r="NUC1136" s="223"/>
      <c r="NUD1136" s="223"/>
      <c r="NUE1136" s="223"/>
      <c r="NUF1136" s="223"/>
      <c r="NUG1136" s="223"/>
      <c r="NUH1136" s="223"/>
      <c r="NUI1136" s="223"/>
      <c r="NUJ1136" s="223"/>
      <c r="NUK1136" s="223"/>
      <c r="NUL1136" s="223"/>
      <c r="NUM1136" s="223"/>
      <c r="NUN1136" s="223"/>
      <c r="NUO1136" s="223"/>
      <c r="NUP1136" s="223"/>
      <c r="NUQ1136" s="223"/>
      <c r="NUR1136" s="223"/>
      <c r="NUS1136" s="223"/>
      <c r="NUT1136" s="223"/>
      <c r="NUU1136" s="223"/>
      <c r="NUV1136" s="223"/>
      <c r="NUW1136" s="223"/>
      <c r="NUX1136" s="223"/>
      <c r="NUY1136" s="223"/>
      <c r="NUZ1136" s="223"/>
      <c r="NVA1136" s="223"/>
      <c r="NVB1136" s="223"/>
      <c r="NVC1136" s="223"/>
      <c r="NVD1136" s="223"/>
      <c r="NVE1136" s="223"/>
      <c r="NVF1136" s="223"/>
      <c r="NVG1136" s="223"/>
      <c r="NVH1136" s="223"/>
      <c r="NVI1136" s="223"/>
      <c r="NVJ1136" s="223"/>
      <c r="NVK1136" s="223"/>
      <c r="NVL1136" s="223"/>
      <c r="NVM1136" s="223"/>
      <c r="NVN1136" s="223"/>
      <c r="NVO1136" s="223"/>
      <c r="NVP1136" s="223"/>
      <c r="NVQ1136" s="223"/>
      <c r="NVR1136" s="223"/>
      <c r="NVS1136" s="223"/>
      <c r="NVT1136" s="223"/>
      <c r="NVU1136" s="223"/>
      <c r="NVV1136" s="223"/>
      <c r="NVW1136" s="223"/>
      <c r="NVX1136" s="223"/>
      <c r="NVY1136" s="223"/>
      <c r="NVZ1136" s="223"/>
      <c r="NWA1136" s="223"/>
      <c r="NWB1136" s="223"/>
      <c r="NWC1136" s="223"/>
      <c r="NWD1136" s="223"/>
      <c r="NWE1136" s="223"/>
      <c r="NWF1136" s="223"/>
      <c r="NWG1136" s="223"/>
      <c r="NWH1136" s="223"/>
      <c r="NWI1136" s="223"/>
      <c r="NWJ1136" s="223"/>
      <c r="NWK1136" s="223"/>
      <c r="NWL1136" s="223"/>
      <c r="NWM1136" s="223"/>
      <c r="NWN1136" s="223"/>
      <c r="NWO1136" s="223"/>
      <c r="NWP1136" s="223"/>
      <c r="NWQ1136" s="223"/>
      <c r="NWR1136" s="223"/>
      <c r="NWS1136" s="223"/>
      <c r="NWT1136" s="223"/>
      <c r="NWU1136" s="223"/>
      <c r="NWV1136" s="223"/>
      <c r="NWW1136" s="223"/>
      <c r="NWX1136" s="223"/>
      <c r="NWY1136" s="223"/>
      <c r="NWZ1136" s="223"/>
      <c r="NXA1136" s="223"/>
      <c r="NXB1136" s="223"/>
      <c r="NXC1136" s="223"/>
      <c r="NXD1136" s="223"/>
      <c r="NXE1136" s="223"/>
      <c r="NXF1136" s="223"/>
      <c r="NXG1136" s="223"/>
      <c r="NXH1136" s="223"/>
      <c r="NXI1136" s="223"/>
      <c r="NXJ1136" s="223"/>
      <c r="NXK1136" s="223"/>
      <c r="NXL1136" s="223"/>
      <c r="NXM1136" s="223"/>
      <c r="NXN1136" s="223"/>
      <c r="NXO1136" s="223"/>
      <c r="NXP1136" s="223"/>
      <c r="NXQ1136" s="223"/>
      <c r="NXR1136" s="223"/>
      <c r="NXS1136" s="223"/>
      <c r="NXT1136" s="223"/>
      <c r="NXU1136" s="223"/>
      <c r="NXV1136" s="223"/>
      <c r="NXW1136" s="223"/>
      <c r="NXX1136" s="223"/>
      <c r="NXY1136" s="223"/>
      <c r="NXZ1136" s="223"/>
      <c r="NYA1136" s="223"/>
      <c r="NYB1136" s="223"/>
      <c r="NYC1136" s="223"/>
      <c r="NYD1136" s="223"/>
      <c r="NYE1136" s="223"/>
      <c r="NYF1136" s="223"/>
      <c r="NYG1136" s="223"/>
      <c r="NYH1136" s="223"/>
      <c r="NYI1136" s="223"/>
      <c r="NYJ1136" s="223"/>
      <c r="NYK1136" s="223"/>
      <c r="NYL1136" s="223"/>
      <c r="NYM1136" s="223"/>
      <c r="NYN1136" s="223"/>
      <c r="NYO1136" s="223"/>
      <c r="NYP1136" s="223"/>
      <c r="NYQ1136" s="223"/>
      <c r="NYR1136" s="223"/>
      <c r="NYS1136" s="223"/>
      <c r="NYT1136" s="223"/>
      <c r="NYU1136" s="223"/>
      <c r="NYV1136" s="223"/>
      <c r="NYW1136" s="223"/>
      <c r="NYX1136" s="223"/>
      <c r="NYY1136" s="223"/>
      <c r="NYZ1136" s="223"/>
      <c r="NZA1136" s="223"/>
      <c r="NZB1136" s="223"/>
      <c r="NZC1136" s="223"/>
      <c r="NZD1136" s="223"/>
      <c r="NZE1136" s="223"/>
      <c r="NZF1136" s="223"/>
      <c r="NZG1136" s="223"/>
      <c r="NZH1136" s="223"/>
      <c r="NZI1136" s="223"/>
      <c r="NZJ1136" s="223"/>
      <c r="NZK1136" s="223"/>
      <c r="NZL1136" s="223"/>
      <c r="NZM1136" s="223"/>
      <c r="NZN1136" s="223"/>
      <c r="NZO1136" s="223"/>
      <c r="NZP1136" s="223"/>
      <c r="NZQ1136" s="223"/>
      <c r="NZR1136" s="223"/>
      <c r="NZS1136" s="223"/>
      <c r="NZT1136" s="223"/>
      <c r="NZU1136" s="223"/>
      <c r="NZV1136" s="223"/>
      <c r="NZW1136" s="223"/>
      <c r="NZX1136" s="223"/>
      <c r="NZY1136" s="223"/>
      <c r="NZZ1136" s="223"/>
      <c r="OAA1136" s="223"/>
      <c r="OAB1136" s="223"/>
      <c r="OAC1136" s="223"/>
      <c r="OAD1136" s="223"/>
      <c r="OAE1136" s="223"/>
      <c r="OAF1136" s="223"/>
      <c r="OAG1136" s="223"/>
      <c r="OAH1136" s="223"/>
      <c r="OAI1136" s="223"/>
      <c r="OAJ1136" s="223"/>
      <c r="OAK1136" s="223"/>
      <c r="OAL1136" s="223"/>
      <c r="OAM1136" s="223"/>
      <c r="OAN1136" s="223"/>
      <c r="OAO1136" s="223"/>
      <c r="OAP1136" s="223"/>
      <c r="OAQ1136" s="223"/>
      <c r="OAR1136" s="223"/>
      <c r="OAS1136" s="223"/>
      <c r="OAT1136" s="223"/>
      <c r="OAU1136" s="223"/>
      <c r="OAV1136" s="223"/>
      <c r="OAW1136" s="223"/>
      <c r="OAX1136" s="223"/>
      <c r="OAY1136" s="223"/>
      <c r="OAZ1136" s="223"/>
      <c r="OBA1136" s="223"/>
      <c r="OBB1136" s="223"/>
      <c r="OBC1136" s="223"/>
      <c r="OBD1136" s="223"/>
      <c r="OBE1136" s="223"/>
      <c r="OBF1136" s="223"/>
      <c r="OBG1136" s="223"/>
      <c r="OBH1136" s="223"/>
      <c r="OBI1136" s="223"/>
      <c r="OBJ1136" s="223"/>
      <c r="OBK1136" s="223"/>
      <c r="OBL1136" s="223"/>
      <c r="OBM1136" s="223"/>
      <c r="OBN1136" s="223"/>
      <c r="OBO1136" s="223"/>
      <c r="OBP1136" s="223"/>
      <c r="OBQ1136" s="223"/>
      <c r="OBR1136" s="223"/>
      <c r="OBS1136" s="223"/>
      <c r="OBT1136" s="223"/>
      <c r="OBU1136" s="223"/>
      <c r="OBV1136" s="223"/>
      <c r="OBW1136" s="223"/>
      <c r="OBX1136" s="223"/>
      <c r="OBY1136" s="223"/>
      <c r="OBZ1136" s="223"/>
      <c r="OCA1136" s="223"/>
      <c r="OCB1136" s="223"/>
      <c r="OCC1136" s="223"/>
      <c r="OCD1136" s="223"/>
      <c r="OCE1136" s="223"/>
      <c r="OCF1136" s="223"/>
      <c r="OCG1136" s="223"/>
      <c r="OCH1136" s="223"/>
      <c r="OCI1136" s="223"/>
      <c r="OCJ1136" s="223"/>
      <c r="OCK1136" s="223"/>
      <c r="OCL1136" s="223"/>
      <c r="OCM1136" s="223"/>
      <c r="OCN1136" s="223"/>
      <c r="OCO1136" s="223"/>
      <c r="OCP1136" s="223"/>
      <c r="OCQ1136" s="223"/>
      <c r="OCR1136" s="223"/>
      <c r="OCS1136" s="223"/>
      <c r="OCT1136" s="223"/>
      <c r="OCU1136" s="223"/>
      <c r="OCV1136" s="223"/>
      <c r="OCW1136" s="223"/>
      <c r="OCX1136" s="223"/>
      <c r="OCY1136" s="223"/>
      <c r="OCZ1136" s="223"/>
      <c r="ODA1136" s="223"/>
      <c r="ODB1136" s="223"/>
      <c r="ODC1136" s="223"/>
      <c r="ODD1136" s="223"/>
      <c r="ODE1136" s="223"/>
      <c r="ODF1136" s="223"/>
      <c r="ODG1136" s="223"/>
      <c r="ODH1136" s="223"/>
      <c r="ODI1136" s="223"/>
      <c r="ODJ1136" s="223"/>
      <c r="ODK1136" s="223"/>
      <c r="ODL1136" s="223"/>
      <c r="ODM1136" s="223"/>
      <c r="ODN1136" s="223"/>
      <c r="ODO1136" s="223"/>
      <c r="ODP1136" s="223"/>
      <c r="ODQ1136" s="223"/>
      <c r="ODR1136" s="223"/>
      <c r="ODS1136" s="223"/>
      <c r="ODT1136" s="223"/>
      <c r="ODU1136" s="223"/>
      <c r="ODV1136" s="223"/>
      <c r="ODW1136" s="223"/>
      <c r="ODX1136" s="223"/>
      <c r="ODY1136" s="223"/>
      <c r="ODZ1136" s="223"/>
      <c r="OEA1136" s="223"/>
      <c r="OEB1136" s="223"/>
      <c r="OEC1136" s="223"/>
      <c r="OED1136" s="223"/>
      <c r="OEE1136" s="223"/>
      <c r="OEF1136" s="223"/>
      <c r="OEG1136" s="223"/>
      <c r="OEH1136" s="223"/>
      <c r="OEI1136" s="223"/>
      <c r="OEJ1136" s="223"/>
      <c r="OEK1136" s="223"/>
      <c r="OEL1136" s="223"/>
      <c r="OEM1136" s="223"/>
      <c r="OEN1136" s="223"/>
      <c r="OEO1136" s="223"/>
      <c r="OEP1136" s="223"/>
      <c r="OEQ1136" s="223"/>
      <c r="OER1136" s="223"/>
      <c r="OES1136" s="223"/>
      <c r="OET1136" s="223"/>
      <c r="OEU1136" s="223"/>
      <c r="OEV1136" s="223"/>
      <c r="OEW1136" s="223"/>
      <c r="OEX1136" s="223"/>
      <c r="OEY1136" s="223"/>
      <c r="OEZ1136" s="223"/>
      <c r="OFA1136" s="223"/>
      <c r="OFB1136" s="223"/>
      <c r="OFC1136" s="223"/>
      <c r="OFD1136" s="223"/>
      <c r="OFE1136" s="223"/>
      <c r="OFF1136" s="223"/>
      <c r="OFG1136" s="223"/>
      <c r="OFH1136" s="223"/>
      <c r="OFI1136" s="223"/>
      <c r="OFJ1136" s="223"/>
      <c r="OFK1136" s="223"/>
      <c r="OFL1136" s="223"/>
      <c r="OFM1136" s="223"/>
      <c r="OFN1136" s="223"/>
      <c r="OFO1136" s="223"/>
      <c r="OFP1136" s="223"/>
      <c r="OFQ1136" s="223"/>
      <c r="OFR1136" s="223"/>
      <c r="OFS1136" s="223"/>
      <c r="OFT1136" s="223"/>
      <c r="OFU1136" s="223"/>
      <c r="OFV1136" s="223"/>
      <c r="OFW1136" s="223"/>
      <c r="OFX1136" s="223"/>
      <c r="OFY1136" s="223"/>
      <c r="OFZ1136" s="223"/>
      <c r="OGA1136" s="223"/>
      <c r="OGB1136" s="223"/>
      <c r="OGC1136" s="223"/>
      <c r="OGD1136" s="223"/>
      <c r="OGE1136" s="223"/>
      <c r="OGF1136" s="223"/>
      <c r="OGG1136" s="223"/>
      <c r="OGH1136" s="223"/>
      <c r="OGI1136" s="223"/>
      <c r="OGJ1136" s="223"/>
      <c r="OGK1136" s="223"/>
      <c r="OGL1136" s="223"/>
      <c r="OGM1136" s="223"/>
      <c r="OGN1136" s="223"/>
      <c r="OGO1136" s="223"/>
      <c r="OGP1136" s="223"/>
      <c r="OGQ1136" s="223"/>
      <c r="OGR1136" s="223"/>
      <c r="OGS1136" s="223"/>
      <c r="OGT1136" s="223"/>
      <c r="OGU1136" s="223"/>
      <c r="OGV1136" s="223"/>
      <c r="OGW1136" s="223"/>
      <c r="OGX1136" s="223"/>
      <c r="OGY1136" s="223"/>
      <c r="OGZ1136" s="223"/>
      <c r="OHA1136" s="223"/>
      <c r="OHB1136" s="223"/>
      <c r="OHC1136" s="223"/>
      <c r="OHD1136" s="223"/>
      <c r="OHE1136" s="223"/>
      <c r="OHF1136" s="223"/>
      <c r="OHG1136" s="223"/>
      <c r="OHH1136" s="223"/>
      <c r="OHI1136" s="223"/>
      <c r="OHJ1136" s="223"/>
      <c r="OHK1136" s="223"/>
      <c r="OHL1136" s="223"/>
      <c r="OHM1136" s="223"/>
      <c r="OHN1136" s="223"/>
      <c r="OHO1136" s="223"/>
      <c r="OHP1136" s="223"/>
      <c r="OHQ1136" s="223"/>
      <c r="OHR1136" s="223"/>
      <c r="OHS1136" s="223"/>
      <c r="OHT1136" s="223"/>
      <c r="OHU1136" s="223"/>
      <c r="OHV1136" s="223"/>
      <c r="OHW1136" s="223"/>
      <c r="OHX1136" s="223"/>
      <c r="OHY1136" s="223"/>
      <c r="OHZ1136" s="223"/>
      <c r="OIA1136" s="223"/>
      <c r="OIB1136" s="223"/>
      <c r="OIC1136" s="223"/>
      <c r="OID1136" s="223"/>
      <c r="OIE1136" s="223"/>
      <c r="OIF1136" s="223"/>
      <c r="OIG1136" s="223"/>
      <c r="OIH1136" s="223"/>
      <c r="OII1136" s="223"/>
      <c r="OIJ1136" s="223"/>
      <c r="OIK1136" s="223"/>
      <c r="OIL1136" s="223"/>
      <c r="OIM1136" s="223"/>
      <c r="OIN1136" s="223"/>
      <c r="OIO1136" s="223"/>
      <c r="OIP1136" s="223"/>
      <c r="OIQ1136" s="223"/>
      <c r="OIR1136" s="223"/>
      <c r="OIS1136" s="223"/>
      <c r="OIT1136" s="223"/>
      <c r="OIU1136" s="223"/>
      <c r="OIV1136" s="223"/>
      <c r="OIW1136" s="223"/>
      <c r="OIX1136" s="223"/>
      <c r="OIY1136" s="223"/>
      <c r="OIZ1136" s="223"/>
      <c r="OJA1136" s="223"/>
      <c r="OJB1136" s="223"/>
      <c r="OJC1136" s="223"/>
      <c r="OJD1136" s="223"/>
      <c r="OJE1136" s="223"/>
      <c r="OJF1136" s="223"/>
      <c r="OJG1136" s="223"/>
      <c r="OJH1136" s="223"/>
      <c r="OJI1136" s="223"/>
      <c r="OJJ1136" s="223"/>
      <c r="OJK1136" s="223"/>
      <c r="OJL1136" s="223"/>
      <c r="OJM1136" s="223"/>
      <c r="OJN1136" s="223"/>
      <c r="OJO1136" s="223"/>
      <c r="OJP1136" s="223"/>
      <c r="OJQ1136" s="223"/>
      <c r="OJR1136" s="223"/>
      <c r="OJS1136" s="223"/>
      <c r="OJT1136" s="223"/>
      <c r="OJU1136" s="223"/>
      <c r="OJV1136" s="223"/>
      <c r="OJW1136" s="223"/>
      <c r="OJX1136" s="223"/>
      <c r="OJY1136" s="223"/>
      <c r="OJZ1136" s="223"/>
      <c r="OKA1136" s="223"/>
      <c r="OKB1136" s="223"/>
      <c r="OKC1136" s="223"/>
      <c r="OKD1136" s="223"/>
      <c r="OKE1136" s="223"/>
      <c r="OKF1136" s="223"/>
      <c r="OKG1136" s="223"/>
      <c r="OKH1136" s="223"/>
      <c r="OKI1136" s="223"/>
      <c r="OKJ1136" s="223"/>
      <c r="OKK1136" s="223"/>
      <c r="OKL1136" s="223"/>
      <c r="OKM1136" s="223"/>
      <c r="OKN1136" s="223"/>
      <c r="OKO1136" s="223"/>
      <c r="OKP1136" s="223"/>
      <c r="OKQ1136" s="223"/>
      <c r="OKR1136" s="223"/>
      <c r="OKS1136" s="223"/>
      <c r="OKT1136" s="223"/>
      <c r="OKU1136" s="223"/>
      <c r="OKV1136" s="223"/>
      <c r="OKW1136" s="223"/>
      <c r="OKX1136" s="223"/>
      <c r="OKY1136" s="223"/>
      <c r="OKZ1136" s="223"/>
      <c r="OLA1136" s="223"/>
      <c r="OLB1136" s="223"/>
      <c r="OLC1136" s="223"/>
      <c r="OLD1136" s="223"/>
      <c r="OLE1136" s="223"/>
      <c r="OLF1136" s="223"/>
      <c r="OLG1136" s="223"/>
      <c r="OLH1136" s="223"/>
      <c r="OLI1136" s="223"/>
      <c r="OLJ1136" s="223"/>
      <c r="OLK1136" s="223"/>
      <c r="OLL1136" s="223"/>
      <c r="OLM1136" s="223"/>
      <c r="OLN1136" s="223"/>
      <c r="OLO1136" s="223"/>
      <c r="OLP1136" s="223"/>
      <c r="OLQ1136" s="223"/>
      <c r="OLR1136" s="223"/>
      <c r="OLS1136" s="223"/>
      <c r="OLT1136" s="223"/>
      <c r="OLU1136" s="223"/>
      <c r="OLV1136" s="223"/>
      <c r="OLW1136" s="223"/>
      <c r="OLX1136" s="223"/>
      <c r="OLY1136" s="223"/>
      <c r="OLZ1136" s="223"/>
      <c r="OMA1136" s="223"/>
      <c r="OMB1136" s="223"/>
      <c r="OMC1136" s="223"/>
      <c r="OMD1136" s="223"/>
      <c r="OME1136" s="223"/>
      <c r="OMF1136" s="223"/>
      <c r="OMG1136" s="223"/>
      <c r="OMH1136" s="223"/>
      <c r="OMI1136" s="223"/>
      <c r="OMJ1136" s="223"/>
      <c r="OMK1136" s="223"/>
      <c r="OML1136" s="223"/>
      <c r="OMM1136" s="223"/>
      <c r="OMN1136" s="223"/>
      <c r="OMO1136" s="223"/>
      <c r="OMP1136" s="223"/>
      <c r="OMQ1136" s="223"/>
      <c r="OMR1136" s="223"/>
      <c r="OMS1136" s="223"/>
      <c r="OMT1136" s="223"/>
      <c r="OMU1136" s="223"/>
      <c r="OMV1136" s="223"/>
      <c r="OMW1136" s="223"/>
      <c r="OMX1136" s="223"/>
      <c r="OMY1136" s="223"/>
      <c r="OMZ1136" s="223"/>
      <c r="ONA1136" s="223"/>
      <c r="ONB1136" s="223"/>
      <c r="ONC1136" s="223"/>
      <c r="OND1136" s="223"/>
      <c r="ONE1136" s="223"/>
      <c r="ONF1136" s="223"/>
      <c r="ONG1136" s="223"/>
      <c r="ONH1136" s="223"/>
      <c r="ONI1136" s="223"/>
      <c r="ONJ1136" s="223"/>
      <c r="ONK1136" s="223"/>
      <c r="ONL1136" s="223"/>
      <c r="ONM1136" s="223"/>
      <c r="ONN1136" s="223"/>
      <c r="ONO1136" s="223"/>
      <c r="ONP1136" s="223"/>
      <c r="ONQ1136" s="223"/>
      <c r="ONR1136" s="223"/>
      <c r="ONS1136" s="223"/>
      <c r="ONT1136" s="223"/>
      <c r="ONU1136" s="223"/>
      <c r="ONV1136" s="223"/>
      <c r="ONW1136" s="223"/>
      <c r="ONX1136" s="223"/>
      <c r="ONY1136" s="223"/>
      <c r="ONZ1136" s="223"/>
      <c r="OOA1136" s="223"/>
      <c r="OOB1136" s="223"/>
      <c r="OOC1136" s="223"/>
      <c r="OOD1136" s="223"/>
      <c r="OOE1136" s="223"/>
      <c r="OOF1136" s="223"/>
      <c r="OOG1136" s="223"/>
      <c r="OOH1136" s="223"/>
      <c r="OOI1136" s="223"/>
      <c r="OOJ1136" s="223"/>
      <c r="OOK1136" s="223"/>
      <c r="OOL1136" s="223"/>
      <c r="OOM1136" s="223"/>
      <c r="OON1136" s="223"/>
      <c r="OOO1136" s="223"/>
      <c r="OOP1136" s="223"/>
      <c r="OOQ1136" s="223"/>
      <c r="OOR1136" s="223"/>
      <c r="OOS1136" s="223"/>
      <c r="OOT1136" s="223"/>
      <c r="OOU1136" s="223"/>
      <c r="OOV1136" s="223"/>
      <c r="OOW1136" s="223"/>
      <c r="OOX1136" s="223"/>
      <c r="OOY1136" s="223"/>
      <c r="OOZ1136" s="223"/>
      <c r="OPA1136" s="223"/>
      <c r="OPB1136" s="223"/>
      <c r="OPC1136" s="223"/>
      <c r="OPD1136" s="223"/>
      <c r="OPE1136" s="223"/>
      <c r="OPF1136" s="223"/>
      <c r="OPG1136" s="223"/>
      <c r="OPH1136" s="223"/>
      <c r="OPI1136" s="223"/>
      <c r="OPJ1136" s="223"/>
      <c r="OPK1136" s="223"/>
      <c r="OPL1136" s="223"/>
      <c r="OPM1136" s="223"/>
      <c r="OPN1136" s="223"/>
      <c r="OPO1136" s="223"/>
      <c r="OPP1136" s="223"/>
      <c r="OPQ1136" s="223"/>
      <c r="OPR1136" s="223"/>
      <c r="OPS1136" s="223"/>
      <c r="OPT1136" s="223"/>
      <c r="OPU1136" s="223"/>
      <c r="OPV1136" s="223"/>
      <c r="OPW1136" s="223"/>
      <c r="OPX1136" s="223"/>
      <c r="OPY1136" s="223"/>
      <c r="OPZ1136" s="223"/>
      <c r="OQA1136" s="223"/>
      <c r="OQB1136" s="223"/>
      <c r="OQC1136" s="223"/>
      <c r="OQD1136" s="223"/>
      <c r="OQE1136" s="223"/>
      <c r="OQF1136" s="223"/>
      <c r="OQG1136" s="223"/>
      <c r="OQH1136" s="223"/>
      <c r="OQI1136" s="223"/>
      <c r="OQJ1136" s="223"/>
      <c r="OQK1136" s="223"/>
      <c r="OQL1136" s="223"/>
      <c r="OQM1136" s="223"/>
      <c r="OQN1136" s="223"/>
      <c r="OQO1136" s="223"/>
      <c r="OQP1136" s="223"/>
      <c r="OQQ1136" s="223"/>
      <c r="OQR1136" s="223"/>
      <c r="OQS1136" s="223"/>
      <c r="OQT1136" s="223"/>
      <c r="OQU1136" s="223"/>
      <c r="OQV1136" s="223"/>
      <c r="OQW1136" s="223"/>
      <c r="OQX1136" s="223"/>
      <c r="OQY1136" s="223"/>
      <c r="OQZ1136" s="223"/>
      <c r="ORA1136" s="223"/>
      <c r="ORB1136" s="223"/>
      <c r="ORC1136" s="223"/>
      <c r="ORD1136" s="223"/>
      <c r="ORE1136" s="223"/>
      <c r="ORF1136" s="223"/>
      <c r="ORG1136" s="223"/>
      <c r="ORH1136" s="223"/>
      <c r="ORI1136" s="223"/>
      <c r="ORJ1136" s="223"/>
      <c r="ORK1136" s="223"/>
      <c r="ORL1136" s="223"/>
      <c r="ORM1136" s="223"/>
      <c r="ORN1136" s="223"/>
      <c r="ORO1136" s="223"/>
      <c r="ORP1136" s="223"/>
      <c r="ORQ1136" s="223"/>
      <c r="ORR1136" s="223"/>
      <c r="ORS1136" s="223"/>
      <c r="ORT1136" s="223"/>
      <c r="ORU1136" s="223"/>
      <c r="ORV1136" s="223"/>
      <c r="ORW1136" s="223"/>
      <c r="ORX1136" s="223"/>
      <c r="ORY1136" s="223"/>
      <c r="ORZ1136" s="223"/>
      <c r="OSA1136" s="223"/>
      <c r="OSB1136" s="223"/>
      <c r="OSC1136" s="223"/>
      <c r="OSD1136" s="223"/>
      <c r="OSE1136" s="223"/>
      <c r="OSF1136" s="223"/>
      <c r="OSG1136" s="223"/>
      <c r="OSH1136" s="223"/>
      <c r="OSI1136" s="223"/>
      <c r="OSJ1136" s="223"/>
      <c r="OSK1136" s="223"/>
      <c r="OSL1136" s="223"/>
      <c r="OSM1136" s="223"/>
      <c r="OSN1136" s="223"/>
      <c r="OSO1136" s="223"/>
      <c r="OSP1136" s="223"/>
      <c r="OSQ1136" s="223"/>
      <c r="OSR1136" s="223"/>
      <c r="OSS1136" s="223"/>
      <c r="OST1136" s="223"/>
      <c r="OSU1136" s="223"/>
      <c r="OSV1136" s="223"/>
      <c r="OSW1136" s="223"/>
      <c r="OSX1136" s="223"/>
      <c r="OSY1136" s="223"/>
      <c r="OSZ1136" s="223"/>
      <c r="OTA1136" s="223"/>
      <c r="OTB1136" s="223"/>
      <c r="OTC1136" s="223"/>
      <c r="OTD1136" s="223"/>
      <c r="OTE1136" s="223"/>
      <c r="OTF1136" s="223"/>
      <c r="OTG1136" s="223"/>
      <c r="OTH1136" s="223"/>
      <c r="OTI1136" s="223"/>
      <c r="OTJ1136" s="223"/>
      <c r="OTK1136" s="223"/>
      <c r="OTL1136" s="223"/>
      <c r="OTM1136" s="223"/>
      <c r="OTN1136" s="223"/>
      <c r="OTO1136" s="223"/>
      <c r="OTP1136" s="223"/>
      <c r="OTQ1136" s="223"/>
      <c r="OTR1136" s="223"/>
      <c r="OTS1136" s="223"/>
      <c r="OTT1136" s="223"/>
      <c r="OTU1136" s="223"/>
      <c r="OTV1136" s="223"/>
      <c r="OTW1136" s="223"/>
      <c r="OTX1136" s="223"/>
      <c r="OTY1136" s="223"/>
      <c r="OTZ1136" s="223"/>
      <c r="OUA1136" s="223"/>
      <c r="OUB1136" s="223"/>
      <c r="OUC1136" s="223"/>
      <c r="OUD1136" s="223"/>
      <c r="OUE1136" s="223"/>
      <c r="OUF1136" s="223"/>
      <c r="OUG1136" s="223"/>
      <c r="OUH1136" s="223"/>
      <c r="OUI1136" s="223"/>
      <c r="OUJ1136" s="223"/>
      <c r="OUK1136" s="223"/>
      <c r="OUL1136" s="223"/>
      <c r="OUM1136" s="223"/>
      <c r="OUN1136" s="223"/>
      <c r="OUO1136" s="223"/>
      <c r="OUP1136" s="223"/>
      <c r="OUQ1136" s="223"/>
      <c r="OUR1136" s="223"/>
      <c r="OUS1136" s="223"/>
      <c r="OUT1136" s="223"/>
      <c r="OUU1136" s="223"/>
      <c r="OUV1136" s="223"/>
      <c r="OUW1136" s="223"/>
      <c r="OUX1136" s="223"/>
      <c r="OUY1136" s="223"/>
      <c r="OUZ1136" s="223"/>
      <c r="OVA1136" s="223"/>
      <c r="OVB1136" s="223"/>
      <c r="OVC1136" s="223"/>
      <c r="OVD1136" s="223"/>
      <c r="OVE1136" s="223"/>
      <c r="OVF1136" s="223"/>
      <c r="OVG1136" s="223"/>
      <c r="OVH1136" s="223"/>
      <c r="OVI1136" s="223"/>
      <c r="OVJ1136" s="223"/>
      <c r="OVK1136" s="223"/>
      <c r="OVL1136" s="223"/>
      <c r="OVM1136" s="223"/>
      <c r="OVN1136" s="223"/>
      <c r="OVO1136" s="223"/>
      <c r="OVP1136" s="223"/>
      <c r="OVQ1136" s="223"/>
      <c r="OVR1136" s="223"/>
      <c r="OVS1136" s="223"/>
      <c r="OVT1136" s="223"/>
      <c r="OVU1136" s="223"/>
      <c r="OVV1136" s="223"/>
      <c r="OVW1136" s="223"/>
      <c r="OVX1136" s="223"/>
      <c r="OVY1136" s="223"/>
      <c r="OVZ1136" s="223"/>
      <c r="OWA1136" s="223"/>
      <c r="OWB1136" s="223"/>
      <c r="OWC1136" s="223"/>
      <c r="OWD1136" s="223"/>
      <c r="OWE1136" s="223"/>
      <c r="OWF1136" s="223"/>
      <c r="OWG1136" s="223"/>
      <c r="OWH1136" s="223"/>
      <c r="OWI1136" s="223"/>
      <c r="OWJ1136" s="223"/>
      <c r="OWK1136" s="223"/>
      <c r="OWL1136" s="223"/>
      <c r="OWM1136" s="223"/>
      <c r="OWN1136" s="223"/>
      <c r="OWO1136" s="223"/>
      <c r="OWP1136" s="223"/>
      <c r="OWQ1136" s="223"/>
      <c r="OWR1136" s="223"/>
      <c r="OWS1136" s="223"/>
      <c r="OWT1136" s="223"/>
      <c r="OWU1136" s="223"/>
      <c r="OWV1136" s="223"/>
      <c r="OWW1136" s="223"/>
      <c r="OWX1136" s="223"/>
      <c r="OWY1136" s="223"/>
      <c r="OWZ1136" s="223"/>
      <c r="OXA1136" s="223"/>
      <c r="OXB1136" s="223"/>
      <c r="OXC1136" s="223"/>
      <c r="OXD1136" s="223"/>
      <c r="OXE1136" s="223"/>
      <c r="OXF1136" s="223"/>
      <c r="OXG1136" s="223"/>
      <c r="OXH1136" s="223"/>
      <c r="OXI1136" s="223"/>
      <c r="OXJ1136" s="223"/>
      <c r="OXK1136" s="223"/>
      <c r="OXL1136" s="223"/>
      <c r="OXM1136" s="223"/>
      <c r="OXN1136" s="223"/>
      <c r="OXO1136" s="223"/>
      <c r="OXP1136" s="223"/>
      <c r="OXQ1136" s="223"/>
      <c r="OXR1136" s="223"/>
      <c r="OXS1136" s="223"/>
      <c r="OXT1136" s="223"/>
      <c r="OXU1136" s="223"/>
      <c r="OXV1136" s="223"/>
      <c r="OXW1136" s="223"/>
      <c r="OXX1136" s="223"/>
      <c r="OXY1136" s="223"/>
      <c r="OXZ1136" s="223"/>
      <c r="OYA1136" s="223"/>
      <c r="OYB1136" s="223"/>
      <c r="OYC1136" s="223"/>
      <c r="OYD1136" s="223"/>
      <c r="OYE1136" s="223"/>
      <c r="OYF1136" s="223"/>
      <c r="OYG1136" s="223"/>
      <c r="OYH1136" s="223"/>
      <c r="OYI1136" s="223"/>
      <c r="OYJ1136" s="223"/>
      <c r="OYK1136" s="223"/>
      <c r="OYL1136" s="223"/>
      <c r="OYM1136" s="223"/>
      <c r="OYN1136" s="223"/>
      <c r="OYO1136" s="223"/>
      <c r="OYP1136" s="223"/>
      <c r="OYQ1136" s="223"/>
      <c r="OYR1136" s="223"/>
      <c r="OYS1136" s="223"/>
      <c r="OYT1136" s="223"/>
      <c r="OYU1136" s="223"/>
      <c r="OYV1136" s="223"/>
      <c r="OYW1136" s="223"/>
      <c r="OYX1136" s="223"/>
      <c r="OYY1136" s="223"/>
      <c r="OYZ1136" s="223"/>
      <c r="OZA1136" s="223"/>
      <c r="OZB1136" s="223"/>
      <c r="OZC1136" s="223"/>
      <c r="OZD1136" s="223"/>
      <c r="OZE1136" s="223"/>
      <c r="OZF1136" s="223"/>
      <c r="OZG1136" s="223"/>
      <c r="OZH1136" s="223"/>
      <c r="OZI1136" s="223"/>
      <c r="OZJ1136" s="223"/>
      <c r="OZK1136" s="223"/>
      <c r="OZL1136" s="223"/>
      <c r="OZM1136" s="223"/>
      <c r="OZN1136" s="223"/>
      <c r="OZO1136" s="223"/>
      <c r="OZP1136" s="223"/>
      <c r="OZQ1136" s="223"/>
      <c r="OZR1136" s="223"/>
      <c r="OZS1136" s="223"/>
      <c r="OZT1136" s="223"/>
      <c r="OZU1136" s="223"/>
      <c r="OZV1136" s="223"/>
      <c r="OZW1136" s="223"/>
      <c r="OZX1136" s="223"/>
      <c r="OZY1136" s="223"/>
      <c r="OZZ1136" s="223"/>
      <c r="PAA1136" s="223"/>
      <c r="PAB1136" s="223"/>
      <c r="PAC1136" s="223"/>
      <c r="PAD1136" s="223"/>
      <c r="PAE1136" s="223"/>
      <c r="PAF1136" s="223"/>
      <c r="PAG1136" s="223"/>
      <c r="PAH1136" s="223"/>
      <c r="PAI1136" s="223"/>
      <c r="PAJ1136" s="223"/>
      <c r="PAK1136" s="223"/>
      <c r="PAL1136" s="223"/>
      <c r="PAM1136" s="223"/>
      <c r="PAN1136" s="223"/>
      <c r="PAO1136" s="223"/>
      <c r="PAP1136" s="223"/>
      <c r="PAQ1136" s="223"/>
      <c r="PAR1136" s="223"/>
      <c r="PAS1136" s="223"/>
      <c r="PAT1136" s="223"/>
      <c r="PAU1136" s="223"/>
      <c r="PAV1136" s="223"/>
      <c r="PAW1136" s="223"/>
      <c r="PAX1136" s="223"/>
      <c r="PAY1136" s="223"/>
      <c r="PAZ1136" s="223"/>
      <c r="PBA1136" s="223"/>
      <c r="PBB1136" s="223"/>
      <c r="PBC1136" s="223"/>
      <c r="PBD1136" s="223"/>
      <c r="PBE1136" s="223"/>
      <c r="PBF1136" s="223"/>
      <c r="PBG1136" s="223"/>
      <c r="PBH1136" s="223"/>
      <c r="PBI1136" s="223"/>
      <c r="PBJ1136" s="223"/>
      <c r="PBK1136" s="223"/>
      <c r="PBL1136" s="223"/>
      <c r="PBM1136" s="223"/>
      <c r="PBN1136" s="223"/>
      <c r="PBO1136" s="223"/>
      <c r="PBP1136" s="223"/>
      <c r="PBQ1136" s="223"/>
      <c r="PBR1136" s="223"/>
      <c r="PBS1136" s="223"/>
      <c r="PBT1136" s="223"/>
      <c r="PBU1136" s="223"/>
      <c r="PBV1136" s="223"/>
      <c r="PBW1136" s="223"/>
      <c r="PBX1136" s="223"/>
      <c r="PBY1136" s="223"/>
      <c r="PBZ1136" s="223"/>
      <c r="PCA1136" s="223"/>
      <c r="PCB1136" s="223"/>
      <c r="PCC1136" s="223"/>
      <c r="PCD1136" s="223"/>
      <c r="PCE1136" s="223"/>
      <c r="PCF1136" s="223"/>
      <c r="PCG1136" s="223"/>
      <c r="PCH1136" s="223"/>
      <c r="PCI1136" s="223"/>
      <c r="PCJ1136" s="223"/>
      <c r="PCK1136" s="223"/>
      <c r="PCL1136" s="223"/>
      <c r="PCM1136" s="223"/>
      <c r="PCN1136" s="223"/>
      <c r="PCO1136" s="223"/>
      <c r="PCP1136" s="223"/>
      <c r="PCQ1136" s="223"/>
      <c r="PCR1136" s="223"/>
      <c r="PCS1136" s="223"/>
      <c r="PCT1136" s="223"/>
      <c r="PCU1136" s="223"/>
      <c r="PCV1136" s="223"/>
      <c r="PCW1136" s="223"/>
      <c r="PCX1136" s="223"/>
      <c r="PCY1136" s="223"/>
      <c r="PCZ1136" s="223"/>
      <c r="PDA1136" s="223"/>
      <c r="PDB1136" s="223"/>
      <c r="PDC1136" s="223"/>
      <c r="PDD1136" s="223"/>
      <c r="PDE1136" s="223"/>
      <c r="PDF1136" s="223"/>
      <c r="PDG1136" s="223"/>
      <c r="PDH1136" s="223"/>
      <c r="PDI1136" s="223"/>
      <c r="PDJ1136" s="223"/>
      <c r="PDK1136" s="223"/>
      <c r="PDL1136" s="223"/>
      <c r="PDM1136" s="223"/>
      <c r="PDN1136" s="223"/>
      <c r="PDO1136" s="223"/>
      <c r="PDP1136" s="223"/>
      <c r="PDQ1136" s="223"/>
      <c r="PDR1136" s="223"/>
      <c r="PDS1136" s="223"/>
      <c r="PDT1136" s="223"/>
      <c r="PDU1136" s="223"/>
      <c r="PDV1136" s="223"/>
      <c r="PDW1136" s="223"/>
      <c r="PDX1136" s="223"/>
      <c r="PDY1136" s="223"/>
      <c r="PDZ1136" s="223"/>
      <c r="PEA1136" s="223"/>
      <c r="PEB1136" s="223"/>
      <c r="PEC1136" s="223"/>
      <c r="PED1136" s="223"/>
      <c r="PEE1136" s="223"/>
      <c r="PEF1136" s="223"/>
      <c r="PEG1136" s="223"/>
      <c r="PEH1136" s="223"/>
      <c r="PEI1136" s="223"/>
      <c r="PEJ1136" s="223"/>
      <c r="PEK1136" s="223"/>
      <c r="PEL1136" s="223"/>
      <c r="PEM1136" s="223"/>
      <c r="PEN1136" s="223"/>
      <c r="PEO1136" s="223"/>
      <c r="PEP1136" s="223"/>
      <c r="PEQ1136" s="223"/>
      <c r="PER1136" s="223"/>
      <c r="PES1136" s="223"/>
      <c r="PET1136" s="223"/>
      <c r="PEU1136" s="223"/>
      <c r="PEV1136" s="223"/>
      <c r="PEW1136" s="223"/>
      <c r="PEX1136" s="223"/>
      <c r="PEY1136" s="223"/>
      <c r="PEZ1136" s="223"/>
      <c r="PFA1136" s="223"/>
      <c r="PFB1136" s="223"/>
      <c r="PFC1136" s="223"/>
      <c r="PFD1136" s="223"/>
      <c r="PFE1136" s="223"/>
      <c r="PFF1136" s="223"/>
      <c r="PFG1136" s="223"/>
      <c r="PFH1136" s="223"/>
      <c r="PFI1136" s="223"/>
      <c r="PFJ1136" s="223"/>
      <c r="PFK1136" s="223"/>
      <c r="PFL1136" s="223"/>
      <c r="PFM1136" s="223"/>
      <c r="PFN1136" s="223"/>
      <c r="PFO1136" s="223"/>
      <c r="PFP1136" s="223"/>
      <c r="PFQ1136" s="223"/>
      <c r="PFR1136" s="223"/>
      <c r="PFS1136" s="223"/>
      <c r="PFT1136" s="223"/>
      <c r="PFU1136" s="223"/>
      <c r="PFV1136" s="223"/>
      <c r="PFW1136" s="223"/>
      <c r="PFX1136" s="223"/>
      <c r="PFY1136" s="223"/>
      <c r="PFZ1136" s="223"/>
      <c r="PGA1136" s="223"/>
      <c r="PGB1136" s="223"/>
      <c r="PGC1136" s="223"/>
      <c r="PGD1136" s="223"/>
      <c r="PGE1136" s="223"/>
      <c r="PGF1136" s="223"/>
      <c r="PGG1136" s="223"/>
      <c r="PGH1136" s="223"/>
      <c r="PGI1136" s="223"/>
      <c r="PGJ1136" s="223"/>
      <c r="PGK1136" s="223"/>
      <c r="PGL1136" s="223"/>
      <c r="PGM1136" s="223"/>
      <c r="PGN1136" s="223"/>
      <c r="PGO1136" s="223"/>
      <c r="PGP1136" s="223"/>
      <c r="PGQ1136" s="223"/>
      <c r="PGR1136" s="223"/>
      <c r="PGS1136" s="223"/>
      <c r="PGT1136" s="223"/>
      <c r="PGU1136" s="223"/>
      <c r="PGV1136" s="223"/>
      <c r="PGW1136" s="223"/>
      <c r="PGX1136" s="223"/>
      <c r="PGY1136" s="223"/>
      <c r="PGZ1136" s="223"/>
      <c r="PHA1136" s="223"/>
      <c r="PHB1136" s="223"/>
      <c r="PHC1136" s="223"/>
      <c r="PHD1136" s="223"/>
      <c r="PHE1136" s="223"/>
      <c r="PHF1136" s="223"/>
      <c r="PHG1136" s="223"/>
      <c r="PHH1136" s="223"/>
      <c r="PHI1136" s="223"/>
      <c r="PHJ1136" s="223"/>
      <c r="PHK1136" s="223"/>
      <c r="PHL1136" s="223"/>
      <c r="PHM1136" s="223"/>
      <c r="PHN1136" s="223"/>
      <c r="PHO1136" s="223"/>
      <c r="PHP1136" s="223"/>
      <c r="PHQ1136" s="223"/>
      <c r="PHR1136" s="223"/>
      <c r="PHS1136" s="223"/>
      <c r="PHT1136" s="223"/>
      <c r="PHU1136" s="223"/>
      <c r="PHV1136" s="223"/>
      <c r="PHW1136" s="223"/>
      <c r="PHX1136" s="223"/>
      <c r="PHY1136" s="223"/>
      <c r="PHZ1136" s="223"/>
      <c r="PIA1136" s="223"/>
      <c r="PIB1136" s="223"/>
      <c r="PIC1136" s="223"/>
      <c r="PID1136" s="223"/>
      <c r="PIE1136" s="223"/>
      <c r="PIF1136" s="223"/>
      <c r="PIG1136" s="223"/>
      <c r="PIH1136" s="223"/>
      <c r="PII1136" s="223"/>
      <c r="PIJ1136" s="223"/>
      <c r="PIK1136" s="223"/>
      <c r="PIL1136" s="223"/>
      <c r="PIM1136" s="223"/>
      <c r="PIN1136" s="223"/>
      <c r="PIO1136" s="223"/>
      <c r="PIP1136" s="223"/>
      <c r="PIQ1136" s="223"/>
      <c r="PIR1136" s="223"/>
      <c r="PIS1136" s="223"/>
      <c r="PIT1136" s="223"/>
      <c r="PIU1136" s="223"/>
      <c r="PIV1136" s="223"/>
      <c r="PIW1136" s="223"/>
      <c r="PIX1136" s="223"/>
      <c r="PIY1136" s="223"/>
      <c r="PIZ1136" s="223"/>
      <c r="PJA1136" s="223"/>
      <c r="PJB1136" s="223"/>
      <c r="PJC1136" s="223"/>
      <c r="PJD1136" s="223"/>
      <c r="PJE1136" s="223"/>
      <c r="PJF1136" s="223"/>
      <c r="PJG1136" s="223"/>
      <c r="PJH1136" s="223"/>
      <c r="PJI1136" s="223"/>
      <c r="PJJ1136" s="223"/>
      <c r="PJK1136" s="223"/>
      <c r="PJL1136" s="223"/>
      <c r="PJM1136" s="223"/>
      <c r="PJN1136" s="223"/>
      <c r="PJO1136" s="223"/>
      <c r="PJP1136" s="223"/>
      <c r="PJQ1136" s="223"/>
      <c r="PJR1136" s="223"/>
      <c r="PJS1136" s="223"/>
      <c r="PJT1136" s="223"/>
      <c r="PJU1136" s="223"/>
      <c r="PJV1136" s="223"/>
      <c r="PJW1136" s="223"/>
      <c r="PJX1136" s="223"/>
      <c r="PJY1136" s="223"/>
      <c r="PJZ1136" s="223"/>
      <c r="PKA1136" s="223"/>
      <c r="PKB1136" s="223"/>
      <c r="PKC1136" s="223"/>
      <c r="PKD1136" s="223"/>
      <c r="PKE1136" s="223"/>
      <c r="PKF1136" s="223"/>
      <c r="PKG1136" s="223"/>
      <c r="PKH1136" s="223"/>
      <c r="PKI1136" s="223"/>
      <c r="PKJ1136" s="223"/>
      <c r="PKK1136" s="223"/>
      <c r="PKL1136" s="223"/>
      <c r="PKM1136" s="223"/>
      <c r="PKN1136" s="223"/>
      <c r="PKO1136" s="223"/>
      <c r="PKP1136" s="223"/>
      <c r="PKQ1136" s="223"/>
      <c r="PKR1136" s="223"/>
      <c r="PKS1136" s="223"/>
      <c r="PKT1136" s="223"/>
      <c r="PKU1136" s="223"/>
      <c r="PKV1136" s="223"/>
      <c r="PKW1136" s="223"/>
      <c r="PKX1136" s="223"/>
      <c r="PKY1136" s="223"/>
      <c r="PKZ1136" s="223"/>
      <c r="PLA1136" s="223"/>
      <c r="PLB1136" s="223"/>
      <c r="PLC1136" s="223"/>
      <c r="PLD1136" s="223"/>
      <c r="PLE1136" s="223"/>
      <c r="PLF1136" s="223"/>
      <c r="PLG1136" s="223"/>
      <c r="PLH1136" s="223"/>
      <c r="PLI1136" s="223"/>
      <c r="PLJ1136" s="223"/>
      <c r="PLK1136" s="223"/>
      <c r="PLL1136" s="223"/>
      <c r="PLM1136" s="223"/>
      <c r="PLN1136" s="223"/>
      <c r="PLO1136" s="223"/>
      <c r="PLP1136" s="223"/>
      <c r="PLQ1136" s="223"/>
      <c r="PLR1136" s="223"/>
      <c r="PLS1136" s="223"/>
      <c r="PLT1136" s="223"/>
      <c r="PLU1136" s="223"/>
      <c r="PLV1136" s="223"/>
      <c r="PLW1136" s="223"/>
      <c r="PLX1136" s="223"/>
      <c r="PLY1136" s="223"/>
      <c r="PLZ1136" s="223"/>
      <c r="PMA1136" s="223"/>
      <c r="PMB1136" s="223"/>
      <c r="PMC1136" s="223"/>
      <c r="PMD1136" s="223"/>
      <c r="PME1136" s="223"/>
      <c r="PMF1136" s="223"/>
      <c r="PMG1136" s="223"/>
      <c r="PMH1136" s="223"/>
      <c r="PMI1136" s="223"/>
      <c r="PMJ1136" s="223"/>
      <c r="PMK1136" s="223"/>
      <c r="PML1136" s="223"/>
      <c r="PMM1136" s="223"/>
      <c r="PMN1136" s="223"/>
      <c r="PMO1136" s="223"/>
      <c r="PMP1136" s="223"/>
      <c r="PMQ1136" s="223"/>
      <c r="PMR1136" s="223"/>
      <c r="PMS1136" s="223"/>
      <c r="PMT1136" s="223"/>
      <c r="PMU1136" s="223"/>
      <c r="PMV1136" s="223"/>
      <c r="PMW1136" s="223"/>
      <c r="PMX1136" s="223"/>
      <c r="PMY1136" s="223"/>
      <c r="PMZ1136" s="223"/>
      <c r="PNA1136" s="223"/>
      <c r="PNB1136" s="223"/>
      <c r="PNC1136" s="223"/>
      <c r="PND1136" s="223"/>
      <c r="PNE1136" s="223"/>
      <c r="PNF1136" s="223"/>
      <c r="PNG1136" s="223"/>
      <c r="PNH1136" s="223"/>
      <c r="PNI1136" s="223"/>
      <c r="PNJ1136" s="223"/>
      <c r="PNK1136" s="223"/>
      <c r="PNL1136" s="223"/>
      <c r="PNM1136" s="223"/>
      <c r="PNN1136" s="223"/>
      <c r="PNO1136" s="223"/>
      <c r="PNP1136" s="223"/>
      <c r="PNQ1136" s="223"/>
      <c r="PNR1136" s="223"/>
      <c r="PNS1136" s="223"/>
      <c r="PNT1136" s="223"/>
      <c r="PNU1136" s="223"/>
      <c r="PNV1136" s="223"/>
      <c r="PNW1136" s="223"/>
      <c r="PNX1136" s="223"/>
      <c r="PNY1136" s="223"/>
      <c r="PNZ1136" s="223"/>
      <c r="POA1136" s="223"/>
      <c r="POB1136" s="223"/>
      <c r="POC1136" s="223"/>
      <c r="POD1136" s="223"/>
      <c r="POE1136" s="223"/>
      <c r="POF1136" s="223"/>
      <c r="POG1136" s="223"/>
      <c r="POH1136" s="223"/>
      <c r="POI1136" s="223"/>
      <c r="POJ1136" s="223"/>
      <c r="POK1136" s="223"/>
      <c r="POL1136" s="223"/>
      <c r="POM1136" s="223"/>
      <c r="PON1136" s="223"/>
      <c r="POO1136" s="223"/>
      <c r="POP1136" s="223"/>
      <c r="POQ1136" s="223"/>
      <c r="POR1136" s="223"/>
      <c r="POS1136" s="223"/>
      <c r="POT1136" s="223"/>
      <c r="POU1136" s="223"/>
      <c r="POV1136" s="223"/>
      <c r="POW1136" s="223"/>
      <c r="POX1136" s="223"/>
      <c r="POY1136" s="223"/>
      <c r="POZ1136" s="223"/>
      <c r="PPA1136" s="223"/>
      <c r="PPB1136" s="223"/>
      <c r="PPC1136" s="223"/>
      <c r="PPD1136" s="223"/>
      <c r="PPE1136" s="223"/>
      <c r="PPF1136" s="223"/>
      <c r="PPG1136" s="223"/>
      <c r="PPH1136" s="223"/>
      <c r="PPI1136" s="223"/>
      <c r="PPJ1136" s="223"/>
      <c r="PPK1136" s="223"/>
      <c r="PPL1136" s="223"/>
      <c r="PPM1136" s="223"/>
      <c r="PPN1136" s="223"/>
      <c r="PPO1136" s="223"/>
      <c r="PPP1136" s="223"/>
      <c r="PPQ1136" s="223"/>
      <c r="PPR1136" s="223"/>
      <c r="PPS1136" s="223"/>
      <c r="PPT1136" s="223"/>
      <c r="PPU1136" s="223"/>
      <c r="PPV1136" s="223"/>
      <c r="PPW1136" s="223"/>
      <c r="PPX1136" s="223"/>
      <c r="PPY1136" s="223"/>
      <c r="PPZ1136" s="223"/>
      <c r="PQA1136" s="223"/>
      <c r="PQB1136" s="223"/>
      <c r="PQC1136" s="223"/>
      <c r="PQD1136" s="223"/>
      <c r="PQE1136" s="223"/>
      <c r="PQF1136" s="223"/>
      <c r="PQG1136" s="223"/>
      <c r="PQH1136" s="223"/>
      <c r="PQI1136" s="223"/>
      <c r="PQJ1136" s="223"/>
      <c r="PQK1136" s="223"/>
      <c r="PQL1136" s="223"/>
      <c r="PQM1136" s="223"/>
      <c r="PQN1136" s="223"/>
      <c r="PQO1136" s="223"/>
      <c r="PQP1136" s="223"/>
      <c r="PQQ1136" s="223"/>
      <c r="PQR1136" s="223"/>
      <c r="PQS1136" s="223"/>
      <c r="PQT1136" s="223"/>
      <c r="PQU1136" s="223"/>
      <c r="PQV1136" s="223"/>
      <c r="PQW1136" s="223"/>
      <c r="PQX1136" s="223"/>
      <c r="PQY1136" s="223"/>
      <c r="PQZ1136" s="223"/>
      <c r="PRA1136" s="223"/>
      <c r="PRB1136" s="223"/>
      <c r="PRC1136" s="223"/>
      <c r="PRD1136" s="223"/>
      <c r="PRE1136" s="223"/>
      <c r="PRF1136" s="223"/>
      <c r="PRG1136" s="223"/>
      <c r="PRH1136" s="223"/>
      <c r="PRI1136" s="223"/>
      <c r="PRJ1136" s="223"/>
      <c r="PRK1136" s="223"/>
      <c r="PRL1136" s="223"/>
      <c r="PRM1136" s="223"/>
      <c r="PRN1136" s="223"/>
      <c r="PRO1136" s="223"/>
      <c r="PRP1136" s="223"/>
      <c r="PRQ1136" s="223"/>
      <c r="PRR1136" s="223"/>
      <c r="PRS1136" s="223"/>
      <c r="PRT1136" s="223"/>
      <c r="PRU1136" s="223"/>
      <c r="PRV1136" s="223"/>
      <c r="PRW1136" s="223"/>
      <c r="PRX1136" s="223"/>
      <c r="PRY1136" s="223"/>
      <c r="PRZ1136" s="223"/>
      <c r="PSA1136" s="223"/>
      <c r="PSB1136" s="223"/>
      <c r="PSC1136" s="223"/>
      <c r="PSD1136" s="223"/>
      <c r="PSE1136" s="223"/>
      <c r="PSF1136" s="223"/>
      <c r="PSG1136" s="223"/>
      <c r="PSH1136" s="223"/>
      <c r="PSI1136" s="223"/>
      <c r="PSJ1136" s="223"/>
      <c r="PSK1136" s="223"/>
      <c r="PSL1136" s="223"/>
      <c r="PSM1136" s="223"/>
      <c r="PSN1136" s="223"/>
      <c r="PSO1136" s="223"/>
      <c r="PSP1136" s="223"/>
      <c r="PSQ1136" s="223"/>
      <c r="PSR1136" s="223"/>
      <c r="PSS1136" s="223"/>
      <c r="PST1136" s="223"/>
      <c r="PSU1136" s="223"/>
      <c r="PSV1136" s="223"/>
      <c r="PSW1136" s="223"/>
      <c r="PSX1136" s="223"/>
      <c r="PSY1136" s="223"/>
      <c r="PSZ1136" s="223"/>
      <c r="PTA1136" s="223"/>
      <c r="PTB1136" s="223"/>
      <c r="PTC1136" s="223"/>
      <c r="PTD1136" s="223"/>
      <c r="PTE1136" s="223"/>
      <c r="PTF1136" s="223"/>
      <c r="PTG1136" s="223"/>
      <c r="PTH1136" s="223"/>
      <c r="PTI1136" s="223"/>
      <c r="PTJ1136" s="223"/>
      <c r="PTK1136" s="223"/>
      <c r="PTL1136" s="223"/>
      <c r="PTM1136" s="223"/>
      <c r="PTN1136" s="223"/>
      <c r="PTO1136" s="223"/>
      <c r="PTP1136" s="223"/>
      <c r="PTQ1136" s="223"/>
      <c r="PTR1136" s="223"/>
      <c r="PTS1136" s="223"/>
      <c r="PTT1136" s="223"/>
      <c r="PTU1136" s="223"/>
      <c r="PTV1136" s="223"/>
      <c r="PTW1136" s="223"/>
      <c r="PTX1136" s="223"/>
      <c r="PTY1136" s="223"/>
      <c r="PTZ1136" s="223"/>
      <c r="PUA1136" s="223"/>
      <c r="PUB1136" s="223"/>
      <c r="PUC1136" s="223"/>
      <c r="PUD1136" s="223"/>
      <c r="PUE1136" s="223"/>
      <c r="PUF1136" s="223"/>
      <c r="PUG1136" s="223"/>
      <c r="PUH1136" s="223"/>
      <c r="PUI1136" s="223"/>
      <c r="PUJ1136" s="223"/>
      <c r="PUK1136" s="223"/>
      <c r="PUL1136" s="223"/>
      <c r="PUM1136" s="223"/>
      <c r="PUN1136" s="223"/>
      <c r="PUO1136" s="223"/>
      <c r="PUP1136" s="223"/>
      <c r="PUQ1136" s="223"/>
      <c r="PUR1136" s="223"/>
      <c r="PUS1136" s="223"/>
      <c r="PUT1136" s="223"/>
      <c r="PUU1136" s="223"/>
      <c r="PUV1136" s="223"/>
      <c r="PUW1136" s="223"/>
      <c r="PUX1136" s="223"/>
      <c r="PUY1136" s="223"/>
      <c r="PUZ1136" s="223"/>
      <c r="PVA1136" s="223"/>
      <c r="PVB1136" s="223"/>
      <c r="PVC1136" s="223"/>
      <c r="PVD1136" s="223"/>
      <c r="PVE1136" s="223"/>
      <c r="PVF1136" s="223"/>
      <c r="PVG1136" s="223"/>
      <c r="PVH1136" s="223"/>
      <c r="PVI1136" s="223"/>
      <c r="PVJ1136" s="223"/>
      <c r="PVK1136" s="223"/>
      <c r="PVL1136" s="223"/>
      <c r="PVM1136" s="223"/>
      <c r="PVN1136" s="223"/>
      <c r="PVO1136" s="223"/>
      <c r="PVP1136" s="223"/>
      <c r="PVQ1136" s="223"/>
      <c r="PVR1136" s="223"/>
      <c r="PVS1136" s="223"/>
      <c r="PVT1136" s="223"/>
      <c r="PVU1136" s="223"/>
      <c r="PVV1136" s="223"/>
      <c r="PVW1136" s="223"/>
      <c r="PVX1136" s="223"/>
      <c r="PVY1136" s="223"/>
      <c r="PVZ1136" s="223"/>
      <c r="PWA1136" s="223"/>
      <c r="PWB1136" s="223"/>
      <c r="PWC1136" s="223"/>
      <c r="PWD1136" s="223"/>
      <c r="PWE1136" s="223"/>
      <c r="PWF1136" s="223"/>
      <c r="PWG1136" s="223"/>
      <c r="PWH1136" s="223"/>
      <c r="PWI1136" s="223"/>
      <c r="PWJ1136" s="223"/>
      <c r="PWK1136" s="223"/>
      <c r="PWL1136" s="223"/>
      <c r="PWM1136" s="223"/>
      <c r="PWN1136" s="223"/>
      <c r="PWO1136" s="223"/>
      <c r="PWP1136" s="223"/>
      <c r="PWQ1136" s="223"/>
      <c r="PWR1136" s="223"/>
      <c r="PWS1136" s="223"/>
      <c r="PWT1136" s="223"/>
      <c r="PWU1136" s="223"/>
      <c r="PWV1136" s="223"/>
      <c r="PWW1136" s="223"/>
      <c r="PWX1136" s="223"/>
      <c r="PWY1136" s="223"/>
      <c r="PWZ1136" s="223"/>
      <c r="PXA1136" s="223"/>
      <c r="PXB1136" s="223"/>
      <c r="PXC1136" s="223"/>
      <c r="PXD1136" s="223"/>
      <c r="PXE1136" s="223"/>
      <c r="PXF1136" s="223"/>
      <c r="PXG1136" s="223"/>
      <c r="PXH1136" s="223"/>
      <c r="PXI1136" s="223"/>
      <c r="PXJ1136" s="223"/>
      <c r="PXK1136" s="223"/>
      <c r="PXL1136" s="223"/>
      <c r="PXM1136" s="223"/>
      <c r="PXN1136" s="223"/>
      <c r="PXO1136" s="223"/>
      <c r="PXP1136" s="223"/>
      <c r="PXQ1136" s="223"/>
      <c r="PXR1136" s="223"/>
      <c r="PXS1136" s="223"/>
      <c r="PXT1136" s="223"/>
      <c r="PXU1136" s="223"/>
      <c r="PXV1136" s="223"/>
      <c r="PXW1136" s="223"/>
      <c r="PXX1136" s="223"/>
      <c r="PXY1136" s="223"/>
      <c r="PXZ1136" s="223"/>
      <c r="PYA1136" s="223"/>
      <c r="PYB1136" s="223"/>
      <c r="PYC1136" s="223"/>
      <c r="PYD1136" s="223"/>
      <c r="PYE1136" s="223"/>
      <c r="PYF1136" s="223"/>
      <c r="PYG1136" s="223"/>
      <c r="PYH1136" s="223"/>
      <c r="PYI1136" s="223"/>
      <c r="PYJ1136" s="223"/>
      <c r="PYK1136" s="223"/>
      <c r="PYL1136" s="223"/>
      <c r="PYM1136" s="223"/>
      <c r="PYN1136" s="223"/>
      <c r="PYO1136" s="223"/>
      <c r="PYP1136" s="223"/>
      <c r="PYQ1136" s="223"/>
      <c r="PYR1136" s="223"/>
      <c r="PYS1136" s="223"/>
      <c r="PYT1136" s="223"/>
      <c r="PYU1136" s="223"/>
      <c r="PYV1136" s="223"/>
      <c r="PYW1136" s="223"/>
      <c r="PYX1136" s="223"/>
      <c r="PYY1136" s="223"/>
      <c r="PYZ1136" s="223"/>
      <c r="PZA1136" s="223"/>
      <c r="PZB1136" s="223"/>
      <c r="PZC1136" s="223"/>
      <c r="PZD1136" s="223"/>
      <c r="PZE1136" s="223"/>
      <c r="PZF1136" s="223"/>
      <c r="PZG1136" s="223"/>
      <c r="PZH1136" s="223"/>
      <c r="PZI1136" s="223"/>
      <c r="PZJ1136" s="223"/>
      <c r="PZK1136" s="223"/>
      <c r="PZL1136" s="223"/>
      <c r="PZM1136" s="223"/>
      <c r="PZN1136" s="223"/>
      <c r="PZO1136" s="223"/>
      <c r="PZP1136" s="223"/>
      <c r="PZQ1136" s="223"/>
      <c r="PZR1136" s="223"/>
      <c r="PZS1136" s="223"/>
      <c r="PZT1136" s="223"/>
      <c r="PZU1136" s="223"/>
      <c r="PZV1136" s="223"/>
      <c r="PZW1136" s="223"/>
      <c r="PZX1136" s="223"/>
      <c r="PZY1136" s="223"/>
      <c r="PZZ1136" s="223"/>
      <c r="QAA1136" s="223"/>
      <c r="QAB1136" s="223"/>
      <c r="QAC1136" s="223"/>
      <c r="QAD1136" s="223"/>
      <c r="QAE1136" s="223"/>
      <c r="QAF1136" s="223"/>
      <c r="QAG1136" s="223"/>
      <c r="QAH1136" s="223"/>
      <c r="QAI1136" s="223"/>
      <c r="QAJ1136" s="223"/>
      <c r="QAK1136" s="223"/>
      <c r="QAL1136" s="223"/>
      <c r="QAM1136" s="223"/>
      <c r="QAN1136" s="223"/>
      <c r="QAO1136" s="223"/>
      <c r="QAP1136" s="223"/>
      <c r="QAQ1136" s="223"/>
      <c r="QAR1136" s="223"/>
      <c r="QAS1136" s="223"/>
      <c r="QAT1136" s="223"/>
      <c r="QAU1136" s="223"/>
      <c r="QAV1136" s="223"/>
      <c r="QAW1136" s="223"/>
      <c r="QAX1136" s="223"/>
      <c r="QAY1136" s="223"/>
      <c r="QAZ1136" s="223"/>
      <c r="QBA1136" s="223"/>
      <c r="QBB1136" s="223"/>
      <c r="QBC1136" s="223"/>
      <c r="QBD1136" s="223"/>
      <c r="QBE1136" s="223"/>
      <c r="QBF1136" s="223"/>
      <c r="QBG1136" s="223"/>
      <c r="QBH1136" s="223"/>
      <c r="QBI1136" s="223"/>
      <c r="QBJ1136" s="223"/>
      <c r="QBK1136" s="223"/>
      <c r="QBL1136" s="223"/>
      <c r="QBM1136" s="223"/>
      <c r="QBN1136" s="223"/>
      <c r="QBO1136" s="223"/>
      <c r="QBP1136" s="223"/>
      <c r="QBQ1136" s="223"/>
      <c r="QBR1136" s="223"/>
      <c r="QBS1136" s="223"/>
      <c r="QBT1136" s="223"/>
      <c r="QBU1136" s="223"/>
      <c r="QBV1136" s="223"/>
      <c r="QBW1136" s="223"/>
      <c r="QBX1136" s="223"/>
      <c r="QBY1136" s="223"/>
      <c r="QBZ1136" s="223"/>
      <c r="QCA1136" s="223"/>
      <c r="QCB1136" s="223"/>
      <c r="QCC1136" s="223"/>
      <c r="QCD1136" s="223"/>
      <c r="QCE1136" s="223"/>
      <c r="QCF1136" s="223"/>
      <c r="QCG1136" s="223"/>
      <c r="QCH1136" s="223"/>
      <c r="QCI1136" s="223"/>
      <c r="QCJ1136" s="223"/>
      <c r="QCK1136" s="223"/>
      <c r="QCL1136" s="223"/>
      <c r="QCM1136" s="223"/>
      <c r="QCN1136" s="223"/>
      <c r="QCO1136" s="223"/>
      <c r="QCP1136" s="223"/>
      <c r="QCQ1136" s="223"/>
      <c r="QCR1136" s="223"/>
      <c r="QCS1136" s="223"/>
      <c r="QCT1136" s="223"/>
      <c r="QCU1136" s="223"/>
      <c r="QCV1136" s="223"/>
      <c r="QCW1136" s="223"/>
      <c r="QCX1136" s="223"/>
      <c r="QCY1136" s="223"/>
      <c r="QCZ1136" s="223"/>
      <c r="QDA1136" s="223"/>
      <c r="QDB1136" s="223"/>
      <c r="QDC1136" s="223"/>
      <c r="QDD1136" s="223"/>
      <c r="QDE1136" s="223"/>
      <c r="QDF1136" s="223"/>
      <c r="QDG1136" s="223"/>
      <c r="QDH1136" s="223"/>
      <c r="QDI1136" s="223"/>
      <c r="QDJ1136" s="223"/>
      <c r="QDK1136" s="223"/>
      <c r="QDL1136" s="223"/>
      <c r="QDM1136" s="223"/>
      <c r="QDN1136" s="223"/>
      <c r="QDO1136" s="223"/>
      <c r="QDP1136" s="223"/>
      <c r="QDQ1136" s="223"/>
      <c r="QDR1136" s="223"/>
      <c r="QDS1136" s="223"/>
      <c r="QDT1136" s="223"/>
      <c r="QDU1136" s="223"/>
      <c r="QDV1136" s="223"/>
      <c r="QDW1136" s="223"/>
      <c r="QDX1136" s="223"/>
      <c r="QDY1136" s="223"/>
      <c r="QDZ1136" s="223"/>
      <c r="QEA1136" s="223"/>
      <c r="QEB1136" s="223"/>
      <c r="QEC1136" s="223"/>
      <c r="QED1136" s="223"/>
      <c r="QEE1136" s="223"/>
      <c r="QEF1136" s="223"/>
      <c r="QEG1136" s="223"/>
      <c r="QEH1136" s="223"/>
      <c r="QEI1136" s="223"/>
      <c r="QEJ1136" s="223"/>
      <c r="QEK1136" s="223"/>
      <c r="QEL1136" s="223"/>
      <c r="QEM1136" s="223"/>
      <c r="QEN1136" s="223"/>
      <c r="QEO1136" s="223"/>
      <c r="QEP1136" s="223"/>
      <c r="QEQ1136" s="223"/>
      <c r="QER1136" s="223"/>
      <c r="QES1136" s="223"/>
      <c r="QET1136" s="223"/>
      <c r="QEU1136" s="223"/>
      <c r="QEV1136" s="223"/>
      <c r="QEW1136" s="223"/>
      <c r="QEX1136" s="223"/>
      <c r="QEY1136" s="223"/>
      <c r="QEZ1136" s="223"/>
      <c r="QFA1136" s="223"/>
      <c r="QFB1136" s="223"/>
      <c r="QFC1136" s="223"/>
      <c r="QFD1136" s="223"/>
      <c r="QFE1136" s="223"/>
      <c r="QFF1136" s="223"/>
      <c r="QFG1136" s="223"/>
      <c r="QFH1136" s="223"/>
      <c r="QFI1136" s="223"/>
      <c r="QFJ1136" s="223"/>
      <c r="QFK1136" s="223"/>
      <c r="QFL1136" s="223"/>
      <c r="QFM1136" s="223"/>
      <c r="QFN1136" s="223"/>
      <c r="QFO1136" s="223"/>
      <c r="QFP1136" s="223"/>
      <c r="QFQ1136" s="223"/>
      <c r="QFR1136" s="223"/>
      <c r="QFS1136" s="223"/>
      <c r="QFT1136" s="223"/>
      <c r="QFU1136" s="223"/>
      <c r="QFV1136" s="223"/>
      <c r="QFW1136" s="223"/>
      <c r="QFX1136" s="223"/>
      <c r="QFY1136" s="223"/>
      <c r="QFZ1136" s="223"/>
      <c r="QGA1136" s="223"/>
      <c r="QGB1136" s="223"/>
      <c r="QGC1136" s="223"/>
      <c r="QGD1136" s="223"/>
      <c r="QGE1136" s="223"/>
      <c r="QGF1136" s="223"/>
      <c r="QGG1136" s="223"/>
      <c r="QGH1136" s="223"/>
      <c r="QGI1136" s="223"/>
      <c r="QGJ1136" s="223"/>
      <c r="QGK1136" s="223"/>
      <c r="QGL1136" s="223"/>
      <c r="QGM1136" s="223"/>
      <c r="QGN1136" s="223"/>
      <c r="QGO1136" s="223"/>
      <c r="QGP1136" s="223"/>
      <c r="QGQ1136" s="223"/>
      <c r="QGR1136" s="223"/>
      <c r="QGS1136" s="223"/>
      <c r="QGT1136" s="223"/>
      <c r="QGU1136" s="223"/>
      <c r="QGV1136" s="223"/>
      <c r="QGW1136" s="223"/>
      <c r="QGX1136" s="223"/>
      <c r="QGY1136" s="223"/>
      <c r="QGZ1136" s="223"/>
      <c r="QHA1136" s="223"/>
      <c r="QHB1136" s="223"/>
      <c r="QHC1136" s="223"/>
      <c r="QHD1136" s="223"/>
      <c r="QHE1136" s="223"/>
      <c r="QHF1136" s="223"/>
      <c r="QHG1136" s="223"/>
      <c r="QHH1136" s="223"/>
      <c r="QHI1136" s="223"/>
      <c r="QHJ1136" s="223"/>
      <c r="QHK1136" s="223"/>
      <c r="QHL1136" s="223"/>
      <c r="QHM1136" s="223"/>
      <c r="QHN1136" s="223"/>
      <c r="QHO1136" s="223"/>
      <c r="QHP1136" s="223"/>
      <c r="QHQ1136" s="223"/>
      <c r="QHR1136" s="223"/>
      <c r="QHS1136" s="223"/>
      <c r="QHT1136" s="223"/>
      <c r="QHU1136" s="223"/>
      <c r="QHV1136" s="223"/>
      <c r="QHW1136" s="223"/>
      <c r="QHX1136" s="223"/>
      <c r="QHY1136" s="223"/>
      <c r="QHZ1136" s="223"/>
      <c r="QIA1136" s="223"/>
      <c r="QIB1136" s="223"/>
      <c r="QIC1136" s="223"/>
      <c r="QID1136" s="223"/>
      <c r="QIE1136" s="223"/>
      <c r="QIF1136" s="223"/>
      <c r="QIG1136" s="223"/>
      <c r="QIH1136" s="223"/>
      <c r="QII1136" s="223"/>
      <c r="QIJ1136" s="223"/>
      <c r="QIK1136" s="223"/>
      <c r="QIL1136" s="223"/>
      <c r="QIM1136" s="223"/>
      <c r="QIN1136" s="223"/>
      <c r="QIO1136" s="223"/>
      <c r="QIP1136" s="223"/>
      <c r="QIQ1136" s="223"/>
      <c r="QIR1136" s="223"/>
      <c r="QIS1136" s="223"/>
      <c r="QIT1136" s="223"/>
      <c r="QIU1136" s="223"/>
      <c r="QIV1136" s="223"/>
      <c r="QIW1136" s="223"/>
      <c r="QIX1136" s="223"/>
      <c r="QIY1136" s="223"/>
      <c r="QIZ1136" s="223"/>
      <c r="QJA1136" s="223"/>
      <c r="QJB1136" s="223"/>
      <c r="QJC1136" s="223"/>
      <c r="QJD1136" s="223"/>
      <c r="QJE1136" s="223"/>
      <c r="QJF1136" s="223"/>
      <c r="QJG1136" s="223"/>
      <c r="QJH1136" s="223"/>
      <c r="QJI1136" s="223"/>
      <c r="QJJ1136" s="223"/>
      <c r="QJK1136" s="223"/>
      <c r="QJL1136" s="223"/>
      <c r="QJM1136" s="223"/>
      <c r="QJN1136" s="223"/>
      <c r="QJO1136" s="223"/>
      <c r="QJP1136" s="223"/>
      <c r="QJQ1136" s="223"/>
      <c r="QJR1136" s="223"/>
      <c r="QJS1136" s="223"/>
      <c r="QJT1136" s="223"/>
      <c r="QJU1136" s="223"/>
      <c r="QJV1136" s="223"/>
      <c r="QJW1136" s="223"/>
      <c r="QJX1136" s="223"/>
      <c r="QJY1136" s="223"/>
      <c r="QJZ1136" s="223"/>
      <c r="QKA1136" s="223"/>
      <c r="QKB1136" s="223"/>
      <c r="QKC1136" s="223"/>
      <c r="QKD1136" s="223"/>
      <c r="QKE1136" s="223"/>
      <c r="QKF1136" s="223"/>
      <c r="QKG1136" s="223"/>
      <c r="QKH1136" s="223"/>
      <c r="QKI1136" s="223"/>
      <c r="QKJ1136" s="223"/>
      <c r="QKK1136" s="223"/>
      <c r="QKL1136" s="223"/>
      <c r="QKM1136" s="223"/>
      <c r="QKN1136" s="223"/>
      <c r="QKO1136" s="223"/>
      <c r="QKP1136" s="223"/>
      <c r="QKQ1136" s="223"/>
      <c r="QKR1136" s="223"/>
      <c r="QKS1136" s="223"/>
      <c r="QKT1136" s="223"/>
      <c r="QKU1136" s="223"/>
      <c r="QKV1136" s="223"/>
      <c r="QKW1136" s="223"/>
      <c r="QKX1136" s="223"/>
      <c r="QKY1136" s="223"/>
      <c r="QKZ1136" s="223"/>
      <c r="QLA1136" s="223"/>
      <c r="QLB1136" s="223"/>
      <c r="QLC1136" s="223"/>
      <c r="QLD1136" s="223"/>
      <c r="QLE1136" s="223"/>
      <c r="QLF1136" s="223"/>
      <c r="QLG1136" s="223"/>
      <c r="QLH1136" s="223"/>
      <c r="QLI1136" s="223"/>
      <c r="QLJ1136" s="223"/>
      <c r="QLK1136" s="223"/>
      <c r="QLL1136" s="223"/>
      <c r="QLM1136" s="223"/>
      <c r="QLN1136" s="223"/>
      <c r="QLO1136" s="223"/>
      <c r="QLP1136" s="223"/>
      <c r="QLQ1136" s="223"/>
      <c r="QLR1136" s="223"/>
      <c r="QLS1136" s="223"/>
      <c r="QLT1136" s="223"/>
      <c r="QLU1136" s="223"/>
      <c r="QLV1136" s="223"/>
      <c r="QLW1136" s="223"/>
      <c r="QLX1136" s="223"/>
      <c r="QLY1136" s="223"/>
      <c r="QLZ1136" s="223"/>
      <c r="QMA1136" s="223"/>
      <c r="QMB1136" s="223"/>
      <c r="QMC1136" s="223"/>
      <c r="QMD1136" s="223"/>
      <c r="QME1136" s="223"/>
      <c r="QMF1136" s="223"/>
      <c r="QMG1136" s="223"/>
      <c r="QMH1136" s="223"/>
      <c r="QMI1136" s="223"/>
      <c r="QMJ1136" s="223"/>
      <c r="QMK1136" s="223"/>
      <c r="QML1136" s="223"/>
      <c r="QMM1136" s="223"/>
      <c r="QMN1136" s="223"/>
      <c r="QMO1136" s="223"/>
      <c r="QMP1136" s="223"/>
      <c r="QMQ1136" s="223"/>
      <c r="QMR1136" s="223"/>
      <c r="QMS1136" s="223"/>
      <c r="QMT1136" s="223"/>
      <c r="QMU1136" s="223"/>
      <c r="QMV1136" s="223"/>
      <c r="QMW1136" s="223"/>
      <c r="QMX1136" s="223"/>
      <c r="QMY1136" s="223"/>
      <c r="QMZ1136" s="223"/>
      <c r="QNA1136" s="223"/>
      <c r="QNB1136" s="223"/>
      <c r="QNC1136" s="223"/>
      <c r="QND1136" s="223"/>
      <c r="QNE1136" s="223"/>
      <c r="QNF1136" s="223"/>
      <c r="QNG1136" s="223"/>
      <c r="QNH1136" s="223"/>
      <c r="QNI1136" s="223"/>
      <c r="QNJ1136" s="223"/>
      <c r="QNK1136" s="223"/>
      <c r="QNL1136" s="223"/>
      <c r="QNM1136" s="223"/>
      <c r="QNN1136" s="223"/>
      <c r="QNO1136" s="223"/>
      <c r="QNP1136" s="223"/>
      <c r="QNQ1136" s="223"/>
      <c r="QNR1136" s="223"/>
      <c r="QNS1136" s="223"/>
      <c r="QNT1136" s="223"/>
      <c r="QNU1136" s="223"/>
      <c r="QNV1136" s="223"/>
      <c r="QNW1136" s="223"/>
      <c r="QNX1136" s="223"/>
      <c r="QNY1136" s="223"/>
      <c r="QNZ1136" s="223"/>
      <c r="QOA1136" s="223"/>
      <c r="QOB1136" s="223"/>
      <c r="QOC1136" s="223"/>
      <c r="QOD1136" s="223"/>
      <c r="QOE1136" s="223"/>
      <c r="QOF1136" s="223"/>
      <c r="QOG1136" s="223"/>
      <c r="QOH1136" s="223"/>
      <c r="QOI1136" s="223"/>
      <c r="QOJ1136" s="223"/>
      <c r="QOK1136" s="223"/>
      <c r="QOL1136" s="223"/>
      <c r="QOM1136" s="223"/>
      <c r="QON1136" s="223"/>
      <c r="QOO1136" s="223"/>
      <c r="QOP1136" s="223"/>
      <c r="QOQ1136" s="223"/>
      <c r="QOR1136" s="223"/>
      <c r="QOS1136" s="223"/>
      <c r="QOT1136" s="223"/>
      <c r="QOU1136" s="223"/>
      <c r="QOV1136" s="223"/>
      <c r="QOW1136" s="223"/>
      <c r="QOX1136" s="223"/>
      <c r="QOY1136" s="223"/>
      <c r="QOZ1136" s="223"/>
      <c r="QPA1136" s="223"/>
      <c r="QPB1136" s="223"/>
      <c r="QPC1136" s="223"/>
      <c r="QPD1136" s="223"/>
      <c r="QPE1136" s="223"/>
      <c r="QPF1136" s="223"/>
      <c r="QPG1136" s="223"/>
      <c r="QPH1136" s="223"/>
      <c r="QPI1136" s="223"/>
      <c r="QPJ1136" s="223"/>
      <c r="QPK1136" s="223"/>
      <c r="QPL1136" s="223"/>
      <c r="QPM1136" s="223"/>
      <c r="QPN1136" s="223"/>
      <c r="QPO1136" s="223"/>
      <c r="QPP1136" s="223"/>
      <c r="QPQ1136" s="223"/>
      <c r="QPR1136" s="223"/>
      <c r="QPS1136" s="223"/>
      <c r="QPT1136" s="223"/>
      <c r="QPU1136" s="223"/>
      <c r="QPV1136" s="223"/>
      <c r="QPW1136" s="223"/>
      <c r="QPX1136" s="223"/>
      <c r="QPY1136" s="223"/>
      <c r="QPZ1136" s="223"/>
      <c r="QQA1136" s="223"/>
      <c r="QQB1136" s="223"/>
      <c r="QQC1136" s="223"/>
      <c r="QQD1136" s="223"/>
      <c r="QQE1136" s="223"/>
      <c r="QQF1136" s="223"/>
      <c r="QQG1136" s="223"/>
      <c r="QQH1136" s="223"/>
      <c r="QQI1136" s="223"/>
      <c r="QQJ1136" s="223"/>
      <c r="QQK1136" s="223"/>
      <c r="QQL1136" s="223"/>
      <c r="QQM1136" s="223"/>
      <c r="QQN1136" s="223"/>
      <c r="QQO1136" s="223"/>
      <c r="QQP1136" s="223"/>
      <c r="QQQ1136" s="223"/>
      <c r="QQR1136" s="223"/>
      <c r="QQS1136" s="223"/>
      <c r="QQT1136" s="223"/>
      <c r="QQU1136" s="223"/>
      <c r="QQV1136" s="223"/>
      <c r="QQW1136" s="223"/>
      <c r="QQX1136" s="223"/>
      <c r="QQY1136" s="223"/>
      <c r="QQZ1136" s="223"/>
      <c r="QRA1136" s="223"/>
      <c r="QRB1136" s="223"/>
      <c r="QRC1136" s="223"/>
      <c r="QRD1136" s="223"/>
      <c r="QRE1136" s="223"/>
      <c r="QRF1136" s="223"/>
      <c r="QRG1136" s="223"/>
      <c r="QRH1136" s="223"/>
      <c r="QRI1136" s="223"/>
      <c r="QRJ1136" s="223"/>
      <c r="QRK1136" s="223"/>
      <c r="QRL1136" s="223"/>
      <c r="QRM1136" s="223"/>
      <c r="QRN1136" s="223"/>
      <c r="QRO1136" s="223"/>
      <c r="QRP1136" s="223"/>
      <c r="QRQ1136" s="223"/>
      <c r="QRR1136" s="223"/>
      <c r="QRS1136" s="223"/>
      <c r="QRT1136" s="223"/>
      <c r="QRU1136" s="223"/>
      <c r="QRV1136" s="223"/>
      <c r="QRW1136" s="223"/>
      <c r="QRX1136" s="223"/>
      <c r="QRY1136" s="223"/>
      <c r="QRZ1136" s="223"/>
      <c r="QSA1136" s="223"/>
      <c r="QSB1136" s="223"/>
      <c r="QSC1136" s="223"/>
      <c r="QSD1136" s="223"/>
      <c r="QSE1136" s="223"/>
      <c r="QSF1136" s="223"/>
      <c r="QSG1136" s="223"/>
      <c r="QSH1136" s="223"/>
      <c r="QSI1136" s="223"/>
      <c r="QSJ1136" s="223"/>
      <c r="QSK1136" s="223"/>
      <c r="QSL1136" s="223"/>
      <c r="QSM1136" s="223"/>
      <c r="QSN1136" s="223"/>
      <c r="QSO1136" s="223"/>
      <c r="QSP1136" s="223"/>
      <c r="QSQ1136" s="223"/>
      <c r="QSR1136" s="223"/>
      <c r="QSS1136" s="223"/>
      <c r="QST1136" s="223"/>
      <c r="QSU1136" s="223"/>
      <c r="QSV1136" s="223"/>
      <c r="QSW1136" s="223"/>
      <c r="QSX1136" s="223"/>
      <c r="QSY1136" s="223"/>
      <c r="QSZ1136" s="223"/>
      <c r="QTA1136" s="223"/>
      <c r="QTB1136" s="223"/>
      <c r="QTC1136" s="223"/>
      <c r="QTD1136" s="223"/>
      <c r="QTE1136" s="223"/>
      <c r="QTF1136" s="223"/>
      <c r="QTG1136" s="223"/>
      <c r="QTH1136" s="223"/>
      <c r="QTI1136" s="223"/>
      <c r="QTJ1136" s="223"/>
      <c r="QTK1136" s="223"/>
      <c r="QTL1136" s="223"/>
      <c r="QTM1136" s="223"/>
      <c r="QTN1136" s="223"/>
      <c r="QTO1136" s="223"/>
      <c r="QTP1136" s="223"/>
      <c r="QTQ1136" s="223"/>
      <c r="QTR1136" s="223"/>
      <c r="QTS1136" s="223"/>
      <c r="QTT1136" s="223"/>
      <c r="QTU1136" s="223"/>
      <c r="QTV1136" s="223"/>
      <c r="QTW1136" s="223"/>
      <c r="QTX1136" s="223"/>
      <c r="QTY1136" s="223"/>
      <c r="QTZ1136" s="223"/>
      <c r="QUA1136" s="223"/>
      <c r="QUB1136" s="223"/>
      <c r="QUC1136" s="223"/>
      <c r="QUD1136" s="223"/>
      <c r="QUE1136" s="223"/>
      <c r="QUF1136" s="223"/>
      <c r="QUG1136" s="223"/>
      <c r="QUH1136" s="223"/>
      <c r="QUI1136" s="223"/>
      <c r="QUJ1136" s="223"/>
      <c r="QUK1136" s="223"/>
      <c r="QUL1136" s="223"/>
      <c r="QUM1136" s="223"/>
      <c r="QUN1136" s="223"/>
      <c r="QUO1136" s="223"/>
      <c r="QUP1136" s="223"/>
      <c r="QUQ1136" s="223"/>
      <c r="QUR1136" s="223"/>
      <c r="QUS1136" s="223"/>
      <c r="QUT1136" s="223"/>
      <c r="QUU1136" s="223"/>
      <c r="QUV1136" s="223"/>
      <c r="QUW1136" s="223"/>
      <c r="QUX1136" s="223"/>
      <c r="QUY1136" s="223"/>
      <c r="QUZ1136" s="223"/>
      <c r="QVA1136" s="223"/>
      <c r="QVB1136" s="223"/>
      <c r="QVC1136" s="223"/>
      <c r="QVD1136" s="223"/>
      <c r="QVE1136" s="223"/>
      <c r="QVF1136" s="223"/>
      <c r="QVG1136" s="223"/>
      <c r="QVH1136" s="223"/>
      <c r="QVI1136" s="223"/>
      <c r="QVJ1136" s="223"/>
      <c r="QVK1136" s="223"/>
      <c r="QVL1136" s="223"/>
      <c r="QVM1136" s="223"/>
      <c r="QVN1136" s="223"/>
      <c r="QVO1136" s="223"/>
      <c r="QVP1136" s="223"/>
      <c r="QVQ1136" s="223"/>
      <c r="QVR1136" s="223"/>
      <c r="QVS1136" s="223"/>
      <c r="QVT1136" s="223"/>
      <c r="QVU1136" s="223"/>
      <c r="QVV1136" s="223"/>
      <c r="QVW1136" s="223"/>
      <c r="QVX1136" s="223"/>
      <c r="QVY1136" s="223"/>
      <c r="QVZ1136" s="223"/>
      <c r="QWA1136" s="223"/>
      <c r="QWB1136" s="223"/>
      <c r="QWC1136" s="223"/>
      <c r="QWD1136" s="223"/>
      <c r="QWE1136" s="223"/>
      <c r="QWF1136" s="223"/>
      <c r="QWG1136" s="223"/>
      <c r="QWH1136" s="223"/>
      <c r="QWI1136" s="223"/>
      <c r="QWJ1136" s="223"/>
      <c r="QWK1136" s="223"/>
      <c r="QWL1136" s="223"/>
      <c r="QWM1136" s="223"/>
      <c r="QWN1136" s="223"/>
      <c r="QWO1136" s="223"/>
      <c r="QWP1136" s="223"/>
      <c r="QWQ1136" s="223"/>
      <c r="QWR1136" s="223"/>
      <c r="QWS1136" s="223"/>
      <c r="QWT1136" s="223"/>
      <c r="QWU1136" s="223"/>
      <c r="QWV1136" s="223"/>
      <c r="QWW1136" s="223"/>
      <c r="QWX1136" s="223"/>
      <c r="QWY1136" s="223"/>
      <c r="QWZ1136" s="223"/>
      <c r="QXA1136" s="223"/>
      <c r="QXB1136" s="223"/>
      <c r="QXC1136" s="223"/>
      <c r="QXD1136" s="223"/>
      <c r="QXE1136" s="223"/>
      <c r="QXF1136" s="223"/>
      <c r="QXG1136" s="223"/>
      <c r="QXH1136" s="223"/>
      <c r="QXI1136" s="223"/>
      <c r="QXJ1136" s="223"/>
      <c r="QXK1136" s="223"/>
      <c r="QXL1136" s="223"/>
      <c r="QXM1136" s="223"/>
      <c r="QXN1136" s="223"/>
      <c r="QXO1136" s="223"/>
      <c r="QXP1136" s="223"/>
      <c r="QXQ1136" s="223"/>
      <c r="QXR1136" s="223"/>
      <c r="QXS1136" s="223"/>
      <c r="QXT1136" s="223"/>
      <c r="QXU1136" s="223"/>
      <c r="QXV1136" s="223"/>
      <c r="QXW1136" s="223"/>
      <c r="QXX1136" s="223"/>
      <c r="QXY1136" s="223"/>
      <c r="QXZ1136" s="223"/>
      <c r="QYA1136" s="223"/>
      <c r="QYB1136" s="223"/>
      <c r="QYC1136" s="223"/>
      <c r="QYD1136" s="223"/>
      <c r="QYE1136" s="223"/>
      <c r="QYF1136" s="223"/>
      <c r="QYG1136" s="223"/>
      <c r="QYH1136" s="223"/>
      <c r="QYI1136" s="223"/>
      <c r="QYJ1136" s="223"/>
      <c r="QYK1136" s="223"/>
      <c r="QYL1136" s="223"/>
      <c r="QYM1136" s="223"/>
      <c r="QYN1136" s="223"/>
      <c r="QYO1136" s="223"/>
      <c r="QYP1136" s="223"/>
      <c r="QYQ1136" s="223"/>
      <c r="QYR1136" s="223"/>
      <c r="QYS1136" s="223"/>
      <c r="QYT1136" s="223"/>
      <c r="QYU1136" s="223"/>
      <c r="QYV1136" s="223"/>
      <c r="QYW1136" s="223"/>
      <c r="QYX1136" s="223"/>
      <c r="QYY1136" s="223"/>
      <c r="QYZ1136" s="223"/>
      <c r="QZA1136" s="223"/>
      <c r="QZB1136" s="223"/>
      <c r="QZC1136" s="223"/>
      <c r="QZD1136" s="223"/>
      <c r="QZE1136" s="223"/>
      <c r="QZF1136" s="223"/>
      <c r="QZG1136" s="223"/>
      <c r="QZH1136" s="223"/>
      <c r="QZI1136" s="223"/>
      <c r="QZJ1136" s="223"/>
      <c r="QZK1136" s="223"/>
      <c r="QZL1136" s="223"/>
      <c r="QZM1136" s="223"/>
      <c r="QZN1136" s="223"/>
      <c r="QZO1136" s="223"/>
      <c r="QZP1136" s="223"/>
      <c r="QZQ1136" s="223"/>
      <c r="QZR1136" s="223"/>
      <c r="QZS1136" s="223"/>
      <c r="QZT1136" s="223"/>
      <c r="QZU1136" s="223"/>
      <c r="QZV1136" s="223"/>
      <c r="QZW1136" s="223"/>
      <c r="QZX1136" s="223"/>
      <c r="QZY1136" s="223"/>
      <c r="QZZ1136" s="223"/>
      <c r="RAA1136" s="223"/>
      <c r="RAB1136" s="223"/>
      <c r="RAC1136" s="223"/>
      <c r="RAD1136" s="223"/>
      <c r="RAE1136" s="223"/>
      <c r="RAF1136" s="223"/>
      <c r="RAG1136" s="223"/>
      <c r="RAH1136" s="223"/>
      <c r="RAI1136" s="223"/>
      <c r="RAJ1136" s="223"/>
      <c r="RAK1136" s="223"/>
      <c r="RAL1136" s="223"/>
      <c r="RAM1136" s="223"/>
      <c r="RAN1136" s="223"/>
      <c r="RAO1136" s="223"/>
      <c r="RAP1136" s="223"/>
      <c r="RAQ1136" s="223"/>
      <c r="RAR1136" s="223"/>
      <c r="RAS1136" s="223"/>
      <c r="RAT1136" s="223"/>
      <c r="RAU1136" s="223"/>
      <c r="RAV1136" s="223"/>
      <c r="RAW1136" s="223"/>
      <c r="RAX1136" s="223"/>
      <c r="RAY1136" s="223"/>
      <c r="RAZ1136" s="223"/>
      <c r="RBA1136" s="223"/>
      <c r="RBB1136" s="223"/>
      <c r="RBC1136" s="223"/>
      <c r="RBD1136" s="223"/>
      <c r="RBE1136" s="223"/>
      <c r="RBF1136" s="223"/>
      <c r="RBG1136" s="223"/>
      <c r="RBH1136" s="223"/>
      <c r="RBI1136" s="223"/>
      <c r="RBJ1136" s="223"/>
      <c r="RBK1136" s="223"/>
      <c r="RBL1136" s="223"/>
      <c r="RBM1136" s="223"/>
      <c r="RBN1136" s="223"/>
      <c r="RBO1136" s="223"/>
      <c r="RBP1136" s="223"/>
      <c r="RBQ1136" s="223"/>
      <c r="RBR1136" s="223"/>
      <c r="RBS1136" s="223"/>
      <c r="RBT1136" s="223"/>
      <c r="RBU1136" s="223"/>
      <c r="RBV1136" s="223"/>
      <c r="RBW1136" s="223"/>
      <c r="RBX1136" s="223"/>
      <c r="RBY1136" s="223"/>
      <c r="RBZ1136" s="223"/>
      <c r="RCA1136" s="223"/>
      <c r="RCB1136" s="223"/>
      <c r="RCC1136" s="223"/>
      <c r="RCD1136" s="223"/>
      <c r="RCE1136" s="223"/>
      <c r="RCF1136" s="223"/>
      <c r="RCG1136" s="223"/>
      <c r="RCH1136" s="223"/>
      <c r="RCI1136" s="223"/>
      <c r="RCJ1136" s="223"/>
      <c r="RCK1136" s="223"/>
      <c r="RCL1136" s="223"/>
      <c r="RCM1136" s="223"/>
      <c r="RCN1136" s="223"/>
      <c r="RCO1136" s="223"/>
      <c r="RCP1136" s="223"/>
      <c r="RCQ1136" s="223"/>
      <c r="RCR1136" s="223"/>
      <c r="RCS1136" s="223"/>
      <c r="RCT1136" s="223"/>
      <c r="RCU1136" s="223"/>
      <c r="RCV1136" s="223"/>
      <c r="RCW1136" s="223"/>
      <c r="RCX1136" s="223"/>
      <c r="RCY1136" s="223"/>
      <c r="RCZ1136" s="223"/>
      <c r="RDA1136" s="223"/>
      <c r="RDB1136" s="223"/>
      <c r="RDC1136" s="223"/>
      <c r="RDD1136" s="223"/>
      <c r="RDE1136" s="223"/>
      <c r="RDF1136" s="223"/>
      <c r="RDG1136" s="223"/>
      <c r="RDH1136" s="223"/>
      <c r="RDI1136" s="223"/>
      <c r="RDJ1136" s="223"/>
      <c r="RDK1136" s="223"/>
      <c r="RDL1136" s="223"/>
      <c r="RDM1136" s="223"/>
      <c r="RDN1136" s="223"/>
      <c r="RDO1136" s="223"/>
      <c r="RDP1136" s="223"/>
      <c r="RDQ1136" s="223"/>
      <c r="RDR1136" s="223"/>
      <c r="RDS1136" s="223"/>
      <c r="RDT1136" s="223"/>
      <c r="RDU1136" s="223"/>
      <c r="RDV1136" s="223"/>
      <c r="RDW1136" s="223"/>
      <c r="RDX1136" s="223"/>
      <c r="RDY1136" s="223"/>
      <c r="RDZ1136" s="223"/>
      <c r="REA1136" s="223"/>
      <c r="REB1136" s="223"/>
      <c r="REC1136" s="223"/>
      <c r="RED1136" s="223"/>
      <c r="REE1136" s="223"/>
      <c r="REF1136" s="223"/>
      <c r="REG1136" s="223"/>
      <c r="REH1136" s="223"/>
      <c r="REI1136" s="223"/>
      <c r="REJ1136" s="223"/>
      <c r="REK1136" s="223"/>
      <c r="REL1136" s="223"/>
      <c r="REM1136" s="223"/>
      <c r="REN1136" s="223"/>
      <c r="REO1136" s="223"/>
      <c r="REP1136" s="223"/>
      <c r="REQ1136" s="223"/>
      <c r="RER1136" s="223"/>
      <c r="RES1136" s="223"/>
      <c r="RET1136" s="223"/>
      <c r="REU1136" s="223"/>
      <c r="REV1136" s="223"/>
      <c r="REW1136" s="223"/>
      <c r="REX1136" s="223"/>
      <c r="REY1136" s="223"/>
      <c r="REZ1136" s="223"/>
      <c r="RFA1136" s="223"/>
      <c r="RFB1136" s="223"/>
      <c r="RFC1136" s="223"/>
      <c r="RFD1136" s="223"/>
      <c r="RFE1136" s="223"/>
      <c r="RFF1136" s="223"/>
      <c r="RFG1136" s="223"/>
      <c r="RFH1136" s="223"/>
      <c r="RFI1136" s="223"/>
      <c r="RFJ1136" s="223"/>
      <c r="RFK1136" s="223"/>
      <c r="RFL1136" s="223"/>
      <c r="RFM1136" s="223"/>
      <c r="RFN1136" s="223"/>
      <c r="RFO1136" s="223"/>
      <c r="RFP1136" s="223"/>
      <c r="RFQ1136" s="223"/>
      <c r="RFR1136" s="223"/>
      <c r="RFS1136" s="223"/>
      <c r="RFT1136" s="223"/>
      <c r="RFU1136" s="223"/>
      <c r="RFV1136" s="223"/>
      <c r="RFW1136" s="223"/>
      <c r="RFX1136" s="223"/>
      <c r="RFY1136" s="223"/>
      <c r="RFZ1136" s="223"/>
      <c r="RGA1136" s="223"/>
      <c r="RGB1136" s="223"/>
      <c r="RGC1136" s="223"/>
      <c r="RGD1136" s="223"/>
      <c r="RGE1136" s="223"/>
      <c r="RGF1136" s="223"/>
      <c r="RGG1136" s="223"/>
      <c r="RGH1136" s="223"/>
      <c r="RGI1136" s="223"/>
      <c r="RGJ1136" s="223"/>
      <c r="RGK1136" s="223"/>
      <c r="RGL1136" s="223"/>
      <c r="RGM1136" s="223"/>
      <c r="RGN1136" s="223"/>
      <c r="RGO1136" s="223"/>
      <c r="RGP1136" s="223"/>
      <c r="RGQ1136" s="223"/>
      <c r="RGR1136" s="223"/>
      <c r="RGS1136" s="223"/>
      <c r="RGT1136" s="223"/>
      <c r="RGU1136" s="223"/>
      <c r="RGV1136" s="223"/>
      <c r="RGW1136" s="223"/>
      <c r="RGX1136" s="223"/>
      <c r="RGY1136" s="223"/>
      <c r="RGZ1136" s="223"/>
      <c r="RHA1136" s="223"/>
      <c r="RHB1136" s="223"/>
      <c r="RHC1136" s="223"/>
      <c r="RHD1136" s="223"/>
      <c r="RHE1136" s="223"/>
      <c r="RHF1136" s="223"/>
      <c r="RHG1136" s="223"/>
      <c r="RHH1136" s="223"/>
      <c r="RHI1136" s="223"/>
      <c r="RHJ1136" s="223"/>
      <c r="RHK1136" s="223"/>
      <c r="RHL1136" s="223"/>
      <c r="RHM1136" s="223"/>
      <c r="RHN1136" s="223"/>
      <c r="RHO1136" s="223"/>
      <c r="RHP1136" s="223"/>
      <c r="RHQ1136" s="223"/>
      <c r="RHR1136" s="223"/>
      <c r="RHS1136" s="223"/>
      <c r="RHT1136" s="223"/>
      <c r="RHU1136" s="223"/>
      <c r="RHV1136" s="223"/>
      <c r="RHW1136" s="223"/>
      <c r="RHX1136" s="223"/>
      <c r="RHY1136" s="223"/>
      <c r="RHZ1136" s="223"/>
      <c r="RIA1136" s="223"/>
      <c r="RIB1136" s="223"/>
      <c r="RIC1136" s="223"/>
      <c r="RID1136" s="223"/>
      <c r="RIE1136" s="223"/>
      <c r="RIF1136" s="223"/>
      <c r="RIG1136" s="223"/>
      <c r="RIH1136" s="223"/>
      <c r="RII1136" s="223"/>
      <c r="RIJ1136" s="223"/>
      <c r="RIK1136" s="223"/>
      <c r="RIL1136" s="223"/>
      <c r="RIM1136" s="223"/>
      <c r="RIN1136" s="223"/>
      <c r="RIO1136" s="223"/>
      <c r="RIP1136" s="223"/>
      <c r="RIQ1136" s="223"/>
      <c r="RIR1136" s="223"/>
      <c r="RIS1136" s="223"/>
      <c r="RIT1136" s="223"/>
      <c r="RIU1136" s="223"/>
      <c r="RIV1136" s="223"/>
      <c r="RIW1136" s="223"/>
      <c r="RIX1136" s="223"/>
      <c r="RIY1136" s="223"/>
      <c r="RIZ1136" s="223"/>
      <c r="RJA1136" s="223"/>
      <c r="RJB1136" s="223"/>
      <c r="RJC1136" s="223"/>
      <c r="RJD1136" s="223"/>
      <c r="RJE1136" s="223"/>
      <c r="RJF1136" s="223"/>
      <c r="RJG1136" s="223"/>
      <c r="RJH1136" s="223"/>
      <c r="RJI1136" s="223"/>
      <c r="RJJ1136" s="223"/>
      <c r="RJK1136" s="223"/>
      <c r="RJL1136" s="223"/>
      <c r="RJM1136" s="223"/>
      <c r="RJN1136" s="223"/>
      <c r="RJO1136" s="223"/>
      <c r="RJP1136" s="223"/>
      <c r="RJQ1136" s="223"/>
      <c r="RJR1136" s="223"/>
      <c r="RJS1136" s="223"/>
      <c r="RJT1136" s="223"/>
      <c r="RJU1136" s="223"/>
      <c r="RJV1136" s="223"/>
      <c r="RJW1136" s="223"/>
      <c r="RJX1136" s="223"/>
      <c r="RJY1136" s="223"/>
      <c r="RJZ1136" s="223"/>
      <c r="RKA1136" s="223"/>
      <c r="RKB1136" s="223"/>
      <c r="RKC1136" s="223"/>
      <c r="RKD1136" s="223"/>
      <c r="RKE1136" s="223"/>
      <c r="RKF1136" s="223"/>
      <c r="RKG1136" s="223"/>
      <c r="RKH1136" s="223"/>
      <c r="RKI1136" s="223"/>
      <c r="RKJ1136" s="223"/>
      <c r="RKK1136" s="223"/>
      <c r="RKL1136" s="223"/>
      <c r="RKM1136" s="223"/>
      <c r="RKN1136" s="223"/>
      <c r="RKO1136" s="223"/>
      <c r="RKP1136" s="223"/>
      <c r="RKQ1136" s="223"/>
      <c r="RKR1136" s="223"/>
      <c r="RKS1136" s="223"/>
      <c r="RKT1136" s="223"/>
      <c r="RKU1136" s="223"/>
      <c r="RKV1136" s="223"/>
      <c r="RKW1136" s="223"/>
      <c r="RKX1136" s="223"/>
      <c r="RKY1136" s="223"/>
      <c r="RKZ1136" s="223"/>
      <c r="RLA1136" s="223"/>
      <c r="RLB1136" s="223"/>
      <c r="RLC1136" s="223"/>
      <c r="RLD1136" s="223"/>
      <c r="RLE1136" s="223"/>
      <c r="RLF1136" s="223"/>
      <c r="RLG1136" s="223"/>
      <c r="RLH1136" s="223"/>
      <c r="RLI1136" s="223"/>
      <c r="RLJ1136" s="223"/>
      <c r="RLK1136" s="223"/>
      <c r="RLL1136" s="223"/>
      <c r="RLM1136" s="223"/>
      <c r="RLN1136" s="223"/>
      <c r="RLO1136" s="223"/>
      <c r="RLP1136" s="223"/>
      <c r="RLQ1136" s="223"/>
      <c r="RLR1136" s="223"/>
      <c r="RLS1136" s="223"/>
      <c r="RLT1136" s="223"/>
      <c r="RLU1136" s="223"/>
      <c r="RLV1136" s="223"/>
      <c r="RLW1136" s="223"/>
      <c r="RLX1136" s="223"/>
      <c r="RLY1136" s="223"/>
      <c r="RLZ1136" s="223"/>
      <c r="RMA1136" s="223"/>
      <c r="RMB1136" s="223"/>
      <c r="RMC1136" s="223"/>
      <c r="RMD1136" s="223"/>
      <c r="RME1136" s="223"/>
      <c r="RMF1136" s="223"/>
      <c r="RMG1136" s="223"/>
      <c r="RMH1136" s="223"/>
      <c r="RMI1136" s="223"/>
      <c r="RMJ1136" s="223"/>
      <c r="RMK1136" s="223"/>
      <c r="RML1136" s="223"/>
      <c r="RMM1136" s="223"/>
      <c r="RMN1136" s="223"/>
      <c r="RMO1136" s="223"/>
      <c r="RMP1136" s="223"/>
      <c r="RMQ1136" s="223"/>
      <c r="RMR1136" s="223"/>
      <c r="RMS1136" s="223"/>
      <c r="RMT1136" s="223"/>
      <c r="RMU1136" s="223"/>
      <c r="RMV1136" s="223"/>
      <c r="RMW1136" s="223"/>
      <c r="RMX1136" s="223"/>
      <c r="RMY1136" s="223"/>
      <c r="RMZ1136" s="223"/>
      <c r="RNA1136" s="223"/>
      <c r="RNB1136" s="223"/>
      <c r="RNC1136" s="223"/>
      <c r="RND1136" s="223"/>
      <c r="RNE1136" s="223"/>
      <c r="RNF1136" s="223"/>
      <c r="RNG1136" s="223"/>
      <c r="RNH1136" s="223"/>
      <c r="RNI1136" s="223"/>
      <c r="RNJ1136" s="223"/>
      <c r="RNK1136" s="223"/>
      <c r="RNL1136" s="223"/>
      <c r="RNM1136" s="223"/>
      <c r="RNN1136" s="223"/>
      <c r="RNO1136" s="223"/>
      <c r="RNP1136" s="223"/>
      <c r="RNQ1136" s="223"/>
      <c r="RNR1136" s="223"/>
      <c r="RNS1136" s="223"/>
      <c r="RNT1136" s="223"/>
      <c r="RNU1136" s="223"/>
      <c r="RNV1136" s="223"/>
      <c r="RNW1136" s="223"/>
      <c r="RNX1136" s="223"/>
      <c r="RNY1136" s="223"/>
      <c r="RNZ1136" s="223"/>
      <c r="ROA1136" s="223"/>
      <c r="ROB1136" s="223"/>
      <c r="ROC1136" s="223"/>
      <c r="ROD1136" s="223"/>
      <c r="ROE1136" s="223"/>
      <c r="ROF1136" s="223"/>
      <c r="ROG1136" s="223"/>
      <c r="ROH1136" s="223"/>
      <c r="ROI1136" s="223"/>
      <c r="ROJ1136" s="223"/>
      <c r="ROK1136" s="223"/>
      <c r="ROL1136" s="223"/>
      <c r="ROM1136" s="223"/>
      <c r="RON1136" s="223"/>
      <c r="ROO1136" s="223"/>
      <c r="ROP1136" s="223"/>
      <c r="ROQ1136" s="223"/>
      <c r="ROR1136" s="223"/>
      <c r="ROS1136" s="223"/>
      <c r="ROT1136" s="223"/>
      <c r="ROU1136" s="223"/>
      <c r="ROV1136" s="223"/>
      <c r="ROW1136" s="223"/>
      <c r="ROX1136" s="223"/>
      <c r="ROY1136" s="223"/>
      <c r="ROZ1136" s="223"/>
      <c r="RPA1136" s="223"/>
      <c r="RPB1136" s="223"/>
      <c r="RPC1136" s="223"/>
      <c r="RPD1136" s="223"/>
      <c r="RPE1136" s="223"/>
      <c r="RPF1136" s="223"/>
      <c r="RPG1136" s="223"/>
      <c r="RPH1136" s="223"/>
      <c r="RPI1136" s="223"/>
      <c r="RPJ1136" s="223"/>
      <c r="RPK1136" s="223"/>
      <c r="RPL1136" s="223"/>
      <c r="RPM1136" s="223"/>
      <c r="RPN1136" s="223"/>
      <c r="RPO1136" s="223"/>
      <c r="RPP1136" s="223"/>
      <c r="RPQ1136" s="223"/>
      <c r="RPR1136" s="223"/>
      <c r="RPS1136" s="223"/>
      <c r="RPT1136" s="223"/>
      <c r="RPU1136" s="223"/>
      <c r="RPV1136" s="223"/>
      <c r="RPW1136" s="223"/>
      <c r="RPX1136" s="223"/>
      <c r="RPY1136" s="223"/>
      <c r="RPZ1136" s="223"/>
      <c r="RQA1136" s="223"/>
      <c r="RQB1136" s="223"/>
      <c r="RQC1136" s="223"/>
      <c r="RQD1136" s="223"/>
      <c r="RQE1136" s="223"/>
      <c r="RQF1136" s="223"/>
      <c r="RQG1136" s="223"/>
      <c r="RQH1136" s="223"/>
      <c r="RQI1136" s="223"/>
      <c r="RQJ1136" s="223"/>
      <c r="RQK1136" s="223"/>
      <c r="RQL1136" s="223"/>
      <c r="RQM1136" s="223"/>
      <c r="RQN1136" s="223"/>
      <c r="RQO1136" s="223"/>
      <c r="RQP1136" s="223"/>
      <c r="RQQ1136" s="223"/>
      <c r="RQR1136" s="223"/>
      <c r="RQS1136" s="223"/>
      <c r="RQT1136" s="223"/>
      <c r="RQU1136" s="223"/>
      <c r="RQV1136" s="223"/>
      <c r="RQW1136" s="223"/>
      <c r="RQX1136" s="223"/>
      <c r="RQY1136" s="223"/>
      <c r="RQZ1136" s="223"/>
      <c r="RRA1136" s="223"/>
      <c r="RRB1136" s="223"/>
      <c r="RRC1136" s="223"/>
      <c r="RRD1136" s="223"/>
      <c r="RRE1136" s="223"/>
      <c r="RRF1136" s="223"/>
      <c r="RRG1136" s="223"/>
      <c r="RRH1136" s="223"/>
      <c r="RRI1136" s="223"/>
      <c r="RRJ1136" s="223"/>
      <c r="RRK1136" s="223"/>
      <c r="RRL1136" s="223"/>
      <c r="RRM1136" s="223"/>
      <c r="RRN1136" s="223"/>
      <c r="RRO1136" s="223"/>
      <c r="RRP1136" s="223"/>
      <c r="RRQ1136" s="223"/>
      <c r="RRR1136" s="223"/>
      <c r="RRS1136" s="223"/>
      <c r="RRT1136" s="223"/>
      <c r="RRU1136" s="223"/>
      <c r="RRV1136" s="223"/>
      <c r="RRW1136" s="223"/>
      <c r="RRX1136" s="223"/>
      <c r="RRY1136" s="223"/>
      <c r="RRZ1136" s="223"/>
      <c r="RSA1136" s="223"/>
      <c r="RSB1136" s="223"/>
      <c r="RSC1136" s="223"/>
      <c r="RSD1136" s="223"/>
      <c r="RSE1136" s="223"/>
      <c r="RSF1136" s="223"/>
      <c r="RSG1136" s="223"/>
      <c r="RSH1136" s="223"/>
      <c r="RSI1136" s="223"/>
      <c r="RSJ1136" s="223"/>
      <c r="RSK1136" s="223"/>
      <c r="RSL1136" s="223"/>
      <c r="RSM1136" s="223"/>
      <c r="RSN1136" s="223"/>
      <c r="RSO1136" s="223"/>
      <c r="RSP1136" s="223"/>
      <c r="RSQ1136" s="223"/>
      <c r="RSR1136" s="223"/>
      <c r="RSS1136" s="223"/>
      <c r="RST1136" s="223"/>
      <c r="RSU1136" s="223"/>
      <c r="RSV1136" s="223"/>
      <c r="RSW1136" s="223"/>
      <c r="RSX1136" s="223"/>
      <c r="RSY1136" s="223"/>
      <c r="RSZ1136" s="223"/>
      <c r="RTA1136" s="223"/>
      <c r="RTB1136" s="223"/>
      <c r="RTC1136" s="223"/>
      <c r="RTD1136" s="223"/>
      <c r="RTE1136" s="223"/>
      <c r="RTF1136" s="223"/>
      <c r="RTG1136" s="223"/>
      <c r="RTH1136" s="223"/>
      <c r="RTI1136" s="223"/>
      <c r="RTJ1136" s="223"/>
      <c r="RTK1136" s="223"/>
      <c r="RTL1136" s="223"/>
      <c r="RTM1136" s="223"/>
      <c r="RTN1136" s="223"/>
      <c r="RTO1136" s="223"/>
      <c r="RTP1136" s="223"/>
      <c r="RTQ1136" s="223"/>
      <c r="RTR1136" s="223"/>
      <c r="RTS1136" s="223"/>
      <c r="RTT1136" s="223"/>
      <c r="RTU1136" s="223"/>
      <c r="RTV1136" s="223"/>
      <c r="RTW1136" s="223"/>
      <c r="RTX1136" s="223"/>
      <c r="RTY1136" s="223"/>
      <c r="RTZ1136" s="223"/>
      <c r="RUA1136" s="223"/>
      <c r="RUB1136" s="223"/>
      <c r="RUC1136" s="223"/>
      <c r="RUD1136" s="223"/>
      <c r="RUE1136" s="223"/>
      <c r="RUF1136" s="223"/>
      <c r="RUG1136" s="223"/>
      <c r="RUH1136" s="223"/>
      <c r="RUI1136" s="223"/>
      <c r="RUJ1136" s="223"/>
      <c r="RUK1136" s="223"/>
      <c r="RUL1136" s="223"/>
      <c r="RUM1136" s="223"/>
      <c r="RUN1136" s="223"/>
      <c r="RUO1136" s="223"/>
      <c r="RUP1136" s="223"/>
      <c r="RUQ1136" s="223"/>
      <c r="RUR1136" s="223"/>
      <c r="RUS1136" s="223"/>
      <c r="RUT1136" s="223"/>
      <c r="RUU1136" s="223"/>
      <c r="RUV1136" s="223"/>
      <c r="RUW1136" s="223"/>
      <c r="RUX1136" s="223"/>
      <c r="RUY1136" s="223"/>
      <c r="RUZ1136" s="223"/>
      <c r="RVA1136" s="223"/>
      <c r="RVB1136" s="223"/>
      <c r="RVC1136" s="223"/>
      <c r="RVD1136" s="223"/>
      <c r="RVE1136" s="223"/>
      <c r="RVF1136" s="223"/>
      <c r="RVG1136" s="223"/>
      <c r="RVH1136" s="223"/>
      <c r="RVI1136" s="223"/>
      <c r="RVJ1136" s="223"/>
      <c r="RVK1136" s="223"/>
      <c r="RVL1136" s="223"/>
      <c r="RVM1136" s="223"/>
      <c r="RVN1136" s="223"/>
      <c r="RVO1136" s="223"/>
      <c r="RVP1136" s="223"/>
      <c r="RVQ1136" s="223"/>
      <c r="RVR1136" s="223"/>
      <c r="RVS1136" s="223"/>
      <c r="RVT1136" s="223"/>
      <c r="RVU1136" s="223"/>
      <c r="RVV1136" s="223"/>
      <c r="RVW1136" s="223"/>
      <c r="RVX1136" s="223"/>
      <c r="RVY1136" s="223"/>
      <c r="RVZ1136" s="223"/>
      <c r="RWA1136" s="223"/>
      <c r="RWB1136" s="223"/>
      <c r="RWC1136" s="223"/>
      <c r="RWD1136" s="223"/>
      <c r="RWE1136" s="223"/>
      <c r="RWF1136" s="223"/>
      <c r="RWG1136" s="223"/>
      <c r="RWH1136" s="223"/>
      <c r="RWI1136" s="223"/>
      <c r="RWJ1136" s="223"/>
      <c r="RWK1136" s="223"/>
      <c r="RWL1136" s="223"/>
      <c r="RWM1136" s="223"/>
      <c r="RWN1136" s="223"/>
      <c r="RWO1136" s="223"/>
      <c r="RWP1136" s="223"/>
      <c r="RWQ1136" s="223"/>
      <c r="RWR1136" s="223"/>
      <c r="RWS1136" s="223"/>
      <c r="RWT1136" s="223"/>
      <c r="RWU1136" s="223"/>
      <c r="RWV1136" s="223"/>
      <c r="RWW1136" s="223"/>
      <c r="RWX1136" s="223"/>
      <c r="RWY1136" s="223"/>
      <c r="RWZ1136" s="223"/>
      <c r="RXA1136" s="223"/>
      <c r="RXB1136" s="223"/>
      <c r="RXC1136" s="223"/>
      <c r="RXD1136" s="223"/>
      <c r="RXE1136" s="223"/>
      <c r="RXF1136" s="223"/>
      <c r="RXG1136" s="223"/>
      <c r="RXH1136" s="223"/>
      <c r="RXI1136" s="223"/>
      <c r="RXJ1136" s="223"/>
      <c r="RXK1136" s="223"/>
      <c r="RXL1136" s="223"/>
      <c r="RXM1136" s="223"/>
      <c r="RXN1136" s="223"/>
      <c r="RXO1136" s="223"/>
      <c r="RXP1136" s="223"/>
      <c r="RXQ1136" s="223"/>
      <c r="RXR1136" s="223"/>
      <c r="RXS1136" s="223"/>
      <c r="RXT1136" s="223"/>
      <c r="RXU1136" s="223"/>
      <c r="RXV1136" s="223"/>
      <c r="RXW1136" s="223"/>
      <c r="RXX1136" s="223"/>
      <c r="RXY1136" s="223"/>
      <c r="RXZ1136" s="223"/>
      <c r="RYA1136" s="223"/>
      <c r="RYB1136" s="223"/>
      <c r="RYC1136" s="223"/>
      <c r="RYD1136" s="223"/>
      <c r="RYE1136" s="223"/>
      <c r="RYF1136" s="223"/>
      <c r="RYG1136" s="223"/>
      <c r="RYH1136" s="223"/>
      <c r="RYI1136" s="223"/>
      <c r="RYJ1136" s="223"/>
      <c r="RYK1136" s="223"/>
      <c r="RYL1136" s="223"/>
      <c r="RYM1136" s="223"/>
      <c r="RYN1136" s="223"/>
      <c r="RYO1136" s="223"/>
      <c r="RYP1136" s="223"/>
      <c r="RYQ1136" s="223"/>
      <c r="RYR1136" s="223"/>
      <c r="RYS1136" s="223"/>
      <c r="RYT1136" s="223"/>
      <c r="RYU1136" s="223"/>
      <c r="RYV1136" s="223"/>
      <c r="RYW1136" s="223"/>
      <c r="RYX1136" s="223"/>
      <c r="RYY1136" s="223"/>
      <c r="RYZ1136" s="223"/>
      <c r="RZA1136" s="223"/>
      <c r="RZB1136" s="223"/>
      <c r="RZC1136" s="223"/>
      <c r="RZD1136" s="223"/>
      <c r="RZE1136" s="223"/>
      <c r="RZF1136" s="223"/>
      <c r="RZG1136" s="223"/>
      <c r="RZH1136" s="223"/>
      <c r="RZI1136" s="223"/>
      <c r="RZJ1136" s="223"/>
      <c r="RZK1136" s="223"/>
      <c r="RZL1136" s="223"/>
      <c r="RZM1136" s="223"/>
      <c r="RZN1136" s="223"/>
      <c r="RZO1136" s="223"/>
      <c r="RZP1136" s="223"/>
      <c r="RZQ1136" s="223"/>
      <c r="RZR1136" s="223"/>
      <c r="RZS1136" s="223"/>
      <c r="RZT1136" s="223"/>
      <c r="RZU1136" s="223"/>
      <c r="RZV1136" s="223"/>
      <c r="RZW1136" s="223"/>
      <c r="RZX1136" s="223"/>
      <c r="RZY1136" s="223"/>
      <c r="RZZ1136" s="223"/>
      <c r="SAA1136" s="223"/>
      <c r="SAB1136" s="223"/>
      <c r="SAC1136" s="223"/>
      <c r="SAD1136" s="223"/>
      <c r="SAE1136" s="223"/>
      <c r="SAF1136" s="223"/>
      <c r="SAG1136" s="223"/>
      <c r="SAH1136" s="223"/>
      <c r="SAI1136" s="223"/>
      <c r="SAJ1136" s="223"/>
      <c r="SAK1136" s="223"/>
      <c r="SAL1136" s="223"/>
      <c r="SAM1136" s="223"/>
      <c r="SAN1136" s="223"/>
      <c r="SAO1136" s="223"/>
      <c r="SAP1136" s="223"/>
      <c r="SAQ1136" s="223"/>
      <c r="SAR1136" s="223"/>
      <c r="SAS1136" s="223"/>
      <c r="SAT1136" s="223"/>
      <c r="SAU1136" s="223"/>
      <c r="SAV1136" s="223"/>
      <c r="SAW1136" s="223"/>
      <c r="SAX1136" s="223"/>
      <c r="SAY1136" s="223"/>
      <c r="SAZ1136" s="223"/>
      <c r="SBA1136" s="223"/>
      <c r="SBB1136" s="223"/>
      <c r="SBC1136" s="223"/>
      <c r="SBD1136" s="223"/>
      <c r="SBE1136" s="223"/>
      <c r="SBF1136" s="223"/>
      <c r="SBG1136" s="223"/>
      <c r="SBH1136" s="223"/>
      <c r="SBI1136" s="223"/>
      <c r="SBJ1136" s="223"/>
      <c r="SBK1136" s="223"/>
      <c r="SBL1136" s="223"/>
      <c r="SBM1136" s="223"/>
      <c r="SBN1136" s="223"/>
      <c r="SBO1136" s="223"/>
      <c r="SBP1136" s="223"/>
      <c r="SBQ1136" s="223"/>
      <c r="SBR1136" s="223"/>
      <c r="SBS1136" s="223"/>
      <c r="SBT1136" s="223"/>
      <c r="SBU1136" s="223"/>
      <c r="SBV1136" s="223"/>
      <c r="SBW1136" s="223"/>
      <c r="SBX1136" s="223"/>
      <c r="SBY1136" s="223"/>
      <c r="SBZ1136" s="223"/>
      <c r="SCA1136" s="223"/>
      <c r="SCB1136" s="223"/>
      <c r="SCC1136" s="223"/>
      <c r="SCD1136" s="223"/>
      <c r="SCE1136" s="223"/>
      <c r="SCF1136" s="223"/>
      <c r="SCG1136" s="223"/>
      <c r="SCH1136" s="223"/>
      <c r="SCI1136" s="223"/>
      <c r="SCJ1136" s="223"/>
      <c r="SCK1136" s="223"/>
      <c r="SCL1136" s="223"/>
      <c r="SCM1136" s="223"/>
      <c r="SCN1136" s="223"/>
      <c r="SCO1136" s="223"/>
      <c r="SCP1136" s="223"/>
      <c r="SCQ1136" s="223"/>
      <c r="SCR1136" s="223"/>
      <c r="SCS1136" s="223"/>
      <c r="SCT1136" s="223"/>
      <c r="SCU1136" s="223"/>
      <c r="SCV1136" s="223"/>
      <c r="SCW1136" s="223"/>
      <c r="SCX1136" s="223"/>
      <c r="SCY1136" s="223"/>
      <c r="SCZ1136" s="223"/>
      <c r="SDA1136" s="223"/>
      <c r="SDB1136" s="223"/>
      <c r="SDC1136" s="223"/>
      <c r="SDD1136" s="223"/>
      <c r="SDE1136" s="223"/>
      <c r="SDF1136" s="223"/>
      <c r="SDG1136" s="223"/>
      <c r="SDH1136" s="223"/>
      <c r="SDI1136" s="223"/>
      <c r="SDJ1136" s="223"/>
      <c r="SDK1136" s="223"/>
      <c r="SDL1136" s="223"/>
      <c r="SDM1136" s="223"/>
      <c r="SDN1136" s="223"/>
      <c r="SDO1136" s="223"/>
      <c r="SDP1136" s="223"/>
      <c r="SDQ1136" s="223"/>
      <c r="SDR1136" s="223"/>
      <c r="SDS1136" s="223"/>
      <c r="SDT1136" s="223"/>
      <c r="SDU1136" s="223"/>
      <c r="SDV1136" s="223"/>
      <c r="SDW1136" s="223"/>
      <c r="SDX1136" s="223"/>
      <c r="SDY1136" s="223"/>
      <c r="SDZ1136" s="223"/>
      <c r="SEA1136" s="223"/>
      <c r="SEB1136" s="223"/>
      <c r="SEC1136" s="223"/>
      <c r="SED1136" s="223"/>
      <c r="SEE1136" s="223"/>
      <c r="SEF1136" s="223"/>
      <c r="SEG1136" s="223"/>
      <c r="SEH1136" s="223"/>
      <c r="SEI1136" s="223"/>
      <c r="SEJ1136" s="223"/>
      <c r="SEK1136" s="223"/>
      <c r="SEL1136" s="223"/>
      <c r="SEM1136" s="223"/>
      <c r="SEN1136" s="223"/>
      <c r="SEO1136" s="223"/>
      <c r="SEP1136" s="223"/>
      <c r="SEQ1136" s="223"/>
      <c r="SER1136" s="223"/>
      <c r="SES1136" s="223"/>
      <c r="SET1136" s="223"/>
      <c r="SEU1136" s="223"/>
      <c r="SEV1136" s="223"/>
      <c r="SEW1136" s="223"/>
      <c r="SEX1136" s="223"/>
      <c r="SEY1136" s="223"/>
      <c r="SEZ1136" s="223"/>
      <c r="SFA1136" s="223"/>
      <c r="SFB1136" s="223"/>
      <c r="SFC1136" s="223"/>
      <c r="SFD1136" s="223"/>
      <c r="SFE1136" s="223"/>
      <c r="SFF1136" s="223"/>
      <c r="SFG1136" s="223"/>
      <c r="SFH1136" s="223"/>
      <c r="SFI1136" s="223"/>
      <c r="SFJ1136" s="223"/>
      <c r="SFK1136" s="223"/>
      <c r="SFL1136" s="223"/>
      <c r="SFM1136" s="223"/>
      <c r="SFN1136" s="223"/>
      <c r="SFO1136" s="223"/>
      <c r="SFP1136" s="223"/>
      <c r="SFQ1136" s="223"/>
      <c r="SFR1136" s="223"/>
      <c r="SFS1136" s="223"/>
      <c r="SFT1136" s="223"/>
      <c r="SFU1136" s="223"/>
      <c r="SFV1136" s="223"/>
      <c r="SFW1136" s="223"/>
      <c r="SFX1136" s="223"/>
      <c r="SFY1136" s="223"/>
      <c r="SFZ1136" s="223"/>
      <c r="SGA1136" s="223"/>
      <c r="SGB1136" s="223"/>
      <c r="SGC1136" s="223"/>
      <c r="SGD1136" s="223"/>
      <c r="SGE1136" s="223"/>
      <c r="SGF1136" s="223"/>
      <c r="SGG1136" s="223"/>
      <c r="SGH1136" s="223"/>
      <c r="SGI1136" s="223"/>
      <c r="SGJ1136" s="223"/>
      <c r="SGK1136" s="223"/>
      <c r="SGL1136" s="223"/>
      <c r="SGM1136" s="223"/>
      <c r="SGN1136" s="223"/>
      <c r="SGO1136" s="223"/>
      <c r="SGP1136" s="223"/>
      <c r="SGQ1136" s="223"/>
      <c r="SGR1136" s="223"/>
      <c r="SGS1136" s="223"/>
      <c r="SGT1136" s="223"/>
      <c r="SGU1136" s="223"/>
      <c r="SGV1136" s="223"/>
      <c r="SGW1136" s="223"/>
      <c r="SGX1136" s="223"/>
      <c r="SGY1136" s="223"/>
      <c r="SGZ1136" s="223"/>
      <c r="SHA1136" s="223"/>
      <c r="SHB1136" s="223"/>
      <c r="SHC1136" s="223"/>
      <c r="SHD1136" s="223"/>
      <c r="SHE1136" s="223"/>
      <c r="SHF1136" s="223"/>
      <c r="SHG1136" s="223"/>
      <c r="SHH1136" s="223"/>
      <c r="SHI1136" s="223"/>
      <c r="SHJ1136" s="223"/>
      <c r="SHK1136" s="223"/>
      <c r="SHL1136" s="223"/>
      <c r="SHM1136" s="223"/>
      <c r="SHN1136" s="223"/>
      <c r="SHO1136" s="223"/>
      <c r="SHP1136" s="223"/>
      <c r="SHQ1136" s="223"/>
      <c r="SHR1136" s="223"/>
      <c r="SHS1136" s="223"/>
      <c r="SHT1136" s="223"/>
      <c r="SHU1136" s="223"/>
      <c r="SHV1136" s="223"/>
      <c r="SHW1136" s="223"/>
      <c r="SHX1136" s="223"/>
      <c r="SHY1136" s="223"/>
      <c r="SHZ1136" s="223"/>
      <c r="SIA1136" s="223"/>
      <c r="SIB1136" s="223"/>
      <c r="SIC1136" s="223"/>
      <c r="SID1136" s="223"/>
      <c r="SIE1136" s="223"/>
      <c r="SIF1136" s="223"/>
      <c r="SIG1136" s="223"/>
      <c r="SIH1136" s="223"/>
      <c r="SII1136" s="223"/>
      <c r="SIJ1136" s="223"/>
      <c r="SIK1136" s="223"/>
      <c r="SIL1136" s="223"/>
      <c r="SIM1136" s="223"/>
      <c r="SIN1136" s="223"/>
      <c r="SIO1136" s="223"/>
      <c r="SIP1136" s="223"/>
      <c r="SIQ1136" s="223"/>
      <c r="SIR1136" s="223"/>
      <c r="SIS1136" s="223"/>
      <c r="SIT1136" s="223"/>
      <c r="SIU1136" s="223"/>
      <c r="SIV1136" s="223"/>
      <c r="SIW1136" s="223"/>
      <c r="SIX1136" s="223"/>
      <c r="SIY1136" s="223"/>
      <c r="SIZ1136" s="223"/>
      <c r="SJA1136" s="223"/>
      <c r="SJB1136" s="223"/>
      <c r="SJC1136" s="223"/>
      <c r="SJD1136" s="223"/>
      <c r="SJE1136" s="223"/>
      <c r="SJF1136" s="223"/>
      <c r="SJG1136" s="223"/>
      <c r="SJH1136" s="223"/>
      <c r="SJI1136" s="223"/>
      <c r="SJJ1136" s="223"/>
      <c r="SJK1136" s="223"/>
      <c r="SJL1136" s="223"/>
      <c r="SJM1136" s="223"/>
      <c r="SJN1136" s="223"/>
      <c r="SJO1136" s="223"/>
      <c r="SJP1136" s="223"/>
      <c r="SJQ1136" s="223"/>
      <c r="SJR1136" s="223"/>
      <c r="SJS1136" s="223"/>
      <c r="SJT1136" s="223"/>
      <c r="SJU1136" s="223"/>
      <c r="SJV1136" s="223"/>
      <c r="SJW1136" s="223"/>
      <c r="SJX1136" s="223"/>
      <c r="SJY1136" s="223"/>
      <c r="SJZ1136" s="223"/>
      <c r="SKA1136" s="223"/>
      <c r="SKB1136" s="223"/>
      <c r="SKC1136" s="223"/>
      <c r="SKD1136" s="223"/>
      <c r="SKE1136" s="223"/>
      <c r="SKF1136" s="223"/>
      <c r="SKG1136" s="223"/>
      <c r="SKH1136" s="223"/>
      <c r="SKI1136" s="223"/>
      <c r="SKJ1136" s="223"/>
      <c r="SKK1136" s="223"/>
      <c r="SKL1136" s="223"/>
      <c r="SKM1136" s="223"/>
      <c r="SKN1136" s="223"/>
      <c r="SKO1136" s="223"/>
      <c r="SKP1136" s="223"/>
      <c r="SKQ1136" s="223"/>
      <c r="SKR1136" s="223"/>
      <c r="SKS1136" s="223"/>
      <c r="SKT1136" s="223"/>
      <c r="SKU1136" s="223"/>
      <c r="SKV1136" s="223"/>
      <c r="SKW1136" s="223"/>
      <c r="SKX1136" s="223"/>
      <c r="SKY1136" s="223"/>
      <c r="SKZ1136" s="223"/>
      <c r="SLA1136" s="223"/>
      <c r="SLB1136" s="223"/>
      <c r="SLC1136" s="223"/>
      <c r="SLD1136" s="223"/>
      <c r="SLE1136" s="223"/>
      <c r="SLF1136" s="223"/>
      <c r="SLG1136" s="223"/>
      <c r="SLH1136" s="223"/>
      <c r="SLI1136" s="223"/>
      <c r="SLJ1136" s="223"/>
      <c r="SLK1136" s="223"/>
      <c r="SLL1136" s="223"/>
      <c r="SLM1136" s="223"/>
      <c r="SLN1136" s="223"/>
      <c r="SLO1136" s="223"/>
      <c r="SLP1136" s="223"/>
      <c r="SLQ1136" s="223"/>
      <c r="SLR1136" s="223"/>
      <c r="SLS1136" s="223"/>
      <c r="SLT1136" s="223"/>
      <c r="SLU1136" s="223"/>
      <c r="SLV1136" s="223"/>
      <c r="SLW1136" s="223"/>
      <c r="SLX1136" s="223"/>
      <c r="SLY1136" s="223"/>
      <c r="SLZ1136" s="223"/>
      <c r="SMA1136" s="223"/>
      <c r="SMB1136" s="223"/>
      <c r="SMC1136" s="223"/>
      <c r="SMD1136" s="223"/>
      <c r="SME1136" s="223"/>
      <c r="SMF1136" s="223"/>
      <c r="SMG1136" s="223"/>
      <c r="SMH1136" s="223"/>
      <c r="SMI1136" s="223"/>
      <c r="SMJ1136" s="223"/>
      <c r="SMK1136" s="223"/>
      <c r="SML1136" s="223"/>
      <c r="SMM1136" s="223"/>
      <c r="SMN1136" s="223"/>
      <c r="SMO1136" s="223"/>
      <c r="SMP1136" s="223"/>
      <c r="SMQ1136" s="223"/>
      <c r="SMR1136" s="223"/>
      <c r="SMS1136" s="223"/>
      <c r="SMT1136" s="223"/>
      <c r="SMU1136" s="223"/>
      <c r="SMV1136" s="223"/>
      <c r="SMW1136" s="223"/>
      <c r="SMX1136" s="223"/>
      <c r="SMY1136" s="223"/>
      <c r="SMZ1136" s="223"/>
      <c r="SNA1136" s="223"/>
      <c r="SNB1136" s="223"/>
      <c r="SNC1136" s="223"/>
      <c r="SND1136" s="223"/>
      <c r="SNE1136" s="223"/>
      <c r="SNF1136" s="223"/>
      <c r="SNG1136" s="223"/>
      <c r="SNH1136" s="223"/>
      <c r="SNI1136" s="223"/>
      <c r="SNJ1136" s="223"/>
      <c r="SNK1136" s="223"/>
      <c r="SNL1136" s="223"/>
      <c r="SNM1136" s="223"/>
      <c r="SNN1136" s="223"/>
      <c r="SNO1136" s="223"/>
      <c r="SNP1136" s="223"/>
      <c r="SNQ1136" s="223"/>
      <c r="SNR1136" s="223"/>
      <c r="SNS1136" s="223"/>
      <c r="SNT1136" s="223"/>
      <c r="SNU1136" s="223"/>
      <c r="SNV1136" s="223"/>
      <c r="SNW1136" s="223"/>
      <c r="SNX1136" s="223"/>
      <c r="SNY1136" s="223"/>
      <c r="SNZ1136" s="223"/>
      <c r="SOA1136" s="223"/>
      <c r="SOB1136" s="223"/>
      <c r="SOC1136" s="223"/>
      <c r="SOD1136" s="223"/>
      <c r="SOE1136" s="223"/>
      <c r="SOF1136" s="223"/>
      <c r="SOG1136" s="223"/>
      <c r="SOH1136" s="223"/>
      <c r="SOI1136" s="223"/>
      <c r="SOJ1136" s="223"/>
      <c r="SOK1136" s="223"/>
      <c r="SOL1136" s="223"/>
      <c r="SOM1136" s="223"/>
      <c r="SON1136" s="223"/>
      <c r="SOO1136" s="223"/>
      <c r="SOP1136" s="223"/>
      <c r="SOQ1136" s="223"/>
      <c r="SOR1136" s="223"/>
      <c r="SOS1136" s="223"/>
      <c r="SOT1136" s="223"/>
      <c r="SOU1136" s="223"/>
      <c r="SOV1136" s="223"/>
      <c r="SOW1136" s="223"/>
      <c r="SOX1136" s="223"/>
      <c r="SOY1136" s="223"/>
      <c r="SOZ1136" s="223"/>
      <c r="SPA1136" s="223"/>
      <c r="SPB1136" s="223"/>
      <c r="SPC1136" s="223"/>
      <c r="SPD1136" s="223"/>
      <c r="SPE1136" s="223"/>
      <c r="SPF1136" s="223"/>
      <c r="SPG1136" s="223"/>
      <c r="SPH1136" s="223"/>
      <c r="SPI1136" s="223"/>
      <c r="SPJ1136" s="223"/>
      <c r="SPK1136" s="223"/>
      <c r="SPL1136" s="223"/>
      <c r="SPM1136" s="223"/>
      <c r="SPN1136" s="223"/>
      <c r="SPO1136" s="223"/>
      <c r="SPP1136" s="223"/>
      <c r="SPQ1136" s="223"/>
      <c r="SPR1136" s="223"/>
      <c r="SPS1136" s="223"/>
      <c r="SPT1136" s="223"/>
      <c r="SPU1136" s="223"/>
      <c r="SPV1136" s="223"/>
      <c r="SPW1136" s="223"/>
      <c r="SPX1136" s="223"/>
      <c r="SPY1136" s="223"/>
      <c r="SPZ1136" s="223"/>
      <c r="SQA1136" s="223"/>
      <c r="SQB1136" s="223"/>
      <c r="SQC1136" s="223"/>
      <c r="SQD1136" s="223"/>
      <c r="SQE1136" s="223"/>
      <c r="SQF1136" s="223"/>
      <c r="SQG1136" s="223"/>
      <c r="SQH1136" s="223"/>
      <c r="SQI1136" s="223"/>
      <c r="SQJ1136" s="223"/>
      <c r="SQK1136" s="223"/>
      <c r="SQL1136" s="223"/>
      <c r="SQM1136" s="223"/>
      <c r="SQN1136" s="223"/>
      <c r="SQO1136" s="223"/>
      <c r="SQP1136" s="223"/>
      <c r="SQQ1136" s="223"/>
      <c r="SQR1136" s="223"/>
      <c r="SQS1136" s="223"/>
      <c r="SQT1136" s="223"/>
      <c r="SQU1136" s="223"/>
      <c r="SQV1136" s="223"/>
      <c r="SQW1136" s="223"/>
      <c r="SQX1136" s="223"/>
      <c r="SQY1136" s="223"/>
      <c r="SQZ1136" s="223"/>
      <c r="SRA1136" s="223"/>
      <c r="SRB1136" s="223"/>
      <c r="SRC1136" s="223"/>
      <c r="SRD1136" s="223"/>
      <c r="SRE1136" s="223"/>
      <c r="SRF1136" s="223"/>
      <c r="SRG1136" s="223"/>
      <c r="SRH1136" s="223"/>
      <c r="SRI1136" s="223"/>
      <c r="SRJ1136" s="223"/>
      <c r="SRK1136" s="223"/>
      <c r="SRL1136" s="223"/>
      <c r="SRM1136" s="223"/>
      <c r="SRN1136" s="223"/>
      <c r="SRO1136" s="223"/>
      <c r="SRP1136" s="223"/>
      <c r="SRQ1136" s="223"/>
      <c r="SRR1136" s="223"/>
      <c r="SRS1136" s="223"/>
      <c r="SRT1136" s="223"/>
      <c r="SRU1136" s="223"/>
      <c r="SRV1136" s="223"/>
      <c r="SRW1136" s="223"/>
      <c r="SRX1136" s="223"/>
      <c r="SRY1136" s="223"/>
      <c r="SRZ1136" s="223"/>
      <c r="SSA1136" s="223"/>
      <c r="SSB1136" s="223"/>
      <c r="SSC1136" s="223"/>
      <c r="SSD1136" s="223"/>
      <c r="SSE1136" s="223"/>
      <c r="SSF1136" s="223"/>
      <c r="SSG1136" s="223"/>
      <c r="SSH1136" s="223"/>
      <c r="SSI1136" s="223"/>
      <c r="SSJ1136" s="223"/>
      <c r="SSK1136" s="223"/>
      <c r="SSL1136" s="223"/>
      <c r="SSM1136" s="223"/>
      <c r="SSN1136" s="223"/>
      <c r="SSO1136" s="223"/>
      <c r="SSP1136" s="223"/>
      <c r="SSQ1136" s="223"/>
      <c r="SSR1136" s="223"/>
      <c r="SSS1136" s="223"/>
      <c r="SST1136" s="223"/>
      <c r="SSU1136" s="223"/>
      <c r="SSV1136" s="223"/>
      <c r="SSW1136" s="223"/>
      <c r="SSX1136" s="223"/>
      <c r="SSY1136" s="223"/>
      <c r="SSZ1136" s="223"/>
      <c r="STA1136" s="223"/>
      <c r="STB1136" s="223"/>
      <c r="STC1136" s="223"/>
      <c r="STD1136" s="223"/>
      <c r="STE1136" s="223"/>
      <c r="STF1136" s="223"/>
      <c r="STG1136" s="223"/>
      <c r="STH1136" s="223"/>
      <c r="STI1136" s="223"/>
      <c r="STJ1136" s="223"/>
      <c r="STK1136" s="223"/>
      <c r="STL1136" s="223"/>
      <c r="STM1136" s="223"/>
      <c r="STN1136" s="223"/>
      <c r="STO1136" s="223"/>
      <c r="STP1136" s="223"/>
      <c r="STQ1136" s="223"/>
      <c r="STR1136" s="223"/>
      <c r="STS1136" s="223"/>
      <c r="STT1136" s="223"/>
      <c r="STU1136" s="223"/>
      <c r="STV1136" s="223"/>
      <c r="STW1136" s="223"/>
      <c r="STX1136" s="223"/>
      <c r="STY1136" s="223"/>
      <c r="STZ1136" s="223"/>
      <c r="SUA1136" s="223"/>
      <c r="SUB1136" s="223"/>
      <c r="SUC1136" s="223"/>
      <c r="SUD1136" s="223"/>
      <c r="SUE1136" s="223"/>
      <c r="SUF1136" s="223"/>
      <c r="SUG1136" s="223"/>
      <c r="SUH1136" s="223"/>
      <c r="SUI1136" s="223"/>
      <c r="SUJ1136" s="223"/>
      <c r="SUK1136" s="223"/>
      <c r="SUL1136" s="223"/>
      <c r="SUM1136" s="223"/>
      <c r="SUN1136" s="223"/>
      <c r="SUO1136" s="223"/>
      <c r="SUP1136" s="223"/>
      <c r="SUQ1136" s="223"/>
      <c r="SUR1136" s="223"/>
      <c r="SUS1136" s="223"/>
      <c r="SUT1136" s="223"/>
      <c r="SUU1136" s="223"/>
      <c r="SUV1136" s="223"/>
      <c r="SUW1136" s="223"/>
      <c r="SUX1136" s="223"/>
      <c r="SUY1136" s="223"/>
      <c r="SUZ1136" s="223"/>
      <c r="SVA1136" s="223"/>
      <c r="SVB1136" s="223"/>
      <c r="SVC1136" s="223"/>
      <c r="SVD1136" s="223"/>
      <c r="SVE1136" s="223"/>
      <c r="SVF1136" s="223"/>
      <c r="SVG1136" s="223"/>
      <c r="SVH1136" s="223"/>
      <c r="SVI1136" s="223"/>
      <c r="SVJ1136" s="223"/>
      <c r="SVK1136" s="223"/>
      <c r="SVL1136" s="223"/>
      <c r="SVM1136" s="223"/>
      <c r="SVN1136" s="223"/>
      <c r="SVO1136" s="223"/>
      <c r="SVP1136" s="223"/>
      <c r="SVQ1136" s="223"/>
      <c r="SVR1136" s="223"/>
      <c r="SVS1136" s="223"/>
      <c r="SVT1136" s="223"/>
      <c r="SVU1136" s="223"/>
      <c r="SVV1136" s="223"/>
      <c r="SVW1136" s="223"/>
      <c r="SVX1136" s="223"/>
      <c r="SVY1136" s="223"/>
      <c r="SVZ1136" s="223"/>
      <c r="SWA1136" s="223"/>
      <c r="SWB1136" s="223"/>
      <c r="SWC1136" s="223"/>
      <c r="SWD1136" s="223"/>
      <c r="SWE1136" s="223"/>
      <c r="SWF1136" s="223"/>
      <c r="SWG1136" s="223"/>
      <c r="SWH1136" s="223"/>
      <c r="SWI1136" s="223"/>
      <c r="SWJ1136" s="223"/>
      <c r="SWK1136" s="223"/>
      <c r="SWL1136" s="223"/>
      <c r="SWM1136" s="223"/>
      <c r="SWN1136" s="223"/>
      <c r="SWO1136" s="223"/>
      <c r="SWP1136" s="223"/>
      <c r="SWQ1136" s="223"/>
      <c r="SWR1136" s="223"/>
      <c r="SWS1136" s="223"/>
      <c r="SWT1136" s="223"/>
      <c r="SWU1136" s="223"/>
      <c r="SWV1136" s="223"/>
      <c r="SWW1136" s="223"/>
      <c r="SWX1136" s="223"/>
      <c r="SWY1136" s="223"/>
      <c r="SWZ1136" s="223"/>
      <c r="SXA1136" s="223"/>
      <c r="SXB1136" s="223"/>
      <c r="SXC1136" s="223"/>
      <c r="SXD1136" s="223"/>
      <c r="SXE1136" s="223"/>
      <c r="SXF1136" s="223"/>
      <c r="SXG1136" s="223"/>
      <c r="SXH1136" s="223"/>
      <c r="SXI1136" s="223"/>
      <c r="SXJ1136" s="223"/>
      <c r="SXK1136" s="223"/>
      <c r="SXL1136" s="223"/>
      <c r="SXM1136" s="223"/>
      <c r="SXN1136" s="223"/>
      <c r="SXO1136" s="223"/>
      <c r="SXP1136" s="223"/>
      <c r="SXQ1136" s="223"/>
      <c r="SXR1136" s="223"/>
      <c r="SXS1136" s="223"/>
      <c r="SXT1136" s="223"/>
      <c r="SXU1136" s="223"/>
      <c r="SXV1136" s="223"/>
      <c r="SXW1136" s="223"/>
      <c r="SXX1136" s="223"/>
      <c r="SXY1136" s="223"/>
      <c r="SXZ1136" s="223"/>
      <c r="SYA1136" s="223"/>
      <c r="SYB1136" s="223"/>
      <c r="SYC1136" s="223"/>
      <c r="SYD1136" s="223"/>
      <c r="SYE1136" s="223"/>
      <c r="SYF1136" s="223"/>
      <c r="SYG1136" s="223"/>
      <c r="SYH1136" s="223"/>
      <c r="SYI1136" s="223"/>
      <c r="SYJ1136" s="223"/>
      <c r="SYK1136" s="223"/>
      <c r="SYL1136" s="223"/>
      <c r="SYM1136" s="223"/>
      <c r="SYN1136" s="223"/>
      <c r="SYO1136" s="223"/>
      <c r="SYP1136" s="223"/>
      <c r="SYQ1136" s="223"/>
      <c r="SYR1136" s="223"/>
      <c r="SYS1136" s="223"/>
      <c r="SYT1136" s="223"/>
      <c r="SYU1136" s="223"/>
      <c r="SYV1136" s="223"/>
      <c r="SYW1136" s="223"/>
      <c r="SYX1136" s="223"/>
      <c r="SYY1136" s="223"/>
      <c r="SYZ1136" s="223"/>
      <c r="SZA1136" s="223"/>
      <c r="SZB1136" s="223"/>
      <c r="SZC1136" s="223"/>
      <c r="SZD1136" s="223"/>
      <c r="SZE1136" s="223"/>
      <c r="SZF1136" s="223"/>
      <c r="SZG1136" s="223"/>
      <c r="SZH1136" s="223"/>
      <c r="SZI1136" s="223"/>
      <c r="SZJ1136" s="223"/>
      <c r="SZK1136" s="223"/>
      <c r="SZL1136" s="223"/>
      <c r="SZM1136" s="223"/>
      <c r="SZN1136" s="223"/>
      <c r="SZO1136" s="223"/>
      <c r="SZP1136" s="223"/>
      <c r="SZQ1136" s="223"/>
      <c r="SZR1136" s="223"/>
      <c r="SZS1136" s="223"/>
      <c r="SZT1136" s="223"/>
      <c r="SZU1136" s="223"/>
      <c r="SZV1136" s="223"/>
      <c r="SZW1136" s="223"/>
      <c r="SZX1136" s="223"/>
      <c r="SZY1136" s="223"/>
      <c r="SZZ1136" s="223"/>
      <c r="TAA1136" s="223"/>
      <c r="TAB1136" s="223"/>
      <c r="TAC1136" s="223"/>
      <c r="TAD1136" s="223"/>
      <c r="TAE1136" s="223"/>
      <c r="TAF1136" s="223"/>
      <c r="TAG1136" s="223"/>
      <c r="TAH1136" s="223"/>
      <c r="TAI1136" s="223"/>
      <c r="TAJ1136" s="223"/>
      <c r="TAK1136" s="223"/>
      <c r="TAL1136" s="223"/>
      <c r="TAM1136" s="223"/>
      <c r="TAN1136" s="223"/>
      <c r="TAO1136" s="223"/>
      <c r="TAP1136" s="223"/>
      <c r="TAQ1136" s="223"/>
      <c r="TAR1136" s="223"/>
      <c r="TAS1136" s="223"/>
      <c r="TAT1136" s="223"/>
      <c r="TAU1136" s="223"/>
      <c r="TAV1136" s="223"/>
      <c r="TAW1136" s="223"/>
      <c r="TAX1136" s="223"/>
      <c r="TAY1136" s="223"/>
      <c r="TAZ1136" s="223"/>
      <c r="TBA1136" s="223"/>
      <c r="TBB1136" s="223"/>
      <c r="TBC1136" s="223"/>
      <c r="TBD1136" s="223"/>
      <c r="TBE1136" s="223"/>
      <c r="TBF1136" s="223"/>
      <c r="TBG1136" s="223"/>
      <c r="TBH1136" s="223"/>
      <c r="TBI1136" s="223"/>
      <c r="TBJ1136" s="223"/>
      <c r="TBK1136" s="223"/>
      <c r="TBL1136" s="223"/>
      <c r="TBM1136" s="223"/>
      <c r="TBN1136" s="223"/>
      <c r="TBO1136" s="223"/>
      <c r="TBP1136" s="223"/>
      <c r="TBQ1136" s="223"/>
      <c r="TBR1136" s="223"/>
      <c r="TBS1136" s="223"/>
      <c r="TBT1136" s="223"/>
      <c r="TBU1136" s="223"/>
      <c r="TBV1136" s="223"/>
      <c r="TBW1136" s="223"/>
      <c r="TBX1136" s="223"/>
      <c r="TBY1136" s="223"/>
      <c r="TBZ1136" s="223"/>
      <c r="TCA1136" s="223"/>
      <c r="TCB1136" s="223"/>
      <c r="TCC1136" s="223"/>
      <c r="TCD1136" s="223"/>
      <c r="TCE1136" s="223"/>
      <c r="TCF1136" s="223"/>
      <c r="TCG1136" s="223"/>
      <c r="TCH1136" s="223"/>
      <c r="TCI1136" s="223"/>
      <c r="TCJ1136" s="223"/>
      <c r="TCK1136" s="223"/>
      <c r="TCL1136" s="223"/>
      <c r="TCM1136" s="223"/>
      <c r="TCN1136" s="223"/>
      <c r="TCO1136" s="223"/>
      <c r="TCP1136" s="223"/>
      <c r="TCQ1136" s="223"/>
      <c r="TCR1136" s="223"/>
      <c r="TCS1136" s="223"/>
      <c r="TCT1136" s="223"/>
      <c r="TCU1136" s="223"/>
      <c r="TCV1136" s="223"/>
      <c r="TCW1136" s="223"/>
      <c r="TCX1136" s="223"/>
      <c r="TCY1136" s="223"/>
      <c r="TCZ1136" s="223"/>
      <c r="TDA1136" s="223"/>
      <c r="TDB1136" s="223"/>
      <c r="TDC1136" s="223"/>
      <c r="TDD1136" s="223"/>
      <c r="TDE1136" s="223"/>
      <c r="TDF1136" s="223"/>
      <c r="TDG1136" s="223"/>
      <c r="TDH1136" s="223"/>
      <c r="TDI1136" s="223"/>
      <c r="TDJ1136" s="223"/>
      <c r="TDK1136" s="223"/>
      <c r="TDL1136" s="223"/>
      <c r="TDM1136" s="223"/>
      <c r="TDN1136" s="223"/>
      <c r="TDO1136" s="223"/>
      <c r="TDP1136" s="223"/>
      <c r="TDQ1136" s="223"/>
      <c r="TDR1136" s="223"/>
      <c r="TDS1136" s="223"/>
      <c r="TDT1136" s="223"/>
      <c r="TDU1136" s="223"/>
      <c r="TDV1136" s="223"/>
      <c r="TDW1136" s="223"/>
      <c r="TDX1136" s="223"/>
      <c r="TDY1136" s="223"/>
      <c r="TDZ1136" s="223"/>
      <c r="TEA1136" s="223"/>
      <c r="TEB1136" s="223"/>
      <c r="TEC1136" s="223"/>
      <c r="TED1136" s="223"/>
      <c r="TEE1136" s="223"/>
      <c r="TEF1136" s="223"/>
      <c r="TEG1136" s="223"/>
      <c r="TEH1136" s="223"/>
      <c r="TEI1136" s="223"/>
      <c r="TEJ1136" s="223"/>
      <c r="TEK1136" s="223"/>
      <c r="TEL1136" s="223"/>
      <c r="TEM1136" s="223"/>
      <c r="TEN1136" s="223"/>
      <c r="TEO1136" s="223"/>
      <c r="TEP1136" s="223"/>
      <c r="TEQ1136" s="223"/>
      <c r="TER1136" s="223"/>
      <c r="TES1136" s="223"/>
      <c r="TET1136" s="223"/>
      <c r="TEU1136" s="223"/>
      <c r="TEV1136" s="223"/>
      <c r="TEW1136" s="223"/>
      <c r="TEX1136" s="223"/>
      <c r="TEY1136" s="223"/>
      <c r="TEZ1136" s="223"/>
      <c r="TFA1136" s="223"/>
      <c r="TFB1136" s="223"/>
      <c r="TFC1136" s="223"/>
      <c r="TFD1136" s="223"/>
      <c r="TFE1136" s="223"/>
      <c r="TFF1136" s="223"/>
      <c r="TFG1136" s="223"/>
      <c r="TFH1136" s="223"/>
      <c r="TFI1136" s="223"/>
      <c r="TFJ1136" s="223"/>
      <c r="TFK1136" s="223"/>
      <c r="TFL1136" s="223"/>
      <c r="TFM1136" s="223"/>
      <c r="TFN1136" s="223"/>
      <c r="TFO1136" s="223"/>
      <c r="TFP1136" s="223"/>
      <c r="TFQ1136" s="223"/>
      <c r="TFR1136" s="223"/>
      <c r="TFS1136" s="223"/>
      <c r="TFT1136" s="223"/>
      <c r="TFU1136" s="223"/>
      <c r="TFV1136" s="223"/>
      <c r="TFW1136" s="223"/>
      <c r="TFX1136" s="223"/>
      <c r="TFY1136" s="223"/>
      <c r="TFZ1136" s="223"/>
      <c r="TGA1136" s="223"/>
      <c r="TGB1136" s="223"/>
      <c r="TGC1136" s="223"/>
      <c r="TGD1136" s="223"/>
      <c r="TGE1136" s="223"/>
      <c r="TGF1136" s="223"/>
      <c r="TGG1136" s="223"/>
      <c r="TGH1136" s="223"/>
      <c r="TGI1136" s="223"/>
      <c r="TGJ1136" s="223"/>
      <c r="TGK1136" s="223"/>
      <c r="TGL1136" s="223"/>
      <c r="TGM1136" s="223"/>
      <c r="TGN1136" s="223"/>
      <c r="TGO1136" s="223"/>
      <c r="TGP1136" s="223"/>
      <c r="TGQ1136" s="223"/>
      <c r="TGR1136" s="223"/>
      <c r="TGS1136" s="223"/>
      <c r="TGT1136" s="223"/>
      <c r="TGU1136" s="223"/>
      <c r="TGV1136" s="223"/>
      <c r="TGW1136" s="223"/>
      <c r="TGX1136" s="223"/>
      <c r="TGY1136" s="223"/>
      <c r="TGZ1136" s="223"/>
      <c r="THA1136" s="223"/>
      <c r="THB1136" s="223"/>
      <c r="THC1136" s="223"/>
      <c r="THD1136" s="223"/>
      <c r="THE1136" s="223"/>
      <c r="THF1136" s="223"/>
      <c r="THG1136" s="223"/>
      <c r="THH1136" s="223"/>
      <c r="THI1136" s="223"/>
      <c r="THJ1136" s="223"/>
      <c r="THK1136" s="223"/>
      <c r="THL1136" s="223"/>
      <c r="THM1136" s="223"/>
      <c r="THN1136" s="223"/>
      <c r="THO1136" s="223"/>
      <c r="THP1136" s="223"/>
      <c r="THQ1136" s="223"/>
      <c r="THR1136" s="223"/>
      <c r="THS1136" s="223"/>
      <c r="THT1136" s="223"/>
      <c r="THU1136" s="223"/>
      <c r="THV1136" s="223"/>
      <c r="THW1136" s="223"/>
      <c r="THX1136" s="223"/>
      <c r="THY1136" s="223"/>
      <c r="THZ1136" s="223"/>
      <c r="TIA1136" s="223"/>
      <c r="TIB1136" s="223"/>
      <c r="TIC1136" s="223"/>
      <c r="TID1136" s="223"/>
      <c r="TIE1136" s="223"/>
      <c r="TIF1136" s="223"/>
      <c r="TIG1136" s="223"/>
      <c r="TIH1136" s="223"/>
      <c r="TII1136" s="223"/>
      <c r="TIJ1136" s="223"/>
      <c r="TIK1136" s="223"/>
      <c r="TIL1136" s="223"/>
      <c r="TIM1136" s="223"/>
      <c r="TIN1136" s="223"/>
      <c r="TIO1136" s="223"/>
      <c r="TIP1136" s="223"/>
      <c r="TIQ1136" s="223"/>
      <c r="TIR1136" s="223"/>
      <c r="TIS1136" s="223"/>
      <c r="TIT1136" s="223"/>
      <c r="TIU1136" s="223"/>
      <c r="TIV1136" s="223"/>
      <c r="TIW1136" s="223"/>
      <c r="TIX1136" s="223"/>
      <c r="TIY1136" s="223"/>
      <c r="TIZ1136" s="223"/>
      <c r="TJA1136" s="223"/>
      <c r="TJB1136" s="223"/>
      <c r="TJC1136" s="223"/>
      <c r="TJD1136" s="223"/>
      <c r="TJE1136" s="223"/>
      <c r="TJF1136" s="223"/>
      <c r="TJG1136" s="223"/>
      <c r="TJH1136" s="223"/>
      <c r="TJI1136" s="223"/>
      <c r="TJJ1136" s="223"/>
      <c r="TJK1136" s="223"/>
      <c r="TJL1136" s="223"/>
      <c r="TJM1136" s="223"/>
      <c r="TJN1136" s="223"/>
      <c r="TJO1136" s="223"/>
      <c r="TJP1136" s="223"/>
      <c r="TJQ1136" s="223"/>
      <c r="TJR1136" s="223"/>
      <c r="TJS1136" s="223"/>
      <c r="TJT1136" s="223"/>
      <c r="TJU1136" s="223"/>
      <c r="TJV1136" s="223"/>
      <c r="TJW1136" s="223"/>
      <c r="TJX1136" s="223"/>
      <c r="TJY1136" s="223"/>
      <c r="TJZ1136" s="223"/>
      <c r="TKA1136" s="223"/>
      <c r="TKB1136" s="223"/>
      <c r="TKC1136" s="223"/>
      <c r="TKD1136" s="223"/>
      <c r="TKE1136" s="223"/>
      <c r="TKF1136" s="223"/>
      <c r="TKG1136" s="223"/>
      <c r="TKH1136" s="223"/>
      <c r="TKI1136" s="223"/>
      <c r="TKJ1136" s="223"/>
      <c r="TKK1136" s="223"/>
      <c r="TKL1136" s="223"/>
      <c r="TKM1136" s="223"/>
      <c r="TKN1136" s="223"/>
      <c r="TKO1136" s="223"/>
      <c r="TKP1136" s="223"/>
      <c r="TKQ1136" s="223"/>
      <c r="TKR1136" s="223"/>
      <c r="TKS1136" s="223"/>
      <c r="TKT1136" s="223"/>
      <c r="TKU1136" s="223"/>
      <c r="TKV1136" s="223"/>
      <c r="TKW1136" s="223"/>
      <c r="TKX1136" s="223"/>
      <c r="TKY1136" s="223"/>
      <c r="TKZ1136" s="223"/>
      <c r="TLA1136" s="223"/>
      <c r="TLB1136" s="223"/>
      <c r="TLC1136" s="223"/>
      <c r="TLD1136" s="223"/>
      <c r="TLE1136" s="223"/>
      <c r="TLF1136" s="223"/>
      <c r="TLG1136" s="223"/>
      <c r="TLH1136" s="223"/>
      <c r="TLI1136" s="223"/>
      <c r="TLJ1136" s="223"/>
      <c r="TLK1136" s="223"/>
      <c r="TLL1136" s="223"/>
      <c r="TLM1136" s="223"/>
      <c r="TLN1136" s="223"/>
      <c r="TLO1136" s="223"/>
      <c r="TLP1136" s="223"/>
      <c r="TLQ1136" s="223"/>
      <c r="TLR1136" s="223"/>
      <c r="TLS1136" s="223"/>
      <c r="TLT1136" s="223"/>
      <c r="TLU1136" s="223"/>
      <c r="TLV1136" s="223"/>
      <c r="TLW1136" s="223"/>
      <c r="TLX1136" s="223"/>
      <c r="TLY1136" s="223"/>
      <c r="TLZ1136" s="223"/>
      <c r="TMA1136" s="223"/>
      <c r="TMB1136" s="223"/>
      <c r="TMC1136" s="223"/>
      <c r="TMD1136" s="223"/>
      <c r="TME1136" s="223"/>
      <c r="TMF1136" s="223"/>
      <c r="TMG1136" s="223"/>
      <c r="TMH1136" s="223"/>
      <c r="TMI1136" s="223"/>
      <c r="TMJ1136" s="223"/>
      <c r="TMK1136" s="223"/>
      <c r="TML1136" s="223"/>
      <c r="TMM1136" s="223"/>
      <c r="TMN1136" s="223"/>
      <c r="TMO1136" s="223"/>
      <c r="TMP1136" s="223"/>
      <c r="TMQ1136" s="223"/>
      <c r="TMR1136" s="223"/>
      <c r="TMS1136" s="223"/>
      <c r="TMT1136" s="223"/>
      <c r="TMU1136" s="223"/>
      <c r="TMV1136" s="223"/>
      <c r="TMW1136" s="223"/>
      <c r="TMX1136" s="223"/>
      <c r="TMY1136" s="223"/>
      <c r="TMZ1136" s="223"/>
      <c r="TNA1136" s="223"/>
      <c r="TNB1136" s="223"/>
      <c r="TNC1136" s="223"/>
      <c r="TND1136" s="223"/>
      <c r="TNE1136" s="223"/>
      <c r="TNF1136" s="223"/>
      <c r="TNG1136" s="223"/>
      <c r="TNH1136" s="223"/>
      <c r="TNI1136" s="223"/>
      <c r="TNJ1136" s="223"/>
      <c r="TNK1136" s="223"/>
      <c r="TNL1136" s="223"/>
      <c r="TNM1136" s="223"/>
      <c r="TNN1136" s="223"/>
      <c r="TNO1136" s="223"/>
      <c r="TNP1136" s="223"/>
      <c r="TNQ1136" s="223"/>
      <c r="TNR1136" s="223"/>
      <c r="TNS1136" s="223"/>
      <c r="TNT1136" s="223"/>
      <c r="TNU1136" s="223"/>
      <c r="TNV1136" s="223"/>
      <c r="TNW1136" s="223"/>
      <c r="TNX1136" s="223"/>
      <c r="TNY1136" s="223"/>
      <c r="TNZ1136" s="223"/>
      <c r="TOA1136" s="223"/>
      <c r="TOB1136" s="223"/>
      <c r="TOC1136" s="223"/>
      <c r="TOD1136" s="223"/>
      <c r="TOE1136" s="223"/>
      <c r="TOF1136" s="223"/>
      <c r="TOG1136" s="223"/>
      <c r="TOH1136" s="223"/>
      <c r="TOI1136" s="223"/>
      <c r="TOJ1136" s="223"/>
      <c r="TOK1136" s="223"/>
      <c r="TOL1136" s="223"/>
      <c r="TOM1136" s="223"/>
      <c r="TON1136" s="223"/>
      <c r="TOO1136" s="223"/>
      <c r="TOP1136" s="223"/>
      <c r="TOQ1136" s="223"/>
      <c r="TOR1136" s="223"/>
      <c r="TOS1136" s="223"/>
      <c r="TOT1136" s="223"/>
      <c r="TOU1136" s="223"/>
      <c r="TOV1136" s="223"/>
      <c r="TOW1136" s="223"/>
      <c r="TOX1136" s="223"/>
      <c r="TOY1136" s="223"/>
      <c r="TOZ1136" s="223"/>
      <c r="TPA1136" s="223"/>
      <c r="TPB1136" s="223"/>
      <c r="TPC1136" s="223"/>
      <c r="TPD1136" s="223"/>
      <c r="TPE1136" s="223"/>
      <c r="TPF1136" s="223"/>
      <c r="TPG1136" s="223"/>
      <c r="TPH1136" s="223"/>
      <c r="TPI1136" s="223"/>
      <c r="TPJ1136" s="223"/>
      <c r="TPK1136" s="223"/>
      <c r="TPL1136" s="223"/>
      <c r="TPM1136" s="223"/>
      <c r="TPN1136" s="223"/>
      <c r="TPO1136" s="223"/>
      <c r="TPP1136" s="223"/>
      <c r="TPQ1136" s="223"/>
      <c r="TPR1136" s="223"/>
      <c r="TPS1136" s="223"/>
      <c r="TPT1136" s="223"/>
      <c r="TPU1136" s="223"/>
      <c r="TPV1136" s="223"/>
      <c r="TPW1136" s="223"/>
      <c r="TPX1136" s="223"/>
      <c r="TPY1136" s="223"/>
      <c r="TPZ1136" s="223"/>
      <c r="TQA1136" s="223"/>
      <c r="TQB1136" s="223"/>
      <c r="TQC1136" s="223"/>
      <c r="TQD1136" s="223"/>
      <c r="TQE1136" s="223"/>
      <c r="TQF1136" s="223"/>
      <c r="TQG1136" s="223"/>
      <c r="TQH1136" s="223"/>
      <c r="TQI1136" s="223"/>
      <c r="TQJ1136" s="223"/>
      <c r="TQK1136" s="223"/>
      <c r="TQL1136" s="223"/>
      <c r="TQM1136" s="223"/>
      <c r="TQN1136" s="223"/>
      <c r="TQO1136" s="223"/>
      <c r="TQP1136" s="223"/>
      <c r="TQQ1136" s="223"/>
      <c r="TQR1136" s="223"/>
      <c r="TQS1136" s="223"/>
      <c r="TQT1136" s="223"/>
      <c r="TQU1136" s="223"/>
      <c r="TQV1136" s="223"/>
      <c r="TQW1136" s="223"/>
      <c r="TQX1136" s="223"/>
      <c r="TQY1136" s="223"/>
      <c r="TQZ1136" s="223"/>
      <c r="TRA1136" s="223"/>
      <c r="TRB1136" s="223"/>
      <c r="TRC1136" s="223"/>
      <c r="TRD1136" s="223"/>
      <c r="TRE1136" s="223"/>
      <c r="TRF1136" s="223"/>
      <c r="TRG1136" s="223"/>
      <c r="TRH1136" s="223"/>
      <c r="TRI1136" s="223"/>
      <c r="TRJ1136" s="223"/>
      <c r="TRK1136" s="223"/>
      <c r="TRL1136" s="223"/>
      <c r="TRM1136" s="223"/>
      <c r="TRN1136" s="223"/>
      <c r="TRO1136" s="223"/>
      <c r="TRP1136" s="223"/>
      <c r="TRQ1136" s="223"/>
      <c r="TRR1136" s="223"/>
      <c r="TRS1136" s="223"/>
      <c r="TRT1136" s="223"/>
      <c r="TRU1136" s="223"/>
      <c r="TRV1136" s="223"/>
      <c r="TRW1136" s="223"/>
      <c r="TRX1136" s="223"/>
      <c r="TRY1136" s="223"/>
      <c r="TRZ1136" s="223"/>
      <c r="TSA1136" s="223"/>
      <c r="TSB1136" s="223"/>
      <c r="TSC1136" s="223"/>
      <c r="TSD1136" s="223"/>
      <c r="TSE1136" s="223"/>
      <c r="TSF1136" s="223"/>
      <c r="TSG1136" s="223"/>
      <c r="TSH1136" s="223"/>
      <c r="TSI1136" s="223"/>
      <c r="TSJ1136" s="223"/>
      <c r="TSK1136" s="223"/>
      <c r="TSL1136" s="223"/>
      <c r="TSM1136" s="223"/>
      <c r="TSN1136" s="223"/>
      <c r="TSO1136" s="223"/>
      <c r="TSP1136" s="223"/>
      <c r="TSQ1136" s="223"/>
      <c r="TSR1136" s="223"/>
      <c r="TSS1136" s="223"/>
      <c r="TST1136" s="223"/>
      <c r="TSU1136" s="223"/>
      <c r="TSV1136" s="223"/>
      <c r="TSW1136" s="223"/>
      <c r="TSX1136" s="223"/>
      <c r="TSY1136" s="223"/>
      <c r="TSZ1136" s="223"/>
      <c r="TTA1136" s="223"/>
      <c r="TTB1136" s="223"/>
      <c r="TTC1136" s="223"/>
      <c r="TTD1136" s="223"/>
      <c r="TTE1136" s="223"/>
      <c r="TTF1136" s="223"/>
      <c r="TTG1136" s="223"/>
      <c r="TTH1136" s="223"/>
      <c r="TTI1136" s="223"/>
      <c r="TTJ1136" s="223"/>
      <c r="TTK1136" s="223"/>
      <c r="TTL1136" s="223"/>
      <c r="TTM1136" s="223"/>
      <c r="TTN1136" s="223"/>
      <c r="TTO1136" s="223"/>
      <c r="TTP1136" s="223"/>
      <c r="TTQ1136" s="223"/>
      <c r="TTR1136" s="223"/>
      <c r="TTS1136" s="223"/>
      <c r="TTT1136" s="223"/>
      <c r="TTU1136" s="223"/>
      <c r="TTV1136" s="223"/>
      <c r="TTW1136" s="223"/>
      <c r="TTX1136" s="223"/>
      <c r="TTY1136" s="223"/>
      <c r="TTZ1136" s="223"/>
      <c r="TUA1136" s="223"/>
      <c r="TUB1136" s="223"/>
      <c r="TUC1136" s="223"/>
      <c r="TUD1136" s="223"/>
      <c r="TUE1136" s="223"/>
      <c r="TUF1136" s="223"/>
      <c r="TUG1136" s="223"/>
      <c r="TUH1136" s="223"/>
      <c r="TUI1136" s="223"/>
      <c r="TUJ1136" s="223"/>
      <c r="TUK1136" s="223"/>
      <c r="TUL1136" s="223"/>
      <c r="TUM1136" s="223"/>
      <c r="TUN1136" s="223"/>
      <c r="TUO1136" s="223"/>
      <c r="TUP1136" s="223"/>
      <c r="TUQ1136" s="223"/>
      <c r="TUR1136" s="223"/>
      <c r="TUS1136" s="223"/>
      <c r="TUT1136" s="223"/>
      <c r="TUU1136" s="223"/>
      <c r="TUV1136" s="223"/>
      <c r="TUW1136" s="223"/>
      <c r="TUX1136" s="223"/>
      <c r="TUY1136" s="223"/>
      <c r="TUZ1136" s="223"/>
      <c r="TVA1136" s="223"/>
      <c r="TVB1136" s="223"/>
      <c r="TVC1136" s="223"/>
      <c r="TVD1136" s="223"/>
      <c r="TVE1136" s="223"/>
      <c r="TVF1136" s="223"/>
      <c r="TVG1136" s="223"/>
      <c r="TVH1136" s="223"/>
      <c r="TVI1136" s="223"/>
      <c r="TVJ1136" s="223"/>
      <c r="TVK1136" s="223"/>
      <c r="TVL1136" s="223"/>
      <c r="TVM1136" s="223"/>
      <c r="TVN1136" s="223"/>
      <c r="TVO1136" s="223"/>
      <c r="TVP1136" s="223"/>
      <c r="TVQ1136" s="223"/>
      <c r="TVR1136" s="223"/>
      <c r="TVS1136" s="223"/>
      <c r="TVT1136" s="223"/>
      <c r="TVU1136" s="223"/>
      <c r="TVV1136" s="223"/>
      <c r="TVW1136" s="223"/>
      <c r="TVX1136" s="223"/>
      <c r="TVY1136" s="223"/>
      <c r="TVZ1136" s="223"/>
      <c r="TWA1136" s="223"/>
      <c r="TWB1136" s="223"/>
      <c r="TWC1136" s="223"/>
      <c r="TWD1136" s="223"/>
      <c r="TWE1136" s="223"/>
      <c r="TWF1136" s="223"/>
      <c r="TWG1136" s="223"/>
      <c r="TWH1136" s="223"/>
      <c r="TWI1136" s="223"/>
      <c r="TWJ1136" s="223"/>
      <c r="TWK1136" s="223"/>
      <c r="TWL1136" s="223"/>
      <c r="TWM1136" s="223"/>
      <c r="TWN1136" s="223"/>
      <c r="TWO1136" s="223"/>
      <c r="TWP1136" s="223"/>
      <c r="TWQ1136" s="223"/>
      <c r="TWR1136" s="223"/>
      <c r="TWS1136" s="223"/>
      <c r="TWT1136" s="223"/>
      <c r="TWU1136" s="223"/>
      <c r="TWV1136" s="223"/>
      <c r="TWW1136" s="223"/>
      <c r="TWX1136" s="223"/>
      <c r="TWY1136" s="223"/>
      <c r="TWZ1136" s="223"/>
      <c r="TXA1136" s="223"/>
      <c r="TXB1136" s="223"/>
      <c r="TXC1136" s="223"/>
      <c r="TXD1136" s="223"/>
      <c r="TXE1136" s="223"/>
      <c r="TXF1136" s="223"/>
      <c r="TXG1136" s="223"/>
      <c r="TXH1136" s="223"/>
      <c r="TXI1136" s="223"/>
      <c r="TXJ1136" s="223"/>
      <c r="TXK1136" s="223"/>
      <c r="TXL1136" s="223"/>
      <c r="TXM1136" s="223"/>
      <c r="TXN1136" s="223"/>
      <c r="TXO1136" s="223"/>
      <c r="TXP1136" s="223"/>
      <c r="TXQ1136" s="223"/>
      <c r="TXR1136" s="223"/>
      <c r="TXS1136" s="223"/>
      <c r="TXT1136" s="223"/>
      <c r="TXU1136" s="223"/>
      <c r="TXV1136" s="223"/>
      <c r="TXW1136" s="223"/>
      <c r="TXX1136" s="223"/>
      <c r="TXY1136" s="223"/>
      <c r="TXZ1136" s="223"/>
      <c r="TYA1136" s="223"/>
      <c r="TYB1136" s="223"/>
      <c r="TYC1136" s="223"/>
      <c r="TYD1136" s="223"/>
      <c r="TYE1136" s="223"/>
      <c r="TYF1136" s="223"/>
      <c r="TYG1136" s="223"/>
      <c r="TYH1136" s="223"/>
      <c r="TYI1136" s="223"/>
      <c r="TYJ1136" s="223"/>
      <c r="TYK1136" s="223"/>
      <c r="TYL1136" s="223"/>
      <c r="TYM1136" s="223"/>
      <c r="TYN1136" s="223"/>
      <c r="TYO1136" s="223"/>
      <c r="TYP1136" s="223"/>
      <c r="TYQ1136" s="223"/>
      <c r="TYR1136" s="223"/>
      <c r="TYS1136" s="223"/>
      <c r="TYT1136" s="223"/>
      <c r="TYU1136" s="223"/>
      <c r="TYV1136" s="223"/>
      <c r="TYW1136" s="223"/>
      <c r="TYX1136" s="223"/>
      <c r="TYY1136" s="223"/>
      <c r="TYZ1136" s="223"/>
      <c r="TZA1136" s="223"/>
      <c r="TZB1136" s="223"/>
      <c r="TZC1136" s="223"/>
      <c r="TZD1136" s="223"/>
      <c r="TZE1136" s="223"/>
      <c r="TZF1136" s="223"/>
      <c r="TZG1136" s="223"/>
      <c r="TZH1136" s="223"/>
      <c r="TZI1136" s="223"/>
      <c r="TZJ1136" s="223"/>
      <c r="TZK1136" s="223"/>
      <c r="TZL1136" s="223"/>
      <c r="TZM1136" s="223"/>
      <c r="TZN1136" s="223"/>
      <c r="TZO1136" s="223"/>
      <c r="TZP1136" s="223"/>
      <c r="TZQ1136" s="223"/>
      <c r="TZR1136" s="223"/>
      <c r="TZS1136" s="223"/>
      <c r="TZT1136" s="223"/>
      <c r="TZU1136" s="223"/>
      <c r="TZV1136" s="223"/>
      <c r="TZW1136" s="223"/>
      <c r="TZX1136" s="223"/>
      <c r="TZY1136" s="223"/>
      <c r="TZZ1136" s="223"/>
      <c r="UAA1136" s="223"/>
      <c r="UAB1136" s="223"/>
      <c r="UAC1136" s="223"/>
      <c r="UAD1136" s="223"/>
      <c r="UAE1136" s="223"/>
      <c r="UAF1136" s="223"/>
      <c r="UAG1136" s="223"/>
      <c r="UAH1136" s="223"/>
      <c r="UAI1136" s="223"/>
      <c r="UAJ1136" s="223"/>
      <c r="UAK1136" s="223"/>
      <c r="UAL1136" s="223"/>
      <c r="UAM1136" s="223"/>
      <c r="UAN1136" s="223"/>
      <c r="UAO1136" s="223"/>
      <c r="UAP1136" s="223"/>
      <c r="UAQ1136" s="223"/>
      <c r="UAR1136" s="223"/>
      <c r="UAS1136" s="223"/>
      <c r="UAT1136" s="223"/>
      <c r="UAU1136" s="223"/>
      <c r="UAV1136" s="223"/>
      <c r="UAW1136" s="223"/>
      <c r="UAX1136" s="223"/>
      <c r="UAY1136" s="223"/>
      <c r="UAZ1136" s="223"/>
      <c r="UBA1136" s="223"/>
      <c r="UBB1136" s="223"/>
      <c r="UBC1136" s="223"/>
      <c r="UBD1136" s="223"/>
      <c r="UBE1136" s="223"/>
      <c r="UBF1136" s="223"/>
      <c r="UBG1136" s="223"/>
      <c r="UBH1136" s="223"/>
      <c r="UBI1136" s="223"/>
      <c r="UBJ1136" s="223"/>
      <c r="UBK1136" s="223"/>
      <c r="UBL1136" s="223"/>
      <c r="UBM1136" s="223"/>
      <c r="UBN1136" s="223"/>
      <c r="UBO1136" s="223"/>
      <c r="UBP1136" s="223"/>
      <c r="UBQ1136" s="223"/>
      <c r="UBR1136" s="223"/>
      <c r="UBS1136" s="223"/>
      <c r="UBT1136" s="223"/>
      <c r="UBU1136" s="223"/>
      <c r="UBV1136" s="223"/>
      <c r="UBW1136" s="223"/>
      <c r="UBX1136" s="223"/>
      <c r="UBY1136" s="223"/>
      <c r="UBZ1136" s="223"/>
      <c r="UCA1136" s="223"/>
      <c r="UCB1136" s="223"/>
      <c r="UCC1136" s="223"/>
      <c r="UCD1136" s="223"/>
      <c r="UCE1136" s="223"/>
      <c r="UCF1136" s="223"/>
      <c r="UCG1136" s="223"/>
      <c r="UCH1136" s="223"/>
      <c r="UCI1136" s="223"/>
      <c r="UCJ1136" s="223"/>
      <c r="UCK1136" s="223"/>
      <c r="UCL1136" s="223"/>
      <c r="UCM1136" s="223"/>
      <c r="UCN1136" s="223"/>
      <c r="UCO1136" s="223"/>
      <c r="UCP1136" s="223"/>
      <c r="UCQ1136" s="223"/>
      <c r="UCR1136" s="223"/>
      <c r="UCS1136" s="223"/>
      <c r="UCT1136" s="223"/>
      <c r="UCU1136" s="223"/>
      <c r="UCV1136" s="223"/>
      <c r="UCW1136" s="223"/>
      <c r="UCX1136" s="223"/>
      <c r="UCY1136" s="223"/>
      <c r="UCZ1136" s="223"/>
      <c r="UDA1136" s="223"/>
      <c r="UDB1136" s="223"/>
      <c r="UDC1136" s="223"/>
      <c r="UDD1136" s="223"/>
      <c r="UDE1136" s="223"/>
      <c r="UDF1136" s="223"/>
      <c r="UDG1136" s="223"/>
      <c r="UDH1136" s="223"/>
      <c r="UDI1136" s="223"/>
      <c r="UDJ1136" s="223"/>
      <c r="UDK1136" s="223"/>
      <c r="UDL1136" s="223"/>
      <c r="UDM1136" s="223"/>
      <c r="UDN1136" s="223"/>
      <c r="UDO1136" s="223"/>
      <c r="UDP1136" s="223"/>
      <c r="UDQ1136" s="223"/>
      <c r="UDR1136" s="223"/>
      <c r="UDS1136" s="223"/>
      <c r="UDT1136" s="223"/>
      <c r="UDU1136" s="223"/>
      <c r="UDV1136" s="223"/>
      <c r="UDW1136" s="223"/>
      <c r="UDX1136" s="223"/>
      <c r="UDY1136" s="223"/>
      <c r="UDZ1136" s="223"/>
      <c r="UEA1136" s="223"/>
      <c r="UEB1136" s="223"/>
      <c r="UEC1136" s="223"/>
      <c r="UED1136" s="223"/>
      <c r="UEE1136" s="223"/>
      <c r="UEF1136" s="223"/>
      <c r="UEG1136" s="223"/>
      <c r="UEH1136" s="223"/>
      <c r="UEI1136" s="223"/>
      <c r="UEJ1136" s="223"/>
      <c r="UEK1136" s="223"/>
      <c r="UEL1136" s="223"/>
      <c r="UEM1136" s="223"/>
      <c r="UEN1136" s="223"/>
      <c r="UEO1136" s="223"/>
      <c r="UEP1136" s="223"/>
      <c r="UEQ1136" s="223"/>
      <c r="UER1136" s="223"/>
      <c r="UES1136" s="223"/>
      <c r="UET1136" s="223"/>
      <c r="UEU1136" s="223"/>
      <c r="UEV1136" s="223"/>
      <c r="UEW1136" s="223"/>
      <c r="UEX1136" s="223"/>
      <c r="UEY1136" s="223"/>
      <c r="UEZ1136" s="223"/>
      <c r="UFA1136" s="223"/>
      <c r="UFB1136" s="223"/>
      <c r="UFC1136" s="223"/>
      <c r="UFD1136" s="223"/>
      <c r="UFE1136" s="223"/>
      <c r="UFF1136" s="223"/>
      <c r="UFG1136" s="223"/>
      <c r="UFH1136" s="223"/>
      <c r="UFI1136" s="223"/>
      <c r="UFJ1136" s="223"/>
      <c r="UFK1136" s="223"/>
      <c r="UFL1136" s="223"/>
      <c r="UFM1136" s="223"/>
      <c r="UFN1136" s="223"/>
      <c r="UFO1136" s="223"/>
      <c r="UFP1136" s="223"/>
      <c r="UFQ1136" s="223"/>
      <c r="UFR1136" s="223"/>
      <c r="UFS1136" s="223"/>
      <c r="UFT1136" s="223"/>
      <c r="UFU1136" s="223"/>
      <c r="UFV1136" s="223"/>
      <c r="UFW1136" s="223"/>
      <c r="UFX1136" s="223"/>
      <c r="UFY1136" s="223"/>
      <c r="UFZ1136" s="223"/>
      <c r="UGA1136" s="223"/>
      <c r="UGB1136" s="223"/>
      <c r="UGC1136" s="223"/>
      <c r="UGD1136" s="223"/>
      <c r="UGE1136" s="223"/>
      <c r="UGF1136" s="223"/>
      <c r="UGG1136" s="223"/>
      <c r="UGH1136" s="223"/>
      <c r="UGI1136" s="223"/>
      <c r="UGJ1136" s="223"/>
      <c r="UGK1136" s="223"/>
      <c r="UGL1136" s="223"/>
      <c r="UGM1136" s="223"/>
      <c r="UGN1136" s="223"/>
      <c r="UGO1136" s="223"/>
      <c r="UGP1136" s="223"/>
      <c r="UGQ1136" s="223"/>
      <c r="UGR1136" s="223"/>
      <c r="UGS1136" s="223"/>
      <c r="UGT1136" s="223"/>
      <c r="UGU1136" s="223"/>
      <c r="UGV1136" s="223"/>
      <c r="UGW1136" s="223"/>
      <c r="UGX1136" s="223"/>
      <c r="UGY1136" s="223"/>
      <c r="UGZ1136" s="223"/>
      <c r="UHA1136" s="223"/>
      <c r="UHB1136" s="223"/>
      <c r="UHC1136" s="223"/>
      <c r="UHD1136" s="223"/>
      <c r="UHE1136" s="223"/>
      <c r="UHF1136" s="223"/>
      <c r="UHG1136" s="223"/>
      <c r="UHH1136" s="223"/>
      <c r="UHI1136" s="223"/>
      <c r="UHJ1136" s="223"/>
      <c r="UHK1136" s="223"/>
      <c r="UHL1136" s="223"/>
      <c r="UHM1136" s="223"/>
      <c r="UHN1136" s="223"/>
      <c r="UHO1136" s="223"/>
      <c r="UHP1136" s="223"/>
      <c r="UHQ1136" s="223"/>
      <c r="UHR1136" s="223"/>
      <c r="UHS1136" s="223"/>
      <c r="UHT1136" s="223"/>
      <c r="UHU1136" s="223"/>
      <c r="UHV1136" s="223"/>
      <c r="UHW1136" s="223"/>
      <c r="UHX1136" s="223"/>
      <c r="UHY1136" s="223"/>
      <c r="UHZ1136" s="223"/>
      <c r="UIA1136" s="223"/>
      <c r="UIB1136" s="223"/>
      <c r="UIC1136" s="223"/>
      <c r="UID1136" s="223"/>
      <c r="UIE1136" s="223"/>
      <c r="UIF1136" s="223"/>
      <c r="UIG1136" s="223"/>
      <c r="UIH1136" s="223"/>
      <c r="UII1136" s="223"/>
      <c r="UIJ1136" s="223"/>
      <c r="UIK1136" s="223"/>
      <c r="UIL1136" s="223"/>
      <c r="UIM1136" s="223"/>
      <c r="UIN1136" s="223"/>
      <c r="UIO1136" s="223"/>
      <c r="UIP1136" s="223"/>
      <c r="UIQ1136" s="223"/>
      <c r="UIR1136" s="223"/>
      <c r="UIS1136" s="223"/>
      <c r="UIT1136" s="223"/>
      <c r="UIU1136" s="223"/>
      <c r="UIV1136" s="223"/>
      <c r="UIW1136" s="223"/>
      <c r="UIX1136" s="223"/>
      <c r="UIY1136" s="223"/>
      <c r="UIZ1136" s="223"/>
      <c r="UJA1136" s="223"/>
      <c r="UJB1136" s="223"/>
      <c r="UJC1136" s="223"/>
      <c r="UJD1136" s="223"/>
      <c r="UJE1136" s="223"/>
      <c r="UJF1136" s="223"/>
      <c r="UJG1136" s="223"/>
      <c r="UJH1136" s="223"/>
      <c r="UJI1136" s="223"/>
      <c r="UJJ1136" s="223"/>
      <c r="UJK1136" s="223"/>
      <c r="UJL1136" s="223"/>
      <c r="UJM1136" s="223"/>
      <c r="UJN1136" s="223"/>
      <c r="UJO1136" s="223"/>
      <c r="UJP1136" s="223"/>
      <c r="UJQ1136" s="223"/>
      <c r="UJR1136" s="223"/>
      <c r="UJS1136" s="223"/>
      <c r="UJT1136" s="223"/>
      <c r="UJU1136" s="223"/>
      <c r="UJV1136" s="223"/>
      <c r="UJW1136" s="223"/>
      <c r="UJX1136" s="223"/>
      <c r="UJY1136" s="223"/>
      <c r="UJZ1136" s="223"/>
      <c r="UKA1136" s="223"/>
      <c r="UKB1136" s="223"/>
      <c r="UKC1136" s="223"/>
      <c r="UKD1136" s="223"/>
      <c r="UKE1136" s="223"/>
      <c r="UKF1136" s="223"/>
      <c r="UKG1136" s="223"/>
      <c r="UKH1136" s="223"/>
      <c r="UKI1136" s="223"/>
      <c r="UKJ1136" s="223"/>
      <c r="UKK1136" s="223"/>
      <c r="UKL1136" s="223"/>
      <c r="UKM1136" s="223"/>
      <c r="UKN1136" s="223"/>
      <c r="UKO1136" s="223"/>
      <c r="UKP1136" s="223"/>
      <c r="UKQ1136" s="223"/>
      <c r="UKR1136" s="223"/>
      <c r="UKS1136" s="223"/>
      <c r="UKT1136" s="223"/>
      <c r="UKU1136" s="223"/>
      <c r="UKV1136" s="223"/>
      <c r="UKW1136" s="223"/>
      <c r="UKX1136" s="223"/>
      <c r="UKY1136" s="223"/>
      <c r="UKZ1136" s="223"/>
      <c r="ULA1136" s="223"/>
      <c r="ULB1136" s="223"/>
      <c r="ULC1136" s="223"/>
      <c r="ULD1136" s="223"/>
      <c r="ULE1136" s="223"/>
      <c r="ULF1136" s="223"/>
      <c r="ULG1136" s="223"/>
      <c r="ULH1136" s="223"/>
      <c r="ULI1136" s="223"/>
      <c r="ULJ1136" s="223"/>
      <c r="ULK1136" s="223"/>
      <c r="ULL1136" s="223"/>
      <c r="ULM1136" s="223"/>
      <c r="ULN1136" s="223"/>
      <c r="ULO1136" s="223"/>
      <c r="ULP1136" s="223"/>
      <c r="ULQ1136" s="223"/>
      <c r="ULR1136" s="223"/>
      <c r="ULS1136" s="223"/>
      <c r="ULT1136" s="223"/>
      <c r="ULU1136" s="223"/>
      <c r="ULV1136" s="223"/>
      <c r="ULW1136" s="223"/>
      <c r="ULX1136" s="223"/>
      <c r="ULY1136" s="223"/>
      <c r="ULZ1136" s="223"/>
      <c r="UMA1136" s="223"/>
      <c r="UMB1136" s="223"/>
      <c r="UMC1136" s="223"/>
      <c r="UMD1136" s="223"/>
      <c r="UME1136" s="223"/>
      <c r="UMF1136" s="223"/>
      <c r="UMG1136" s="223"/>
      <c r="UMH1136" s="223"/>
      <c r="UMI1136" s="223"/>
      <c r="UMJ1136" s="223"/>
      <c r="UMK1136" s="223"/>
      <c r="UML1136" s="223"/>
      <c r="UMM1136" s="223"/>
      <c r="UMN1136" s="223"/>
      <c r="UMO1136" s="223"/>
      <c r="UMP1136" s="223"/>
      <c r="UMQ1136" s="223"/>
      <c r="UMR1136" s="223"/>
      <c r="UMS1136" s="223"/>
      <c r="UMT1136" s="223"/>
      <c r="UMU1136" s="223"/>
      <c r="UMV1136" s="223"/>
      <c r="UMW1136" s="223"/>
      <c r="UMX1136" s="223"/>
      <c r="UMY1136" s="223"/>
      <c r="UMZ1136" s="223"/>
      <c r="UNA1136" s="223"/>
      <c r="UNB1136" s="223"/>
      <c r="UNC1136" s="223"/>
      <c r="UND1136" s="223"/>
      <c r="UNE1136" s="223"/>
      <c r="UNF1136" s="223"/>
      <c r="UNG1136" s="223"/>
      <c r="UNH1136" s="223"/>
      <c r="UNI1136" s="223"/>
      <c r="UNJ1136" s="223"/>
      <c r="UNK1136" s="223"/>
      <c r="UNL1136" s="223"/>
      <c r="UNM1136" s="223"/>
      <c r="UNN1136" s="223"/>
      <c r="UNO1136" s="223"/>
      <c r="UNP1136" s="223"/>
      <c r="UNQ1136" s="223"/>
      <c r="UNR1136" s="223"/>
      <c r="UNS1136" s="223"/>
      <c r="UNT1136" s="223"/>
      <c r="UNU1136" s="223"/>
      <c r="UNV1136" s="223"/>
      <c r="UNW1136" s="223"/>
      <c r="UNX1136" s="223"/>
      <c r="UNY1136" s="223"/>
      <c r="UNZ1136" s="223"/>
      <c r="UOA1136" s="223"/>
      <c r="UOB1136" s="223"/>
      <c r="UOC1136" s="223"/>
      <c r="UOD1136" s="223"/>
      <c r="UOE1136" s="223"/>
      <c r="UOF1136" s="223"/>
      <c r="UOG1136" s="223"/>
      <c r="UOH1136" s="223"/>
      <c r="UOI1136" s="223"/>
      <c r="UOJ1136" s="223"/>
      <c r="UOK1136" s="223"/>
      <c r="UOL1136" s="223"/>
      <c r="UOM1136" s="223"/>
      <c r="UON1136" s="223"/>
      <c r="UOO1136" s="223"/>
      <c r="UOP1136" s="223"/>
      <c r="UOQ1136" s="223"/>
      <c r="UOR1136" s="223"/>
      <c r="UOS1136" s="223"/>
      <c r="UOT1136" s="223"/>
      <c r="UOU1136" s="223"/>
      <c r="UOV1136" s="223"/>
      <c r="UOW1136" s="223"/>
      <c r="UOX1136" s="223"/>
      <c r="UOY1136" s="223"/>
      <c r="UOZ1136" s="223"/>
      <c r="UPA1136" s="223"/>
      <c r="UPB1136" s="223"/>
      <c r="UPC1136" s="223"/>
      <c r="UPD1136" s="223"/>
      <c r="UPE1136" s="223"/>
      <c r="UPF1136" s="223"/>
      <c r="UPG1136" s="223"/>
      <c r="UPH1136" s="223"/>
      <c r="UPI1136" s="223"/>
      <c r="UPJ1136" s="223"/>
      <c r="UPK1136" s="223"/>
      <c r="UPL1136" s="223"/>
      <c r="UPM1136" s="223"/>
      <c r="UPN1136" s="223"/>
      <c r="UPO1136" s="223"/>
      <c r="UPP1136" s="223"/>
      <c r="UPQ1136" s="223"/>
      <c r="UPR1136" s="223"/>
      <c r="UPS1136" s="223"/>
      <c r="UPT1136" s="223"/>
      <c r="UPU1136" s="223"/>
      <c r="UPV1136" s="223"/>
      <c r="UPW1136" s="223"/>
      <c r="UPX1136" s="223"/>
      <c r="UPY1136" s="223"/>
      <c r="UPZ1136" s="223"/>
      <c r="UQA1136" s="223"/>
      <c r="UQB1136" s="223"/>
      <c r="UQC1136" s="223"/>
      <c r="UQD1136" s="223"/>
      <c r="UQE1136" s="223"/>
      <c r="UQF1136" s="223"/>
      <c r="UQG1136" s="223"/>
      <c r="UQH1136" s="223"/>
      <c r="UQI1136" s="223"/>
      <c r="UQJ1136" s="223"/>
      <c r="UQK1136" s="223"/>
      <c r="UQL1136" s="223"/>
      <c r="UQM1136" s="223"/>
      <c r="UQN1136" s="223"/>
      <c r="UQO1136" s="223"/>
      <c r="UQP1136" s="223"/>
      <c r="UQQ1136" s="223"/>
      <c r="UQR1136" s="223"/>
      <c r="UQS1136" s="223"/>
      <c r="UQT1136" s="223"/>
      <c r="UQU1136" s="223"/>
      <c r="UQV1136" s="223"/>
      <c r="UQW1136" s="223"/>
      <c r="UQX1136" s="223"/>
      <c r="UQY1136" s="223"/>
      <c r="UQZ1136" s="223"/>
      <c r="URA1136" s="223"/>
      <c r="URB1136" s="223"/>
      <c r="URC1136" s="223"/>
      <c r="URD1136" s="223"/>
      <c r="URE1136" s="223"/>
      <c r="URF1136" s="223"/>
      <c r="URG1136" s="223"/>
      <c r="URH1136" s="223"/>
      <c r="URI1136" s="223"/>
      <c r="URJ1136" s="223"/>
      <c r="URK1136" s="223"/>
      <c r="URL1136" s="223"/>
      <c r="URM1136" s="223"/>
      <c r="URN1136" s="223"/>
      <c r="URO1136" s="223"/>
      <c r="URP1136" s="223"/>
      <c r="URQ1136" s="223"/>
      <c r="URR1136" s="223"/>
      <c r="URS1136" s="223"/>
      <c r="URT1136" s="223"/>
      <c r="URU1136" s="223"/>
      <c r="URV1136" s="223"/>
      <c r="URW1136" s="223"/>
      <c r="URX1136" s="223"/>
      <c r="URY1136" s="223"/>
      <c r="URZ1136" s="223"/>
      <c r="USA1136" s="223"/>
      <c r="USB1136" s="223"/>
      <c r="USC1136" s="223"/>
      <c r="USD1136" s="223"/>
      <c r="USE1136" s="223"/>
      <c r="USF1136" s="223"/>
      <c r="USG1136" s="223"/>
      <c r="USH1136" s="223"/>
      <c r="USI1136" s="223"/>
      <c r="USJ1136" s="223"/>
      <c r="USK1136" s="223"/>
      <c r="USL1136" s="223"/>
      <c r="USM1136" s="223"/>
      <c r="USN1136" s="223"/>
      <c r="USO1136" s="223"/>
      <c r="USP1136" s="223"/>
      <c r="USQ1136" s="223"/>
      <c r="USR1136" s="223"/>
      <c r="USS1136" s="223"/>
      <c r="UST1136" s="223"/>
      <c r="USU1136" s="223"/>
      <c r="USV1136" s="223"/>
      <c r="USW1136" s="223"/>
      <c r="USX1136" s="223"/>
      <c r="USY1136" s="223"/>
      <c r="USZ1136" s="223"/>
      <c r="UTA1136" s="223"/>
      <c r="UTB1136" s="223"/>
      <c r="UTC1136" s="223"/>
      <c r="UTD1136" s="223"/>
      <c r="UTE1136" s="223"/>
      <c r="UTF1136" s="223"/>
      <c r="UTG1136" s="223"/>
      <c r="UTH1136" s="223"/>
      <c r="UTI1136" s="223"/>
      <c r="UTJ1136" s="223"/>
      <c r="UTK1136" s="223"/>
      <c r="UTL1136" s="223"/>
      <c r="UTM1136" s="223"/>
      <c r="UTN1136" s="223"/>
      <c r="UTO1136" s="223"/>
      <c r="UTP1136" s="223"/>
      <c r="UTQ1136" s="223"/>
      <c r="UTR1136" s="223"/>
      <c r="UTS1136" s="223"/>
      <c r="UTT1136" s="223"/>
      <c r="UTU1136" s="223"/>
      <c r="UTV1136" s="223"/>
      <c r="UTW1136" s="223"/>
      <c r="UTX1136" s="223"/>
      <c r="UTY1136" s="223"/>
      <c r="UTZ1136" s="223"/>
      <c r="UUA1136" s="223"/>
      <c r="UUB1136" s="223"/>
      <c r="UUC1136" s="223"/>
      <c r="UUD1136" s="223"/>
      <c r="UUE1136" s="223"/>
      <c r="UUF1136" s="223"/>
      <c r="UUG1136" s="223"/>
      <c r="UUH1136" s="223"/>
      <c r="UUI1136" s="223"/>
      <c r="UUJ1136" s="223"/>
      <c r="UUK1136" s="223"/>
      <c r="UUL1136" s="223"/>
      <c r="UUM1136" s="223"/>
      <c r="UUN1136" s="223"/>
      <c r="UUO1136" s="223"/>
      <c r="UUP1136" s="223"/>
      <c r="UUQ1136" s="223"/>
      <c r="UUR1136" s="223"/>
      <c r="UUS1136" s="223"/>
      <c r="UUT1136" s="223"/>
      <c r="UUU1136" s="223"/>
      <c r="UUV1136" s="223"/>
      <c r="UUW1136" s="223"/>
      <c r="UUX1136" s="223"/>
      <c r="UUY1136" s="223"/>
      <c r="UUZ1136" s="223"/>
      <c r="UVA1136" s="223"/>
      <c r="UVB1136" s="223"/>
      <c r="UVC1136" s="223"/>
      <c r="UVD1136" s="223"/>
      <c r="UVE1136" s="223"/>
      <c r="UVF1136" s="223"/>
      <c r="UVG1136" s="223"/>
      <c r="UVH1136" s="223"/>
      <c r="UVI1136" s="223"/>
      <c r="UVJ1136" s="223"/>
      <c r="UVK1136" s="223"/>
      <c r="UVL1136" s="223"/>
      <c r="UVM1136" s="223"/>
      <c r="UVN1136" s="223"/>
      <c r="UVO1136" s="223"/>
      <c r="UVP1136" s="223"/>
      <c r="UVQ1136" s="223"/>
      <c r="UVR1136" s="223"/>
      <c r="UVS1136" s="223"/>
      <c r="UVT1136" s="223"/>
      <c r="UVU1136" s="223"/>
      <c r="UVV1136" s="223"/>
      <c r="UVW1136" s="223"/>
      <c r="UVX1136" s="223"/>
      <c r="UVY1136" s="223"/>
      <c r="UVZ1136" s="223"/>
      <c r="UWA1136" s="223"/>
      <c r="UWB1136" s="223"/>
      <c r="UWC1136" s="223"/>
      <c r="UWD1136" s="223"/>
      <c r="UWE1136" s="223"/>
      <c r="UWF1136" s="223"/>
      <c r="UWG1136" s="223"/>
      <c r="UWH1136" s="223"/>
      <c r="UWI1136" s="223"/>
      <c r="UWJ1136" s="223"/>
      <c r="UWK1136" s="223"/>
      <c r="UWL1136" s="223"/>
      <c r="UWM1136" s="223"/>
      <c r="UWN1136" s="223"/>
      <c r="UWO1136" s="223"/>
      <c r="UWP1136" s="223"/>
      <c r="UWQ1136" s="223"/>
      <c r="UWR1136" s="223"/>
      <c r="UWS1136" s="223"/>
      <c r="UWT1136" s="223"/>
      <c r="UWU1136" s="223"/>
      <c r="UWV1136" s="223"/>
      <c r="UWW1136" s="223"/>
      <c r="UWX1136" s="223"/>
      <c r="UWY1136" s="223"/>
      <c r="UWZ1136" s="223"/>
      <c r="UXA1136" s="223"/>
      <c r="UXB1136" s="223"/>
      <c r="UXC1136" s="223"/>
      <c r="UXD1136" s="223"/>
      <c r="UXE1136" s="223"/>
      <c r="UXF1136" s="223"/>
      <c r="UXG1136" s="223"/>
      <c r="UXH1136" s="223"/>
      <c r="UXI1136" s="223"/>
      <c r="UXJ1136" s="223"/>
      <c r="UXK1136" s="223"/>
      <c r="UXL1136" s="223"/>
      <c r="UXM1136" s="223"/>
      <c r="UXN1136" s="223"/>
      <c r="UXO1136" s="223"/>
      <c r="UXP1136" s="223"/>
      <c r="UXQ1136" s="223"/>
      <c r="UXR1136" s="223"/>
      <c r="UXS1136" s="223"/>
      <c r="UXT1136" s="223"/>
      <c r="UXU1136" s="223"/>
      <c r="UXV1136" s="223"/>
      <c r="UXW1136" s="223"/>
      <c r="UXX1136" s="223"/>
      <c r="UXY1136" s="223"/>
      <c r="UXZ1136" s="223"/>
      <c r="UYA1136" s="223"/>
      <c r="UYB1136" s="223"/>
      <c r="UYC1136" s="223"/>
      <c r="UYD1136" s="223"/>
      <c r="UYE1136" s="223"/>
      <c r="UYF1136" s="223"/>
      <c r="UYG1136" s="223"/>
      <c r="UYH1136" s="223"/>
      <c r="UYI1136" s="223"/>
      <c r="UYJ1136" s="223"/>
      <c r="UYK1136" s="223"/>
      <c r="UYL1136" s="223"/>
      <c r="UYM1136" s="223"/>
      <c r="UYN1136" s="223"/>
      <c r="UYO1136" s="223"/>
      <c r="UYP1136" s="223"/>
      <c r="UYQ1136" s="223"/>
      <c r="UYR1136" s="223"/>
      <c r="UYS1136" s="223"/>
      <c r="UYT1136" s="223"/>
      <c r="UYU1136" s="223"/>
      <c r="UYV1136" s="223"/>
      <c r="UYW1136" s="223"/>
      <c r="UYX1136" s="223"/>
      <c r="UYY1136" s="223"/>
      <c r="UYZ1136" s="223"/>
      <c r="UZA1136" s="223"/>
      <c r="UZB1136" s="223"/>
      <c r="UZC1136" s="223"/>
      <c r="UZD1136" s="223"/>
      <c r="UZE1136" s="223"/>
      <c r="UZF1136" s="223"/>
      <c r="UZG1136" s="223"/>
      <c r="UZH1136" s="223"/>
      <c r="UZI1136" s="223"/>
      <c r="UZJ1136" s="223"/>
      <c r="UZK1136" s="223"/>
      <c r="UZL1136" s="223"/>
      <c r="UZM1136" s="223"/>
      <c r="UZN1136" s="223"/>
      <c r="UZO1136" s="223"/>
      <c r="UZP1136" s="223"/>
      <c r="UZQ1136" s="223"/>
      <c r="UZR1136" s="223"/>
      <c r="UZS1136" s="223"/>
      <c r="UZT1136" s="223"/>
      <c r="UZU1136" s="223"/>
      <c r="UZV1136" s="223"/>
      <c r="UZW1136" s="223"/>
      <c r="UZX1136" s="223"/>
      <c r="UZY1136" s="223"/>
      <c r="UZZ1136" s="223"/>
      <c r="VAA1136" s="223"/>
      <c r="VAB1136" s="223"/>
      <c r="VAC1136" s="223"/>
      <c r="VAD1136" s="223"/>
      <c r="VAE1136" s="223"/>
      <c r="VAF1136" s="223"/>
      <c r="VAG1136" s="223"/>
      <c r="VAH1136" s="223"/>
      <c r="VAI1136" s="223"/>
      <c r="VAJ1136" s="223"/>
      <c r="VAK1136" s="223"/>
      <c r="VAL1136" s="223"/>
      <c r="VAM1136" s="223"/>
      <c r="VAN1136" s="223"/>
      <c r="VAO1136" s="223"/>
      <c r="VAP1136" s="223"/>
      <c r="VAQ1136" s="223"/>
      <c r="VAR1136" s="223"/>
      <c r="VAS1136" s="223"/>
      <c r="VAT1136" s="223"/>
      <c r="VAU1136" s="223"/>
      <c r="VAV1136" s="223"/>
      <c r="VAW1136" s="223"/>
      <c r="VAX1136" s="223"/>
      <c r="VAY1136" s="223"/>
      <c r="VAZ1136" s="223"/>
      <c r="VBA1136" s="223"/>
      <c r="VBB1136" s="223"/>
      <c r="VBC1136" s="223"/>
      <c r="VBD1136" s="223"/>
      <c r="VBE1136" s="223"/>
      <c r="VBF1136" s="223"/>
      <c r="VBG1136" s="223"/>
      <c r="VBH1136" s="223"/>
      <c r="VBI1136" s="223"/>
      <c r="VBJ1136" s="223"/>
      <c r="VBK1136" s="223"/>
      <c r="VBL1136" s="223"/>
      <c r="VBM1136" s="223"/>
      <c r="VBN1136" s="223"/>
      <c r="VBO1136" s="223"/>
      <c r="VBP1136" s="223"/>
      <c r="VBQ1136" s="223"/>
      <c r="VBR1136" s="223"/>
      <c r="VBS1136" s="223"/>
      <c r="VBT1136" s="223"/>
      <c r="VBU1136" s="223"/>
      <c r="VBV1136" s="223"/>
      <c r="VBW1136" s="223"/>
      <c r="VBX1136" s="223"/>
      <c r="VBY1136" s="223"/>
      <c r="VBZ1136" s="223"/>
      <c r="VCA1136" s="223"/>
      <c r="VCB1136" s="223"/>
      <c r="VCC1136" s="223"/>
      <c r="VCD1136" s="223"/>
      <c r="VCE1136" s="223"/>
      <c r="VCF1136" s="223"/>
      <c r="VCG1136" s="223"/>
      <c r="VCH1136" s="223"/>
      <c r="VCI1136" s="223"/>
      <c r="VCJ1136" s="223"/>
      <c r="VCK1136" s="223"/>
      <c r="VCL1136" s="223"/>
      <c r="VCM1136" s="223"/>
      <c r="VCN1136" s="223"/>
      <c r="VCO1136" s="223"/>
      <c r="VCP1136" s="223"/>
      <c r="VCQ1136" s="223"/>
      <c r="VCR1136" s="223"/>
      <c r="VCS1136" s="223"/>
      <c r="VCT1136" s="223"/>
      <c r="VCU1136" s="223"/>
      <c r="VCV1136" s="223"/>
      <c r="VCW1136" s="223"/>
      <c r="VCX1136" s="223"/>
      <c r="VCY1136" s="223"/>
      <c r="VCZ1136" s="223"/>
      <c r="VDA1136" s="223"/>
      <c r="VDB1136" s="223"/>
      <c r="VDC1136" s="223"/>
      <c r="VDD1136" s="223"/>
      <c r="VDE1136" s="223"/>
      <c r="VDF1136" s="223"/>
      <c r="VDG1136" s="223"/>
      <c r="VDH1136" s="223"/>
      <c r="VDI1136" s="223"/>
      <c r="VDJ1136" s="223"/>
      <c r="VDK1136" s="223"/>
      <c r="VDL1136" s="223"/>
      <c r="VDM1136" s="223"/>
      <c r="VDN1136" s="223"/>
      <c r="VDO1136" s="223"/>
      <c r="VDP1136" s="223"/>
      <c r="VDQ1136" s="223"/>
      <c r="VDR1136" s="223"/>
      <c r="VDS1136" s="223"/>
      <c r="VDT1136" s="223"/>
      <c r="VDU1136" s="223"/>
      <c r="VDV1136" s="223"/>
      <c r="VDW1136" s="223"/>
      <c r="VDX1136" s="223"/>
      <c r="VDY1136" s="223"/>
      <c r="VDZ1136" s="223"/>
      <c r="VEA1136" s="223"/>
      <c r="VEB1136" s="223"/>
      <c r="VEC1136" s="223"/>
      <c r="VED1136" s="223"/>
      <c r="VEE1136" s="223"/>
      <c r="VEF1136" s="223"/>
      <c r="VEG1136" s="223"/>
      <c r="VEH1136" s="223"/>
      <c r="VEI1136" s="223"/>
      <c r="VEJ1136" s="223"/>
      <c r="VEK1136" s="223"/>
      <c r="VEL1136" s="223"/>
      <c r="VEM1136" s="223"/>
      <c r="VEN1136" s="223"/>
      <c r="VEO1136" s="223"/>
      <c r="VEP1136" s="223"/>
      <c r="VEQ1136" s="223"/>
      <c r="VER1136" s="223"/>
      <c r="VES1136" s="223"/>
      <c r="VET1136" s="223"/>
      <c r="VEU1136" s="223"/>
      <c r="VEV1136" s="223"/>
      <c r="VEW1136" s="223"/>
      <c r="VEX1136" s="223"/>
      <c r="VEY1136" s="223"/>
      <c r="VEZ1136" s="223"/>
      <c r="VFA1136" s="223"/>
      <c r="VFB1136" s="223"/>
      <c r="VFC1136" s="223"/>
      <c r="VFD1136" s="223"/>
      <c r="VFE1136" s="223"/>
      <c r="VFF1136" s="223"/>
      <c r="VFG1136" s="223"/>
      <c r="VFH1136" s="223"/>
      <c r="VFI1136" s="223"/>
      <c r="VFJ1136" s="223"/>
      <c r="VFK1136" s="223"/>
      <c r="VFL1136" s="223"/>
      <c r="VFM1136" s="223"/>
      <c r="VFN1136" s="223"/>
      <c r="VFO1136" s="223"/>
      <c r="VFP1136" s="223"/>
      <c r="VFQ1136" s="223"/>
      <c r="VFR1136" s="223"/>
      <c r="VFS1136" s="223"/>
      <c r="VFT1136" s="223"/>
      <c r="VFU1136" s="223"/>
      <c r="VFV1136" s="223"/>
      <c r="VFW1136" s="223"/>
      <c r="VFX1136" s="223"/>
      <c r="VFY1136" s="223"/>
      <c r="VFZ1136" s="223"/>
      <c r="VGA1136" s="223"/>
      <c r="VGB1136" s="223"/>
      <c r="VGC1136" s="223"/>
      <c r="VGD1136" s="223"/>
      <c r="VGE1136" s="223"/>
      <c r="VGF1136" s="223"/>
      <c r="VGG1136" s="223"/>
      <c r="VGH1136" s="223"/>
      <c r="VGI1136" s="223"/>
      <c r="VGJ1136" s="223"/>
      <c r="VGK1136" s="223"/>
      <c r="VGL1136" s="223"/>
      <c r="VGM1136" s="223"/>
      <c r="VGN1136" s="223"/>
      <c r="VGO1136" s="223"/>
      <c r="VGP1136" s="223"/>
      <c r="VGQ1136" s="223"/>
      <c r="VGR1136" s="223"/>
      <c r="VGS1136" s="223"/>
      <c r="VGT1136" s="223"/>
      <c r="VGU1136" s="223"/>
      <c r="VGV1136" s="223"/>
      <c r="VGW1136" s="223"/>
      <c r="VGX1136" s="223"/>
      <c r="VGY1136" s="223"/>
      <c r="VGZ1136" s="223"/>
      <c r="VHA1136" s="223"/>
      <c r="VHB1136" s="223"/>
      <c r="VHC1136" s="223"/>
      <c r="VHD1136" s="223"/>
      <c r="VHE1136" s="223"/>
      <c r="VHF1136" s="223"/>
      <c r="VHG1136" s="223"/>
      <c r="VHH1136" s="223"/>
      <c r="VHI1136" s="223"/>
      <c r="VHJ1136" s="223"/>
      <c r="VHK1136" s="223"/>
      <c r="VHL1136" s="223"/>
      <c r="VHM1136" s="223"/>
      <c r="VHN1136" s="223"/>
      <c r="VHO1136" s="223"/>
      <c r="VHP1136" s="223"/>
      <c r="VHQ1136" s="223"/>
      <c r="VHR1136" s="223"/>
      <c r="VHS1136" s="223"/>
      <c r="VHT1136" s="223"/>
      <c r="VHU1136" s="223"/>
      <c r="VHV1136" s="223"/>
      <c r="VHW1136" s="223"/>
      <c r="VHX1136" s="223"/>
      <c r="VHY1136" s="223"/>
      <c r="VHZ1136" s="223"/>
      <c r="VIA1136" s="223"/>
      <c r="VIB1136" s="223"/>
      <c r="VIC1136" s="223"/>
      <c r="VID1136" s="223"/>
      <c r="VIE1136" s="223"/>
      <c r="VIF1136" s="223"/>
      <c r="VIG1136" s="223"/>
      <c r="VIH1136" s="223"/>
      <c r="VII1136" s="223"/>
      <c r="VIJ1136" s="223"/>
      <c r="VIK1136" s="223"/>
      <c r="VIL1136" s="223"/>
      <c r="VIM1136" s="223"/>
      <c r="VIN1136" s="223"/>
      <c r="VIO1136" s="223"/>
      <c r="VIP1136" s="223"/>
      <c r="VIQ1136" s="223"/>
      <c r="VIR1136" s="223"/>
      <c r="VIS1136" s="223"/>
      <c r="VIT1136" s="223"/>
      <c r="VIU1136" s="223"/>
      <c r="VIV1136" s="223"/>
      <c r="VIW1136" s="223"/>
      <c r="VIX1136" s="223"/>
      <c r="VIY1136" s="223"/>
      <c r="VIZ1136" s="223"/>
      <c r="VJA1136" s="223"/>
      <c r="VJB1136" s="223"/>
      <c r="VJC1136" s="223"/>
      <c r="VJD1136" s="223"/>
      <c r="VJE1136" s="223"/>
      <c r="VJF1136" s="223"/>
      <c r="VJG1136" s="223"/>
      <c r="VJH1136" s="223"/>
      <c r="VJI1136" s="223"/>
      <c r="VJJ1136" s="223"/>
      <c r="VJK1136" s="223"/>
      <c r="VJL1136" s="223"/>
      <c r="VJM1136" s="223"/>
      <c r="VJN1136" s="223"/>
      <c r="VJO1136" s="223"/>
      <c r="VJP1136" s="223"/>
      <c r="VJQ1136" s="223"/>
      <c r="VJR1136" s="223"/>
      <c r="VJS1136" s="223"/>
      <c r="VJT1136" s="223"/>
      <c r="VJU1136" s="223"/>
      <c r="VJV1136" s="223"/>
      <c r="VJW1136" s="223"/>
      <c r="VJX1136" s="223"/>
      <c r="VJY1136" s="223"/>
      <c r="VJZ1136" s="223"/>
      <c r="VKA1136" s="223"/>
      <c r="VKB1136" s="223"/>
      <c r="VKC1136" s="223"/>
      <c r="VKD1136" s="223"/>
      <c r="VKE1136" s="223"/>
      <c r="VKF1136" s="223"/>
      <c r="VKG1136" s="223"/>
      <c r="VKH1136" s="223"/>
      <c r="VKI1136" s="223"/>
      <c r="VKJ1136" s="223"/>
      <c r="VKK1136" s="223"/>
      <c r="VKL1136" s="223"/>
      <c r="VKM1136" s="223"/>
      <c r="VKN1136" s="223"/>
      <c r="VKO1136" s="223"/>
      <c r="VKP1136" s="223"/>
      <c r="VKQ1136" s="223"/>
      <c r="VKR1136" s="223"/>
      <c r="VKS1136" s="223"/>
      <c r="VKT1136" s="223"/>
      <c r="VKU1136" s="223"/>
      <c r="VKV1136" s="223"/>
      <c r="VKW1136" s="223"/>
      <c r="VKX1136" s="223"/>
      <c r="VKY1136" s="223"/>
      <c r="VKZ1136" s="223"/>
      <c r="VLA1136" s="223"/>
      <c r="VLB1136" s="223"/>
      <c r="VLC1136" s="223"/>
      <c r="VLD1136" s="223"/>
      <c r="VLE1136" s="223"/>
      <c r="VLF1136" s="223"/>
      <c r="VLG1136" s="223"/>
      <c r="VLH1136" s="223"/>
      <c r="VLI1136" s="223"/>
      <c r="VLJ1136" s="223"/>
      <c r="VLK1136" s="223"/>
      <c r="VLL1136" s="223"/>
      <c r="VLM1136" s="223"/>
      <c r="VLN1136" s="223"/>
      <c r="VLO1136" s="223"/>
      <c r="VLP1136" s="223"/>
      <c r="VLQ1136" s="223"/>
      <c r="VLR1136" s="223"/>
      <c r="VLS1136" s="223"/>
      <c r="VLT1136" s="223"/>
      <c r="VLU1136" s="223"/>
      <c r="VLV1136" s="223"/>
      <c r="VLW1136" s="223"/>
      <c r="VLX1136" s="223"/>
      <c r="VLY1136" s="223"/>
      <c r="VLZ1136" s="223"/>
      <c r="VMA1136" s="223"/>
      <c r="VMB1136" s="223"/>
      <c r="VMC1136" s="223"/>
      <c r="VMD1136" s="223"/>
      <c r="VME1136" s="223"/>
      <c r="VMF1136" s="223"/>
      <c r="VMG1136" s="223"/>
      <c r="VMH1136" s="223"/>
      <c r="VMI1136" s="223"/>
      <c r="VMJ1136" s="223"/>
      <c r="VMK1136" s="223"/>
      <c r="VML1136" s="223"/>
      <c r="VMM1136" s="223"/>
      <c r="VMN1136" s="223"/>
      <c r="VMO1136" s="223"/>
      <c r="VMP1136" s="223"/>
      <c r="VMQ1136" s="223"/>
      <c r="VMR1136" s="223"/>
      <c r="VMS1136" s="223"/>
      <c r="VMT1136" s="223"/>
      <c r="VMU1136" s="223"/>
      <c r="VMV1136" s="223"/>
      <c r="VMW1136" s="223"/>
      <c r="VMX1136" s="223"/>
      <c r="VMY1136" s="223"/>
      <c r="VMZ1136" s="223"/>
      <c r="VNA1136" s="223"/>
      <c r="VNB1136" s="223"/>
      <c r="VNC1136" s="223"/>
      <c r="VND1136" s="223"/>
      <c r="VNE1136" s="223"/>
      <c r="VNF1136" s="223"/>
      <c r="VNG1136" s="223"/>
      <c r="VNH1136" s="223"/>
      <c r="VNI1136" s="223"/>
      <c r="VNJ1136" s="223"/>
      <c r="VNK1136" s="223"/>
      <c r="VNL1136" s="223"/>
      <c r="VNM1136" s="223"/>
      <c r="VNN1136" s="223"/>
      <c r="VNO1136" s="223"/>
      <c r="VNP1136" s="223"/>
      <c r="VNQ1136" s="223"/>
      <c r="VNR1136" s="223"/>
      <c r="VNS1136" s="223"/>
      <c r="VNT1136" s="223"/>
      <c r="VNU1136" s="223"/>
      <c r="VNV1136" s="223"/>
      <c r="VNW1136" s="223"/>
      <c r="VNX1136" s="223"/>
      <c r="VNY1136" s="223"/>
      <c r="VNZ1136" s="223"/>
      <c r="VOA1136" s="223"/>
      <c r="VOB1136" s="223"/>
      <c r="VOC1136" s="223"/>
      <c r="VOD1136" s="223"/>
      <c r="VOE1136" s="223"/>
      <c r="VOF1136" s="223"/>
      <c r="VOG1136" s="223"/>
      <c r="VOH1136" s="223"/>
      <c r="VOI1136" s="223"/>
      <c r="VOJ1136" s="223"/>
      <c r="VOK1136" s="223"/>
      <c r="VOL1136" s="223"/>
      <c r="VOM1136" s="223"/>
      <c r="VON1136" s="223"/>
      <c r="VOO1136" s="223"/>
      <c r="VOP1136" s="223"/>
      <c r="VOQ1136" s="223"/>
      <c r="VOR1136" s="223"/>
      <c r="VOS1136" s="223"/>
      <c r="VOT1136" s="223"/>
      <c r="VOU1136" s="223"/>
      <c r="VOV1136" s="223"/>
      <c r="VOW1136" s="223"/>
      <c r="VOX1136" s="223"/>
      <c r="VOY1136" s="223"/>
      <c r="VOZ1136" s="223"/>
      <c r="VPA1136" s="223"/>
      <c r="VPB1136" s="223"/>
      <c r="VPC1136" s="223"/>
      <c r="VPD1136" s="223"/>
      <c r="VPE1136" s="223"/>
      <c r="VPF1136" s="223"/>
      <c r="VPG1136" s="223"/>
      <c r="VPH1136" s="223"/>
      <c r="VPI1136" s="223"/>
      <c r="VPJ1136" s="223"/>
      <c r="VPK1136" s="223"/>
      <c r="VPL1136" s="223"/>
      <c r="VPM1136" s="223"/>
      <c r="VPN1136" s="223"/>
      <c r="VPO1136" s="223"/>
      <c r="VPP1136" s="223"/>
      <c r="VPQ1136" s="223"/>
      <c r="VPR1136" s="223"/>
      <c r="VPS1136" s="223"/>
      <c r="VPT1136" s="223"/>
      <c r="VPU1136" s="223"/>
      <c r="VPV1136" s="223"/>
      <c r="VPW1136" s="223"/>
      <c r="VPX1136" s="223"/>
      <c r="VPY1136" s="223"/>
      <c r="VPZ1136" s="223"/>
      <c r="VQA1136" s="223"/>
      <c r="VQB1136" s="223"/>
      <c r="VQC1136" s="223"/>
      <c r="VQD1136" s="223"/>
      <c r="VQE1136" s="223"/>
      <c r="VQF1136" s="223"/>
      <c r="VQG1136" s="223"/>
      <c r="VQH1136" s="223"/>
      <c r="VQI1136" s="223"/>
      <c r="VQJ1136" s="223"/>
      <c r="VQK1136" s="223"/>
      <c r="VQL1136" s="223"/>
      <c r="VQM1136" s="223"/>
      <c r="VQN1136" s="223"/>
      <c r="VQO1136" s="223"/>
      <c r="VQP1136" s="223"/>
      <c r="VQQ1136" s="223"/>
      <c r="VQR1136" s="223"/>
      <c r="VQS1136" s="223"/>
      <c r="VQT1136" s="223"/>
      <c r="VQU1136" s="223"/>
      <c r="VQV1136" s="223"/>
      <c r="VQW1136" s="223"/>
      <c r="VQX1136" s="223"/>
      <c r="VQY1136" s="223"/>
      <c r="VQZ1136" s="223"/>
      <c r="VRA1136" s="223"/>
      <c r="VRB1136" s="223"/>
      <c r="VRC1136" s="223"/>
      <c r="VRD1136" s="223"/>
      <c r="VRE1136" s="223"/>
      <c r="VRF1136" s="223"/>
      <c r="VRG1136" s="223"/>
      <c r="VRH1136" s="223"/>
      <c r="VRI1136" s="223"/>
      <c r="VRJ1136" s="223"/>
      <c r="VRK1136" s="223"/>
      <c r="VRL1136" s="223"/>
      <c r="VRM1136" s="223"/>
      <c r="VRN1136" s="223"/>
      <c r="VRO1136" s="223"/>
      <c r="VRP1136" s="223"/>
      <c r="VRQ1136" s="223"/>
      <c r="VRR1136" s="223"/>
      <c r="VRS1136" s="223"/>
      <c r="VRT1136" s="223"/>
      <c r="VRU1136" s="223"/>
      <c r="VRV1136" s="223"/>
      <c r="VRW1136" s="223"/>
      <c r="VRX1136" s="223"/>
      <c r="VRY1136" s="223"/>
      <c r="VRZ1136" s="223"/>
      <c r="VSA1136" s="223"/>
      <c r="VSB1136" s="223"/>
      <c r="VSC1136" s="223"/>
      <c r="VSD1136" s="223"/>
      <c r="VSE1136" s="223"/>
      <c r="VSF1136" s="223"/>
      <c r="VSG1136" s="223"/>
      <c r="VSH1136" s="223"/>
      <c r="VSI1136" s="223"/>
      <c r="VSJ1136" s="223"/>
      <c r="VSK1136" s="223"/>
      <c r="VSL1136" s="223"/>
      <c r="VSM1136" s="223"/>
      <c r="VSN1136" s="223"/>
      <c r="VSO1136" s="223"/>
      <c r="VSP1136" s="223"/>
      <c r="VSQ1136" s="223"/>
      <c r="VSR1136" s="223"/>
      <c r="VSS1136" s="223"/>
      <c r="VST1136" s="223"/>
      <c r="VSU1136" s="223"/>
      <c r="VSV1136" s="223"/>
      <c r="VSW1136" s="223"/>
      <c r="VSX1136" s="223"/>
      <c r="VSY1136" s="223"/>
      <c r="VSZ1136" s="223"/>
      <c r="VTA1136" s="223"/>
      <c r="VTB1136" s="223"/>
      <c r="VTC1136" s="223"/>
      <c r="VTD1136" s="223"/>
      <c r="VTE1136" s="223"/>
      <c r="VTF1136" s="223"/>
      <c r="VTG1136" s="223"/>
      <c r="VTH1136" s="223"/>
      <c r="VTI1136" s="223"/>
      <c r="VTJ1136" s="223"/>
      <c r="VTK1136" s="223"/>
      <c r="VTL1136" s="223"/>
      <c r="VTM1136" s="223"/>
      <c r="VTN1136" s="223"/>
      <c r="VTO1136" s="223"/>
      <c r="VTP1136" s="223"/>
      <c r="VTQ1136" s="223"/>
      <c r="VTR1136" s="223"/>
      <c r="VTS1136" s="223"/>
      <c r="VTT1136" s="223"/>
      <c r="VTU1136" s="223"/>
      <c r="VTV1136" s="223"/>
      <c r="VTW1136" s="223"/>
      <c r="VTX1136" s="223"/>
      <c r="VTY1136" s="223"/>
      <c r="VTZ1136" s="223"/>
      <c r="VUA1136" s="223"/>
      <c r="VUB1136" s="223"/>
      <c r="VUC1136" s="223"/>
      <c r="VUD1136" s="223"/>
      <c r="VUE1136" s="223"/>
      <c r="VUF1136" s="223"/>
      <c r="VUG1136" s="223"/>
      <c r="VUH1136" s="223"/>
      <c r="VUI1136" s="223"/>
      <c r="VUJ1136" s="223"/>
      <c r="VUK1136" s="223"/>
      <c r="VUL1136" s="223"/>
      <c r="VUM1136" s="223"/>
      <c r="VUN1136" s="223"/>
      <c r="VUO1136" s="223"/>
      <c r="VUP1136" s="223"/>
      <c r="VUQ1136" s="223"/>
      <c r="VUR1136" s="223"/>
      <c r="VUS1136" s="223"/>
      <c r="VUT1136" s="223"/>
      <c r="VUU1136" s="223"/>
      <c r="VUV1136" s="223"/>
      <c r="VUW1136" s="223"/>
      <c r="VUX1136" s="223"/>
      <c r="VUY1136" s="223"/>
      <c r="VUZ1136" s="223"/>
      <c r="VVA1136" s="223"/>
      <c r="VVB1136" s="223"/>
      <c r="VVC1136" s="223"/>
      <c r="VVD1136" s="223"/>
      <c r="VVE1136" s="223"/>
      <c r="VVF1136" s="223"/>
      <c r="VVG1136" s="223"/>
      <c r="VVH1136" s="223"/>
      <c r="VVI1136" s="223"/>
      <c r="VVJ1136" s="223"/>
      <c r="VVK1136" s="223"/>
      <c r="VVL1136" s="223"/>
      <c r="VVM1136" s="223"/>
      <c r="VVN1136" s="223"/>
      <c r="VVO1136" s="223"/>
      <c r="VVP1136" s="223"/>
      <c r="VVQ1136" s="223"/>
      <c r="VVR1136" s="223"/>
      <c r="VVS1136" s="223"/>
      <c r="VVT1136" s="223"/>
      <c r="VVU1136" s="223"/>
      <c r="VVV1136" s="223"/>
      <c r="VVW1136" s="223"/>
      <c r="VVX1136" s="223"/>
      <c r="VVY1136" s="223"/>
      <c r="VVZ1136" s="223"/>
      <c r="VWA1136" s="223"/>
      <c r="VWB1136" s="223"/>
      <c r="VWC1136" s="223"/>
      <c r="VWD1136" s="223"/>
      <c r="VWE1136" s="223"/>
      <c r="VWF1136" s="223"/>
      <c r="VWG1136" s="223"/>
      <c r="VWH1136" s="223"/>
      <c r="VWI1136" s="223"/>
      <c r="VWJ1136" s="223"/>
      <c r="VWK1136" s="223"/>
      <c r="VWL1136" s="223"/>
      <c r="VWM1136" s="223"/>
      <c r="VWN1136" s="223"/>
      <c r="VWO1136" s="223"/>
      <c r="VWP1136" s="223"/>
      <c r="VWQ1136" s="223"/>
      <c r="VWR1136" s="223"/>
      <c r="VWS1136" s="223"/>
      <c r="VWT1136" s="223"/>
      <c r="VWU1136" s="223"/>
      <c r="VWV1136" s="223"/>
      <c r="VWW1136" s="223"/>
      <c r="VWX1136" s="223"/>
      <c r="VWY1136" s="223"/>
      <c r="VWZ1136" s="223"/>
      <c r="VXA1136" s="223"/>
      <c r="VXB1136" s="223"/>
      <c r="VXC1136" s="223"/>
      <c r="VXD1136" s="223"/>
      <c r="VXE1136" s="223"/>
      <c r="VXF1136" s="223"/>
      <c r="VXG1136" s="223"/>
      <c r="VXH1136" s="223"/>
      <c r="VXI1136" s="223"/>
      <c r="VXJ1136" s="223"/>
      <c r="VXK1136" s="223"/>
      <c r="VXL1136" s="223"/>
      <c r="VXM1136" s="223"/>
      <c r="VXN1136" s="223"/>
      <c r="VXO1136" s="223"/>
      <c r="VXP1136" s="223"/>
      <c r="VXQ1136" s="223"/>
      <c r="VXR1136" s="223"/>
      <c r="VXS1136" s="223"/>
      <c r="VXT1136" s="223"/>
      <c r="VXU1136" s="223"/>
      <c r="VXV1136" s="223"/>
      <c r="VXW1136" s="223"/>
      <c r="VXX1136" s="223"/>
      <c r="VXY1136" s="223"/>
      <c r="VXZ1136" s="223"/>
      <c r="VYA1136" s="223"/>
      <c r="VYB1136" s="223"/>
      <c r="VYC1136" s="223"/>
      <c r="VYD1136" s="223"/>
      <c r="VYE1136" s="223"/>
      <c r="VYF1136" s="223"/>
      <c r="VYG1136" s="223"/>
      <c r="VYH1136" s="223"/>
      <c r="VYI1136" s="223"/>
      <c r="VYJ1136" s="223"/>
      <c r="VYK1136" s="223"/>
      <c r="VYL1136" s="223"/>
      <c r="VYM1136" s="223"/>
      <c r="VYN1136" s="223"/>
      <c r="VYO1136" s="223"/>
      <c r="VYP1136" s="223"/>
      <c r="VYQ1136" s="223"/>
      <c r="VYR1136" s="223"/>
      <c r="VYS1136" s="223"/>
      <c r="VYT1136" s="223"/>
      <c r="VYU1136" s="223"/>
      <c r="VYV1136" s="223"/>
      <c r="VYW1136" s="223"/>
      <c r="VYX1136" s="223"/>
      <c r="VYY1136" s="223"/>
      <c r="VYZ1136" s="223"/>
      <c r="VZA1136" s="223"/>
      <c r="VZB1136" s="223"/>
      <c r="VZC1136" s="223"/>
      <c r="VZD1136" s="223"/>
      <c r="VZE1136" s="223"/>
      <c r="VZF1136" s="223"/>
      <c r="VZG1136" s="223"/>
      <c r="VZH1136" s="223"/>
      <c r="VZI1136" s="223"/>
      <c r="VZJ1136" s="223"/>
      <c r="VZK1136" s="223"/>
      <c r="VZL1136" s="223"/>
      <c r="VZM1136" s="223"/>
      <c r="VZN1136" s="223"/>
      <c r="VZO1136" s="223"/>
      <c r="VZP1136" s="223"/>
      <c r="VZQ1136" s="223"/>
      <c r="VZR1136" s="223"/>
      <c r="VZS1136" s="223"/>
      <c r="VZT1136" s="223"/>
      <c r="VZU1136" s="223"/>
      <c r="VZV1136" s="223"/>
      <c r="VZW1136" s="223"/>
      <c r="VZX1136" s="223"/>
      <c r="VZY1136" s="223"/>
      <c r="VZZ1136" s="223"/>
      <c r="WAA1136" s="223"/>
      <c r="WAB1136" s="223"/>
      <c r="WAC1136" s="223"/>
      <c r="WAD1136" s="223"/>
      <c r="WAE1136" s="223"/>
      <c r="WAF1136" s="223"/>
      <c r="WAG1136" s="223"/>
      <c r="WAH1136" s="223"/>
      <c r="WAI1136" s="223"/>
      <c r="WAJ1136" s="223"/>
      <c r="WAK1136" s="223"/>
      <c r="WAL1136" s="223"/>
      <c r="WAM1136" s="223"/>
      <c r="WAN1136" s="223"/>
      <c r="WAO1136" s="223"/>
      <c r="WAP1136" s="223"/>
      <c r="WAQ1136" s="223"/>
      <c r="WAR1136" s="223"/>
      <c r="WAS1136" s="223"/>
      <c r="WAT1136" s="223"/>
      <c r="WAU1136" s="223"/>
      <c r="WAV1136" s="223"/>
      <c r="WAW1136" s="223"/>
      <c r="WAX1136" s="223"/>
      <c r="WAY1136" s="223"/>
      <c r="WAZ1136" s="223"/>
      <c r="WBA1136" s="223"/>
      <c r="WBB1136" s="223"/>
      <c r="WBC1136" s="223"/>
      <c r="WBD1136" s="223"/>
      <c r="WBE1136" s="223"/>
      <c r="WBF1136" s="223"/>
      <c r="WBG1136" s="223"/>
      <c r="WBH1136" s="223"/>
      <c r="WBI1136" s="223"/>
      <c r="WBJ1136" s="223"/>
      <c r="WBK1136" s="223"/>
      <c r="WBL1136" s="223"/>
      <c r="WBM1136" s="223"/>
      <c r="WBN1136" s="223"/>
      <c r="WBO1136" s="223"/>
      <c r="WBP1136" s="223"/>
      <c r="WBQ1136" s="223"/>
      <c r="WBR1136" s="223"/>
      <c r="WBS1136" s="223"/>
      <c r="WBT1136" s="223"/>
      <c r="WBU1136" s="223"/>
      <c r="WBV1136" s="223"/>
      <c r="WBW1136" s="223"/>
      <c r="WBX1136" s="223"/>
      <c r="WBY1136" s="223"/>
      <c r="WBZ1136" s="223"/>
      <c r="WCA1136" s="223"/>
      <c r="WCB1136" s="223"/>
      <c r="WCC1136" s="223"/>
      <c r="WCD1136" s="223"/>
      <c r="WCE1136" s="223"/>
      <c r="WCF1136" s="223"/>
      <c r="WCG1136" s="223"/>
      <c r="WCH1136" s="223"/>
      <c r="WCI1136" s="223"/>
      <c r="WCJ1136" s="223"/>
      <c r="WCK1136" s="223"/>
      <c r="WCL1136" s="223"/>
      <c r="WCM1136" s="223"/>
      <c r="WCN1136" s="223"/>
      <c r="WCO1136" s="223"/>
      <c r="WCP1136" s="223"/>
      <c r="WCQ1136" s="223"/>
      <c r="WCR1136" s="223"/>
      <c r="WCS1136" s="223"/>
      <c r="WCT1136" s="223"/>
      <c r="WCU1136" s="223"/>
      <c r="WCV1136" s="223"/>
      <c r="WCW1136" s="223"/>
      <c r="WCX1136" s="223"/>
      <c r="WCY1136" s="223"/>
      <c r="WCZ1136" s="223"/>
      <c r="WDA1136" s="223"/>
      <c r="WDB1136" s="223"/>
      <c r="WDC1136" s="223"/>
      <c r="WDD1136" s="223"/>
      <c r="WDE1136" s="223"/>
      <c r="WDF1136" s="223"/>
      <c r="WDG1136" s="223"/>
      <c r="WDH1136" s="223"/>
      <c r="WDI1136" s="223"/>
      <c r="WDJ1136" s="223"/>
      <c r="WDK1136" s="223"/>
      <c r="WDL1136" s="223"/>
      <c r="WDM1136" s="223"/>
      <c r="WDN1136" s="223"/>
      <c r="WDO1136" s="223"/>
      <c r="WDP1136" s="223"/>
      <c r="WDQ1136" s="223"/>
      <c r="WDR1136" s="223"/>
      <c r="WDS1136" s="223"/>
      <c r="WDT1136" s="223"/>
      <c r="WDU1136" s="223"/>
      <c r="WDV1136" s="223"/>
      <c r="WDW1136" s="223"/>
      <c r="WDX1136" s="223"/>
      <c r="WDY1136" s="223"/>
      <c r="WDZ1136" s="223"/>
      <c r="WEA1136" s="223"/>
      <c r="WEB1136" s="223"/>
      <c r="WEC1136" s="223"/>
      <c r="WED1136" s="223"/>
      <c r="WEE1136" s="223"/>
      <c r="WEF1136" s="223"/>
      <c r="WEG1136" s="223"/>
      <c r="WEH1136" s="223"/>
      <c r="WEI1136" s="223"/>
      <c r="WEJ1136" s="223"/>
      <c r="WEK1136" s="223"/>
      <c r="WEL1136" s="223"/>
      <c r="WEM1136" s="223"/>
      <c r="WEN1136" s="223"/>
      <c r="WEO1136" s="223"/>
      <c r="WEP1136" s="223"/>
      <c r="WEQ1136" s="223"/>
      <c r="WER1136" s="223"/>
      <c r="WES1136" s="223"/>
      <c r="WET1136" s="223"/>
      <c r="WEU1136" s="223"/>
      <c r="WEV1136" s="223"/>
      <c r="WEW1136" s="223"/>
      <c r="WEX1136" s="223"/>
      <c r="WEY1136" s="223"/>
      <c r="WEZ1136" s="223"/>
      <c r="WFA1136" s="223"/>
      <c r="WFB1136" s="223"/>
      <c r="WFC1136" s="223"/>
      <c r="WFD1136" s="223"/>
      <c r="WFE1136" s="223"/>
      <c r="WFF1136" s="223"/>
      <c r="WFG1136" s="223"/>
      <c r="WFH1136" s="223"/>
      <c r="WFI1136" s="223"/>
      <c r="WFJ1136" s="223"/>
      <c r="WFK1136" s="223"/>
      <c r="WFL1136" s="223"/>
      <c r="WFM1136" s="223"/>
      <c r="WFN1136" s="223"/>
      <c r="WFO1136" s="223"/>
      <c r="WFP1136" s="223"/>
      <c r="WFQ1136" s="223"/>
      <c r="WFR1136" s="223"/>
      <c r="WFS1136" s="223"/>
      <c r="WFT1136" s="223"/>
      <c r="WFU1136" s="223"/>
      <c r="WFV1136" s="223"/>
      <c r="WFW1136" s="223"/>
      <c r="WFX1136" s="223"/>
      <c r="WFY1136" s="223"/>
      <c r="WFZ1136" s="223"/>
      <c r="WGA1136" s="223"/>
      <c r="WGB1136" s="223"/>
      <c r="WGC1136" s="223"/>
      <c r="WGD1136" s="223"/>
      <c r="WGE1136" s="223"/>
      <c r="WGF1136" s="223"/>
      <c r="WGG1136" s="223"/>
      <c r="WGH1136" s="223"/>
      <c r="WGI1136" s="223"/>
      <c r="WGJ1136" s="223"/>
      <c r="WGK1136" s="223"/>
      <c r="WGL1136" s="223"/>
      <c r="WGM1136" s="223"/>
      <c r="WGN1136" s="223"/>
      <c r="WGO1136" s="223"/>
      <c r="WGP1136" s="223"/>
      <c r="WGQ1136" s="223"/>
      <c r="WGR1136" s="223"/>
      <c r="WGS1136" s="223"/>
      <c r="WGT1136" s="223"/>
      <c r="WGU1136" s="223"/>
      <c r="WGV1136" s="223"/>
      <c r="WGW1136" s="223"/>
      <c r="WGX1136" s="223"/>
      <c r="WGY1136" s="223"/>
      <c r="WGZ1136" s="223"/>
      <c r="WHA1136" s="223"/>
      <c r="WHB1136" s="223"/>
      <c r="WHC1136" s="223"/>
      <c r="WHD1136" s="223"/>
      <c r="WHE1136" s="223"/>
      <c r="WHF1136" s="223"/>
      <c r="WHG1136" s="223"/>
      <c r="WHH1136" s="223"/>
      <c r="WHI1136" s="223"/>
      <c r="WHJ1136" s="223"/>
      <c r="WHK1136" s="223"/>
      <c r="WHL1136" s="223"/>
      <c r="WHM1136" s="223"/>
      <c r="WHN1136" s="223"/>
      <c r="WHO1136" s="223"/>
      <c r="WHP1136" s="223"/>
      <c r="WHQ1136" s="223"/>
      <c r="WHR1136" s="223"/>
      <c r="WHS1136" s="223"/>
      <c r="WHT1136" s="223"/>
      <c r="WHU1136" s="223"/>
      <c r="WHV1136" s="223"/>
      <c r="WHW1136" s="223"/>
      <c r="WHX1136" s="223"/>
      <c r="WHY1136" s="223"/>
      <c r="WHZ1136" s="223"/>
      <c r="WIA1136" s="223"/>
      <c r="WIB1136" s="223"/>
      <c r="WIC1136" s="223"/>
      <c r="WID1136" s="223"/>
      <c r="WIE1136" s="223"/>
      <c r="WIF1136" s="223"/>
      <c r="WIG1136" s="223"/>
      <c r="WIH1136" s="223"/>
      <c r="WII1136" s="223"/>
      <c r="WIJ1136" s="223"/>
      <c r="WIK1136" s="223"/>
      <c r="WIL1136" s="223"/>
      <c r="WIM1136" s="223"/>
      <c r="WIN1136" s="223"/>
      <c r="WIO1136" s="223"/>
      <c r="WIP1136" s="223"/>
      <c r="WIQ1136" s="223"/>
      <c r="WIR1136" s="223"/>
      <c r="WIS1136" s="223"/>
      <c r="WIT1136" s="223"/>
      <c r="WIU1136" s="223"/>
      <c r="WIV1136" s="223"/>
      <c r="WIW1136" s="223"/>
      <c r="WIX1136" s="223"/>
      <c r="WIY1136" s="223"/>
      <c r="WIZ1136" s="223"/>
      <c r="WJA1136" s="223"/>
      <c r="WJB1136" s="223"/>
      <c r="WJC1136" s="223"/>
      <c r="WJD1136" s="223"/>
      <c r="WJE1136" s="223"/>
      <c r="WJF1136" s="223"/>
      <c r="WJG1136" s="223"/>
      <c r="WJH1136" s="223"/>
      <c r="WJI1136" s="223"/>
      <c r="WJJ1136" s="223"/>
      <c r="WJK1136" s="223"/>
      <c r="WJL1136" s="223"/>
      <c r="WJM1136" s="223"/>
      <c r="WJN1136" s="223"/>
      <c r="WJO1136" s="223"/>
      <c r="WJP1136" s="223"/>
      <c r="WJQ1136" s="223"/>
      <c r="WJR1136" s="223"/>
      <c r="WJS1136" s="223"/>
      <c r="WJT1136" s="223"/>
      <c r="WJU1136" s="223"/>
      <c r="WJV1136" s="223"/>
      <c r="WJW1136" s="223"/>
      <c r="WJX1136" s="223"/>
      <c r="WJY1136" s="223"/>
      <c r="WJZ1136" s="223"/>
      <c r="WKA1136" s="223"/>
      <c r="WKB1136" s="223"/>
      <c r="WKC1136" s="223"/>
      <c r="WKD1136" s="223"/>
      <c r="WKE1136" s="223"/>
      <c r="WKF1136" s="223"/>
      <c r="WKG1136" s="223"/>
      <c r="WKH1136" s="223"/>
      <c r="WKI1136" s="223"/>
      <c r="WKJ1136" s="223"/>
      <c r="WKK1136" s="223"/>
      <c r="WKL1136" s="223"/>
      <c r="WKM1136" s="223"/>
      <c r="WKN1136" s="223"/>
      <c r="WKO1136" s="223"/>
      <c r="WKP1136" s="223"/>
      <c r="WKQ1136" s="223"/>
      <c r="WKR1136" s="223"/>
      <c r="WKS1136" s="223"/>
      <c r="WKT1136" s="223"/>
      <c r="WKU1136" s="223"/>
      <c r="WKV1136" s="223"/>
      <c r="WKW1136" s="223"/>
      <c r="WKX1136" s="223"/>
      <c r="WKY1136" s="223"/>
      <c r="WKZ1136" s="223"/>
      <c r="WLA1136" s="223"/>
      <c r="WLB1136" s="223"/>
      <c r="WLC1136" s="223"/>
      <c r="WLD1136" s="223"/>
      <c r="WLE1136" s="223"/>
      <c r="WLF1136" s="223"/>
      <c r="WLG1136" s="223"/>
      <c r="WLH1136" s="223"/>
      <c r="WLI1136" s="223"/>
      <c r="WLJ1136" s="223"/>
      <c r="WLK1136" s="223"/>
      <c r="WLL1136" s="223"/>
      <c r="WLM1136" s="223"/>
      <c r="WLN1136" s="223"/>
      <c r="WLO1136" s="223"/>
      <c r="WLP1136" s="223"/>
      <c r="WLQ1136" s="223"/>
      <c r="WLR1136" s="223"/>
      <c r="WLS1136" s="223"/>
      <c r="WLT1136" s="223"/>
      <c r="WLU1136" s="223"/>
      <c r="WLV1136" s="223"/>
      <c r="WLW1136" s="223"/>
      <c r="WLX1136" s="223"/>
      <c r="WLY1136" s="223"/>
      <c r="WLZ1136" s="223"/>
      <c r="WMA1136" s="223"/>
      <c r="WMB1136" s="223"/>
      <c r="WMC1136" s="223"/>
      <c r="WMD1136" s="223"/>
      <c r="WME1136" s="223"/>
      <c r="WMF1136" s="223"/>
      <c r="WMG1136" s="223"/>
      <c r="WMH1136" s="223"/>
      <c r="WMI1136" s="223"/>
      <c r="WMJ1136" s="223"/>
      <c r="WMK1136" s="223"/>
      <c r="WML1136" s="223"/>
      <c r="WMM1136" s="223"/>
      <c r="WMN1136" s="223"/>
      <c r="WMO1136" s="223"/>
      <c r="WMP1136" s="223"/>
      <c r="WMQ1136" s="223"/>
      <c r="WMR1136" s="223"/>
      <c r="WMS1136" s="223"/>
      <c r="WMT1136" s="223"/>
      <c r="WMU1136" s="223"/>
      <c r="WMV1136" s="223"/>
      <c r="WMW1136" s="223"/>
      <c r="WMX1136" s="223"/>
      <c r="WMY1136" s="223"/>
      <c r="WMZ1136" s="223"/>
      <c r="WNA1136" s="223"/>
      <c r="WNB1136" s="223"/>
      <c r="WNC1136" s="223"/>
      <c r="WND1136" s="223"/>
      <c r="WNE1136" s="223"/>
      <c r="WNF1136" s="223"/>
      <c r="WNG1136" s="223"/>
      <c r="WNH1136" s="223"/>
      <c r="WNI1136" s="223"/>
      <c r="WNJ1136" s="223"/>
      <c r="WNK1136" s="223"/>
      <c r="WNL1136" s="223"/>
      <c r="WNM1136" s="223"/>
      <c r="WNN1136" s="223"/>
      <c r="WNO1136" s="223"/>
      <c r="WNP1136" s="223"/>
      <c r="WNQ1136" s="223"/>
      <c r="WNR1136" s="223"/>
      <c r="WNS1136" s="223"/>
      <c r="WNT1136" s="223"/>
      <c r="WNU1136" s="223"/>
      <c r="WNV1136" s="223"/>
      <c r="WNW1136" s="223"/>
      <c r="WNX1136" s="223"/>
      <c r="WNY1136" s="223"/>
      <c r="WNZ1136" s="223"/>
      <c r="WOA1136" s="223"/>
      <c r="WOB1136" s="223"/>
      <c r="WOC1136" s="223"/>
      <c r="WOD1136" s="223"/>
      <c r="WOE1136" s="223"/>
      <c r="WOF1136" s="223"/>
      <c r="WOG1136" s="223"/>
      <c r="WOH1136" s="223"/>
      <c r="WOI1136" s="223"/>
      <c r="WOJ1136" s="223"/>
      <c r="WOK1136" s="223"/>
      <c r="WOL1136" s="223"/>
      <c r="WOM1136" s="223"/>
      <c r="WON1136" s="223"/>
      <c r="WOO1136" s="223"/>
      <c r="WOP1136" s="223"/>
      <c r="WOQ1136" s="223"/>
      <c r="WOR1136" s="223"/>
      <c r="WOS1136" s="223"/>
      <c r="WOT1136" s="223"/>
      <c r="WOU1136" s="223"/>
      <c r="WOV1136" s="223"/>
      <c r="WOW1136" s="223"/>
      <c r="WOX1136" s="223"/>
      <c r="WOY1136" s="223"/>
      <c r="WOZ1136" s="223"/>
      <c r="WPA1136" s="223"/>
      <c r="WPB1136" s="223"/>
      <c r="WPC1136" s="223"/>
      <c r="WPD1136" s="223"/>
      <c r="WPE1136" s="223"/>
      <c r="WPF1136" s="223"/>
      <c r="WPG1136" s="223"/>
      <c r="WPH1136" s="223"/>
      <c r="WPI1136" s="223"/>
      <c r="WPJ1136" s="223"/>
      <c r="WPK1136" s="223"/>
      <c r="WPL1136" s="223"/>
      <c r="WPM1136" s="223"/>
      <c r="WPN1136" s="223"/>
      <c r="WPO1136" s="223"/>
      <c r="WPP1136" s="223"/>
      <c r="WPQ1136" s="223"/>
      <c r="WPR1136" s="223"/>
      <c r="WPS1136" s="223"/>
      <c r="WPT1136" s="223"/>
      <c r="WPU1136" s="223"/>
      <c r="WPV1136" s="223"/>
      <c r="WPW1136" s="223"/>
      <c r="WPX1136" s="223"/>
      <c r="WPY1136" s="223"/>
      <c r="WPZ1136" s="223"/>
      <c r="WQA1136" s="223"/>
      <c r="WQB1136" s="223"/>
      <c r="WQC1136" s="223"/>
      <c r="WQD1136" s="223"/>
      <c r="WQE1136" s="223"/>
      <c r="WQF1136" s="223"/>
      <c r="WQG1136" s="223"/>
      <c r="WQH1136" s="223"/>
      <c r="WQI1136" s="223"/>
      <c r="WQJ1136" s="223"/>
      <c r="WQK1136" s="223"/>
      <c r="WQL1136" s="223"/>
      <c r="WQM1136" s="223"/>
      <c r="WQN1136" s="223"/>
      <c r="WQO1136" s="223"/>
      <c r="WQP1136" s="223"/>
      <c r="WQQ1136" s="223"/>
      <c r="WQR1136" s="223"/>
      <c r="WQS1136" s="223"/>
      <c r="WQT1136" s="223"/>
      <c r="WQU1136" s="223"/>
      <c r="WQV1136" s="223"/>
      <c r="WQW1136" s="223"/>
      <c r="WQX1136" s="223"/>
      <c r="WQY1136" s="223"/>
      <c r="WQZ1136" s="223"/>
      <c r="WRA1136" s="223"/>
      <c r="WRB1136" s="223"/>
      <c r="WRC1136" s="223"/>
      <c r="WRD1136" s="223"/>
      <c r="WRE1136" s="223"/>
      <c r="WRF1136" s="223"/>
      <c r="WRG1136" s="223"/>
      <c r="WRH1136" s="223"/>
      <c r="WRI1136" s="223"/>
      <c r="WRJ1136" s="223"/>
      <c r="WRK1136" s="223"/>
      <c r="WRL1136" s="223"/>
      <c r="WRM1136" s="223"/>
      <c r="WRN1136" s="223"/>
      <c r="WRO1136" s="223"/>
      <c r="WRP1136" s="223"/>
      <c r="WRQ1136" s="223"/>
      <c r="WRR1136" s="223"/>
      <c r="WRS1136" s="223"/>
      <c r="WRT1136" s="223"/>
      <c r="WRU1136" s="223"/>
      <c r="WRV1136" s="223"/>
      <c r="WRW1136" s="223"/>
      <c r="WRX1136" s="223"/>
      <c r="WRY1136" s="223"/>
      <c r="WRZ1136" s="223"/>
      <c r="WSA1136" s="223"/>
      <c r="WSB1136" s="223"/>
      <c r="WSC1136" s="223"/>
      <c r="WSD1136" s="223"/>
      <c r="WSE1136" s="223"/>
      <c r="WSF1136" s="223"/>
      <c r="WSG1136" s="223"/>
      <c r="WSH1136" s="223"/>
      <c r="WSI1136" s="223"/>
      <c r="WSJ1136" s="223"/>
      <c r="WSK1136" s="223"/>
      <c r="WSL1136" s="223"/>
      <c r="WSM1136" s="223"/>
      <c r="WSN1136" s="223"/>
      <c r="WSO1136" s="223"/>
      <c r="WSP1136" s="223"/>
      <c r="WSQ1136" s="223"/>
      <c r="WSR1136" s="223"/>
      <c r="WSS1136" s="223"/>
      <c r="WST1136" s="223"/>
      <c r="WSU1136" s="223"/>
      <c r="WSV1136" s="223"/>
      <c r="WSW1136" s="223"/>
      <c r="WSX1136" s="223"/>
      <c r="WSY1136" s="223"/>
      <c r="WSZ1136" s="223"/>
      <c r="WTA1136" s="223"/>
      <c r="WTB1136" s="223"/>
      <c r="WTC1136" s="223"/>
      <c r="WTD1136" s="223"/>
      <c r="WTE1136" s="223"/>
      <c r="WTF1136" s="223"/>
      <c r="WTG1136" s="223"/>
      <c r="WTH1136" s="223"/>
      <c r="WTI1136" s="223"/>
      <c r="WTJ1136" s="223"/>
      <c r="WTK1136" s="223"/>
      <c r="WTL1136" s="223"/>
      <c r="WTM1136" s="223"/>
      <c r="WTN1136" s="223"/>
      <c r="WTO1136" s="223"/>
      <c r="WTP1136" s="223"/>
      <c r="WTQ1136" s="223"/>
      <c r="WTR1136" s="223"/>
      <c r="WTS1136" s="223"/>
      <c r="WTT1136" s="223"/>
      <c r="WTU1136" s="223"/>
      <c r="WTV1136" s="223"/>
      <c r="WTW1136" s="223"/>
      <c r="WTX1136" s="223"/>
      <c r="WTY1136" s="223"/>
      <c r="WTZ1136" s="223"/>
      <c r="WUA1136" s="223"/>
      <c r="WUB1136" s="223"/>
      <c r="WUC1136" s="223"/>
      <c r="WUD1136" s="223"/>
      <c r="WUE1136" s="223"/>
      <c r="WUF1136" s="223"/>
      <c r="WUG1136" s="223"/>
      <c r="WUH1136" s="223"/>
      <c r="WUI1136" s="223"/>
      <c r="WUJ1136" s="223"/>
      <c r="WUK1136" s="223"/>
      <c r="WUL1136" s="223"/>
      <c r="WUM1136" s="223"/>
      <c r="WUN1136" s="223"/>
      <c r="WUO1136" s="223"/>
      <c r="WUP1136" s="223"/>
      <c r="WUQ1136" s="223"/>
      <c r="WUR1136" s="223"/>
      <c r="WUS1136" s="223"/>
      <c r="WUT1136" s="223"/>
      <c r="WUU1136" s="223"/>
      <c r="WUV1136" s="223"/>
      <c r="WUW1136" s="223"/>
      <c r="WUX1136" s="223"/>
      <c r="WUY1136" s="223"/>
      <c r="WUZ1136" s="223"/>
      <c r="WVA1136" s="223"/>
      <c r="WVB1136" s="223"/>
      <c r="WVC1136" s="223"/>
      <c r="WVD1136" s="223"/>
      <c r="WVE1136" s="223"/>
      <c r="WVF1136" s="223"/>
      <c r="WVG1136" s="223"/>
      <c r="WVH1136" s="223"/>
      <c r="WVI1136" s="223"/>
      <c r="WVJ1136" s="223"/>
      <c r="WVK1136" s="223"/>
      <c r="WVL1136" s="223"/>
      <c r="WVM1136" s="223"/>
      <c r="WVN1136" s="223"/>
      <c r="WVO1136" s="223"/>
      <c r="WVP1136" s="223"/>
      <c r="WVQ1136" s="223"/>
      <c r="WVR1136" s="223"/>
      <c r="WVS1136" s="223"/>
      <c r="WVT1136" s="223"/>
      <c r="WVU1136" s="223"/>
      <c r="WVV1136" s="223"/>
      <c r="WVW1136" s="223"/>
      <c r="WVX1136" s="223"/>
      <c r="WVY1136" s="223"/>
      <c r="WVZ1136" s="223"/>
      <c r="WWA1136" s="223"/>
      <c r="WWB1136" s="223"/>
      <c r="WWC1136" s="223"/>
      <c r="WWD1136" s="223"/>
      <c r="WWE1136" s="223"/>
      <c r="WWF1136" s="223"/>
      <c r="WWG1136" s="223"/>
      <c r="WWH1136" s="223"/>
      <c r="WWI1136" s="223"/>
      <c r="WWJ1136" s="223"/>
      <c r="WWK1136" s="223"/>
      <c r="WWL1136" s="223"/>
      <c r="WWM1136" s="223"/>
      <c r="WWN1136" s="223"/>
      <c r="WWO1136" s="223"/>
      <c r="WWP1136" s="223"/>
      <c r="WWQ1136" s="223"/>
      <c r="WWR1136" s="223"/>
      <c r="WWS1136" s="223"/>
      <c r="WWT1136" s="223"/>
      <c r="WWU1136" s="223"/>
      <c r="WWV1136" s="223"/>
      <c r="WWW1136" s="223"/>
      <c r="WWX1136" s="223"/>
      <c r="WWY1136" s="223"/>
      <c r="WWZ1136" s="223"/>
      <c r="WXA1136" s="223"/>
      <c r="WXB1136" s="223"/>
      <c r="WXC1136" s="223"/>
      <c r="WXD1136" s="223"/>
      <c r="WXE1136" s="223"/>
      <c r="WXF1136" s="223"/>
      <c r="WXG1136" s="223"/>
      <c r="WXH1136" s="223"/>
      <c r="WXI1136" s="223"/>
      <c r="WXJ1136" s="223"/>
      <c r="WXK1136" s="223"/>
      <c r="WXL1136" s="223"/>
      <c r="WXM1136" s="223"/>
      <c r="WXN1136" s="223"/>
      <c r="WXO1136" s="223"/>
      <c r="WXP1136" s="223"/>
      <c r="WXQ1136" s="223"/>
      <c r="WXR1136" s="223"/>
      <c r="WXS1136" s="223"/>
      <c r="WXT1136" s="223"/>
      <c r="WXU1136" s="223"/>
      <c r="WXV1136" s="223"/>
      <c r="WXW1136" s="223"/>
      <c r="WXX1136" s="223"/>
      <c r="WXY1136" s="223"/>
      <c r="WXZ1136" s="223"/>
      <c r="WYA1136" s="223"/>
      <c r="WYB1136" s="223"/>
      <c r="WYC1136" s="223"/>
      <c r="WYD1136" s="223"/>
      <c r="WYE1136" s="223"/>
      <c r="WYF1136" s="223"/>
      <c r="WYG1136" s="223"/>
      <c r="WYH1136" s="223"/>
      <c r="WYI1136" s="223"/>
      <c r="WYJ1136" s="223"/>
      <c r="WYK1136" s="223"/>
      <c r="WYL1136" s="223"/>
      <c r="WYM1136" s="223"/>
      <c r="WYN1136" s="223"/>
      <c r="WYO1136" s="223"/>
      <c r="WYP1136" s="223"/>
      <c r="WYQ1136" s="223"/>
      <c r="WYR1136" s="223"/>
      <c r="WYS1136" s="223"/>
      <c r="WYT1136" s="223"/>
      <c r="WYU1136" s="223"/>
      <c r="WYV1136" s="223"/>
      <c r="WYW1136" s="223"/>
      <c r="WYX1136" s="223"/>
      <c r="WYY1136" s="223"/>
      <c r="WYZ1136" s="223"/>
      <c r="WZA1136" s="223"/>
      <c r="WZB1136" s="223"/>
      <c r="WZC1136" s="223"/>
      <c r="WZD1136" s="223"/>
      <c r="WZE1136" s="223"/>
      <c r="WZF1136" s="223"/>
      <c r="WZG1136" s="223"/>
      <c r="WZH1136" s="223"/>
      <c r="WZI1136" s="223"/>
      <c r="WZJ1136" s="223"/>
      <c r="WZK1136" s="223"/>
      <c r="WZL1136" s="223"/>
      <c r="WZM1136" s="223"/>
      <c r="WZN1136" s="223"/>
      <c r="WZO1136" s="223"/>
      <c r="WZP1136" s="223"/>
      <c r="WZQ1136" s="223"/>
      <c r="WZR1136" s="223"/>
      <c r="WZS1136" s="223"/>
      <c r="WZT1136" s="223"/>
      <c r="WZU1136" s="223"/>
      <c r="WZV1136" s="223"/>
      <c r="WZW1136" s="223"/>
      <c r="WZX1136" s="223"/>
      <c r="WZY1136" s="223"/>
      <c r="WZZ1136" s="223"/>
      <c r="XAA1136" s="223"/>
      <c r="XAB1136" s="223"/>
      <c r="XAC1136" s="223"/>
      <c r="XAD1136" s="223"/>
      <c r="XAE1136" s="223"/>
      <c r="XAF1136" s="223"/>
      <c r="XAG1136" s="223"/>
      <c r="XAH1136" s="223"/>
      <c r="XAI1136" s="223"/>
      <c r="XAJ1136" s="223"/>
      <c r="XAK1136" s="223"/>
      <c r="XAL1136" s="223"/>
      <c r="XAM1136" s="223"/>
      <c r="XAN1136" s="223"/>
      <c r="XAO1136" s="223"/>
      <c r="XAP1136" s="223"/>
      <c r="XAQ1136" s="223"/>
      <c r="XAR1136" s="223"/>
      <c r="XAS1136" s="223"/>
      <c r="XAT1136" s="223"/>
      <c r="XAU1136" s="223"/>
      <c r="XAV1136" s="223"/>
      <c r="XAW1136" s="223"/>
      <c r="XAX1136" s="223"/>
      <c r="XAY1136" s="223"/>
      <c r="XAZ1136" s="223"/>
      <c r="XBA1136" s="223"/>
      <c r="XBB1136" s="223"/>
      <c r="XBC1136" s="223"/>
      <c r="XBD1136" s="223"/>
      <c r="XBE1136" s="223"/>
      <c r="XBF1136" s="223"/>
      <c r="XBG1136" s="223"/>
      <c r="XBH1136" s="223"/>
      <c r="XBI1136" s="223"/>
      <c r="XBJ1136" s="223"/>
      <c r="XBK1136" s="223"/>
      <c r="XBL1136" s="223"/>
      <c r="XBM1136" s="223"/>
      <c r="XBN1136" s="223"/>
      <c r="XBO1136" s="223"/>
      <c r="XBP1136" s="223"/>
      <c r="XBQ1136" s="223"/>
      <c r="XBR1136" s="223"/>
      <c r="XBS1136" s="223"/>
      <c r="XBT1136" s="223"/>
      <c r="XBU1136" s="223"/>
      <c r="XBV1136" s="223"/>
      <c r="XBW1136" s="223"/>
      <c r="XBX1136" s="223"/>
      <c r="XBY1136" s="223"/>
      <c r="XBZ1136" s="223"/>
      <c r="XCA1136" s="223"/>
      <c r="XCB1136" s="223"/>
      <c r="XCC1136" s="223"/>
      <c r="XCD1136" s="223"/>
      <c r="XCE1136" s="223"/>
      <c r="XCF1136" s="223"/>
      <c r="XCG1136" s="223"/>
      <c r="XCH1136" s="223"/>
      <c r="XCI1136" s="223"/>
      <c r="XCJ1136" s="223"/>
      <c r="XCK1136" s="223"/>
      <c r="XCL1136" s="223"/>
      <c r="XCM1136" s="223"/>
      <c r="XCN1136" s="223"/>
      <c r="XCO1136" s="223"/>
      <c r="XCP1136" s="223"/>
      <c r="XCQ1136" s="223"/>
      <c r="XCR1136" s="223"/>
      <c r="XCS1136" s="223"/>
      <c r="XCT1136" s="223"/>
      <c r="XCU1136" s="223"/>
      <c r="XCV1136" s="223"/>
      <c r="XCW1136" s="223"/>
      <c r="XCX1136" s="223"/>
      <c r="XCY1136" s="223"/>
      <c r="XCZ1136" s="223"/>
      <c r="XDA1136" s="223"/>
      <c r="XDB1136" s="223"/>
      <c r="XDC1136" s="223"/>
      <c r="XDD1136" s="223"/>
      <c r="XDE1136" s="223"/>
      <c r="XDF1136" s="223"/>
      <c r="XDG1136" s="223"/>
      <c r="XDH1136" s="223"/>
      <c r="XDI1136" s="223"/>
      <c r="XDJ1136" s="223"/>
      <c r="XDK1136" s="223"/>
      <c r="XDL1136" s="223"/>
      <c r="XDM1136" s="223"/>
      <c r="XDN1136" s="223"/>
      <c r="XDO1136" s="223"/>
      <c r="XDP1136" s="223"/>
      <c r="XDQ1136" s="223"/>
      <c r="XDR1136" s="223"/>
      <c r="XDS1136" s="223"/>
      <c r="XDT1136" s="223"/>
      <c r="XDU1136" s="223"/>
      <c r="XDV1136" s="223"/>
      <c r="XDW1136" s="223"/>
      <c r="XDX1136" s="223"/>
      <c r="XDY1136" s="223"/>
      <c r="XDZ1136" s="223"/>
      <c r="XEA1136" s="223"/>
      <c r="XEB1136" s="223"/>
      <c r="XEC1136" s="223"/>
      <c r="XED1136" s="223"/>
      <c r="XEE1136" s="223"/>
      <c r="XEF1136" s="223"/>
      <c r="XEG1136" s="223"/>
      <c r="XEH1136" s="223"/>
      <c r="XEI1136" s="223"/>
      <c r="XEJ1136" s="223"/>
      <c r="XEK1136" s="223"/>
      <c r="XEL1136" s="223"/>
      <c r="XEM1136" s="223"/>
      <c r="XEN1136" s="223"/>
      <c r="XEO1136" s="223"/>
      <c r="XEP1136" s="223"/>
      <c r="XEQ1136" s="223"/>
      <c r="XER1136" s="223"/>
      <c r="XES1136" s="223"/>
      <c r="XET1136" s="223"/>
      <c r="XEU1136" s="223"/>
      <c r="XEV1136" s="223"/>
      <c r="XEW1136" s="223"/>
      <c r="XEX1136" s="223"/>
      <c r="XEY1136" s="223"/>
      <c r="XEZ1136" s="223"/>
      <c r="XFA1136" s="223"/>
      <c r="XFB1136" s="223"/>
      <c r="XFC1136" s="223"/>
      <c r="XFD1136" s="233"/>
    </row>
    <row r="1137" spans="2:25" hidden="1" x14ac:dyDescent="0.2">
      <c r="B1137" s="266" t="s">
        <v>2190</v>
      </c>
      <c r="C1137" s="267">
        <v>44684</v>
      </c>
      <c r="D1137" s="271" t="s">
        <v>1643</v>
      </c>
      <c r="E1137" s="268" t="s">
        <v>639</v>
      </c>
      <c r="F1137" s="268">
        <v>6294</v>
      </c>
      <c r="G1137" s="266" t="s">
        <v>2193</v>
      </c>
      <c r="H1137" s="268" t="s">
        <v>2192</v>
      </c>
      <c r="I1137" s="268" t="s">
        <v>679</v>
      </c>
      <c r="J1137" s="269">
        <v>33750</v>
      </c>
      <c r="K1137" s="307">
        <v>623.38129200000003</v>
      </c>
      <c r="L1137" s="269">
        <v>54.14</v>
      </c>
      <c r="M1137" s="266" t="s">
        <v>643</v>
      </c>
      <c r="N1137" s="271" t="s">
        <v>1944</v>
      </c>
      <c r="O1137" s="268" t="s">
        <v>685</v>
      </c>
      <c r="P1137" s="268" t="s">
        <v>682</v>
      </c>
      <c r="Q1137" s="268" t="s">
        <v>683</v>
      </c>
      <c r="R1137" s="268"/>
      <c r="S1137" s="268"/>
      <c r="T1137" s="268"/>
      <c r="U1137" s="268"/>
      <c r="V1137" s="268" t="s">
        <v>648</v>
      </c>
      <c r="W1137" s="268" t="s">
        <v>2176</v>
      </c>
      <c r="X1137" s="268" t="s">
        <v>2178</v>
      </c>
      <c r="Y1137" s="268" t="s">
        <v>14</v>
      </c>
    </row>
    <row r="1138" spans="2:25" hidden="1" x14ac:dyDescent="0.2">
      <c r="B1138" s="266" t="s">
        <v>2190</v>
      </c>
      <c r="C1138" s="267">
        <v>44684</v>
      </c>
      <c r="D1138" s="271" t="s">
        <v>1643</v>
      </c>
      <c r="E1138" s="268" t="s">
        <v>639</v>
      </c>
      <c r="F1138" s="268">
        <v>6294</v>
      </c>
      <c r="G1138" s="266" t="s">
        <v>2191</v>
      </c>
      <c r="H1138" s="268" t="s">
        <v>2192</v>
      </c>
      <c r="I1138" s="268" t="s">
        <v>679</v>
      </c>
      <c r="J1138" s="269">
        <v>99552</v>
      </c>
      <c r="K1138" s="307">
        <v>623.38129200000003</v>
      </c>
      <c r="L1138" s="269">
        <v>159.69999999999999</v>
      </c>
      <c r="M1138" s="266" t="s">
        <v>643</v>
      </c>
      <c r="N1138" s="271" t="s">
        <v>1945</v>
      </c>
      <c r="O1138" s="268" t="s">
        <v>687</v>
      </c>
      <c r="P1138" s="268" t="s">
        <v>682</v>
      </c>
      <c r="Q1138" s="268" t="s">
        <v>683</v>
      </c>
      <c r="R1138" s="268"/>
      <c r="S1138" s="268"/>
      <c r="T1138" s="268"/>
      <c r="U1138" s="268"/>
      <c r="V1138" s="268" t="s">
        <v>648</v>
      </c>
      <c r="W1138" s="268" t="s">
        <v>2176</v>
      </c>
      <c r="X1138" s="268" t="s">
        <v>2178</v>
      </c>
      <c r="Y1138" s="268" t="s">
        <v>14</v>
      </c>
    </row>
    <row r="1139" spans="2:25" hidden="1" x14ac:dyDescent="0.2">
      <c r="B1139" s="266" t="s">
        <v>2190</v>
      </c>
      <c r="C1139" s="267">
        <v>44684</v>
      </c>
      <c r="D1139" s="271" t="s">
        <v>1643</v>
      </c>
      <c r="E1139" s="268" t="s">
        <v>639</v>
      </c>
      <c r="F1139" s="268">
        <v>6294</v>
      </c>
      <c r="G1139" s="266" t="s">
        <v>2191</v>
      </c>
      <c r="H1139" s="268" t="s">
        <v>2192</v>
      </c>
      <c r="I1139" s="268" t="s">
        <v>679</v>
      </c>
      <c r="J1139" s="269">
        <v>35254</v>
      </c>
      <c r="K1139" s="307">
        <v>623.38129200000003</v>
      </c>
      <c r="L1139" s="269">
        <v>56.55</v>
      </c>
      <c r="M1139" s="266" t="s">
        <v>643</v>
      </c>
      <c r="N1139" s="271" t="s">
        <v>1945</v>
      </c>
      <c r="O1139" s="268" t="s">
        <v>687</v>
      </c>
      <c r="P1139" s="268" t="s">
        <v>682</v>
      </c>
      <c r="Q1139" s="268" t="s">
        <v>683</v>
      </c>
      <c r="R1139" s="268"/>
      <c r="S1139" s="268"/>
      <c r="T1139" s="268"/>
      <c r="U1139" s="268"/>
      <c r="V1139" s="268" t="s">
        <v>648</v>
      </c>
      <c r="W1139" s="268" t="s">
        <v>2176</v>
      </c>
      <c r="X1139" s="268" t="s">
        <v>2178</v>
      </c>
      <c r="Y1139" s="268" t="s">
        <v>14</v>
      </c>
    </row>
    <row r="1140" spans="2:25" hidden="1" x14ac:dyDescent="0.2">
      <c r="B1140" s="266" t="s">
        <v>2190</v>
      </c>
      <c r="C1140" s="267">
        <v>44684</v>
      </c>
      <c r="D1140" s="271" t="s">
        <v>1643</v>
      </c>
      <c r="E1140" s="268" t="s">
        <v>639</v>
      </c>
      <c r="F1140" s="268">
        <v>6294</v>
      </c>
      <c r="G1140" s="266" t="s">
        <v>983</v>
      </c>
      <c r="H1140" s="268" t="s">
        <v>2192</v>
      </c>
      <c r="I1140" s="268" t="s">
        <v>679</v>
      </c>
      <c r="J1140" s="269">
        <v>25276</v>
      </c>
      <c r="K1140" s="307">
        <v>623.38129200000003</v>
      </c>
      <c r="L1140" s="269">
        <v>40.549999999999997</v>
      </c>
      <c r="M1140" s="266" t="s">
        <v>643</v>
      </c>
      <c r="N1140" s="271" t="s">
        <v>1942</v>
      </c>
      <c r="O1140" s="268" t="s">
        <v>688</v>
      </c>
      <c r="P1140" s="268" t="s">
        <v>682</v>
      </c>
      <c r="Q1140" s="268" t="s">
        <v>683</v>
      </c>
      <c r="R1140" s="268"/>
      <c r="S1140" s="268"/>
      <c r="T1140" s="268"/>
      <c r="U1140" s="268"/>
      <c r="V1140" s="268" t="s">
        <v>648</v>
      </c>
      <c r="W1140" s="268" t="s">
        <v>2176</v>
      </c>
      <c r="X1140" s="268" t="s">
        <v>2178</v>
      </c>
      <c r="Y1140" s="268" t="s">
        <v>14</v>
      </c>
    </row>
    <row r="1141" spans="2:25" hidden="1" x14ac:dyDescent="0.2">
      <c r="B1141" s="266" t="s">
        <v>2190</v>
      </c>
      <c r="C1141" s="267">
        <v>44684</v>
      </c>
      <c r="D1141" s="271" t="s">
        <v>1643</v>
      </c>
      <c r="E1141" s="268" t="s">
        <v>639</v>
      </c>
      <c r="F1141" s="268">
        <v>6294</v>
      </c>
      <c r="G1141" s="266" t="s">
        <v>2191</v>
      </c>
      <c r="H1141" s="268" t="s">
        <v>2192</v>
      </c>
      <c r="I1141" s="268" t="s">
        <v>679</v>
      </c>
      <c r="J1141" s="269">
        <v>105694</v>
      </c>
      <c r="K1141" s="307">
        <v>623.38129200000003</v>
      </c>
      <c r="L1141" s="269">
        <v>169.55</v>
      </c>
      <c r="M1141" s="266" t="s">
        <v>643</v>
      </c>
      <c r="N1141" s="271" t="s">
        <v>1941</v>
      </c>
      <c r="O1141" s="268" t="s">
        <v>689</v>
      </c>
      <c r="P1141" s="268" t="s">
        <v>682</v>
      </c>
      <c r="Q1141" s="268" t="s">
        <v>683</v>
      </c>
      <c r="R1141" s="268"/>
      <c r="S1141" s="268"/>
      <c r="T1141" s="268"/>
      <c r="U1141" s="268"/>
      <c r="V1141" s="268" t="s">
        <v>648</v>
      </c>
      <c r="W1141" s="268" t="s">
        <v>2176</v>
      </c>
      <c r="X1141" s="268" t="s">
        <v>2178</v>
      </c>
      <c r="Y1141" s="268" t="s">
        <v>14</v>
      </c>
    </row>
    <row r="1142" spans="2:25" hidden="1" x14ac:dyDescent="0.2">
      <c r="B1142" s="266" t="s">
        <v>2190</v>
      </c>
      <c r="C1142" s="267">
        <v>44685</v>
      </c>
      <c r="D1142" s="271" t="s">
        <v>1643</v>
      </c>
      <c r="E1142" s="268" t="s">
        <v>639</v>
      </c>
      <c r="F1142" s="268">
        <v>6294</v>
      </c>
      <c r="G1142" s="266" t="s">
        <v>1013</v>
      </c>
      <c r="H1142" s="268" t="s">
        <v>2194</v>
      </c>
      <c r="I1142" s="268" t="s">
        <v>679</v>
      </c>
      <c r="J1142" s="269">
        <v>37000</v>
      </c>
      <c r="K1142" s="307">
        <v>621.85241799999994</v>
      </c>
      <c r="L1142" s="269">
        <v>59.5</v>
      </c>
      <c r="M1142" s="266" t="s">
        <v>643</v>
      </c>
      <c r="N1142" s="271" t="s">
        <v>1932</v>
      </c>
      <c r="O1142" s="268" t="s">
        <v>721</v>
      </c>
      <c r="P1142" s="268" t="s">
        <v>682</v>
      </c>
      <c r="Q1142" s="268" t="s">
        <v>683</v>
      </c>
      <c r="R1142" s="268"/>
      <c r="S1142" s="268"/>
      <c r="T1142" s="268"/>
      <c r="U1142" s="268"/>
      <c r="V1142" s="268" t="s">
        <v>648</v>
      </c>
      <c r="W1142" s="268" t="s">
        <v>2176</v>
      </c>
      <c r="X1142" s="268" t="s">
        <v>2178</v>
      </c>
      <c r="Y1142" s="268" t="s">
        <v>14</v>
      </c>
    </row>
    <row r="1143" spans="2:25" hidden="1" x14ac:dyDescent="0.2">
      <c r="B1143" s="266" t="s">
        <v>2190</v>
      </c>
      <c r="C1143" s="267">
        <v>44686</v>
      </c>
      <c r="D1143" s="271" t="s">
        <v>1643</v>
      </c>
      <c r="E1143" s="268" t="s">
        <v>639</v>
      </c>
      <c r="F1143" s="268">
        <v>6294</v>
      </c>
      <c r="G1143" s="266" t="s">
        <v>2195</v>
      </c>
      <c r="H1143" s="268" t="s">
        <v>2196</v>
      </c>
      <c r="I1143" s="268" t="s">
        <v>679</v>
      </c>
      <c r="J1143" s="269">
        <v>150000</v>
      </c>
      <c r="K1143" s="307">
        <v>620.57914600000004</v>
      </c>
      <c r="L1143" s="269">
        <v>241.71</v>
      </c>
      <c r="M1143" s="266" t="s">
        <v>643</v>
      </c>
      <c r="N1143" s="271" t="s">
        <v>1950</v>
      </c>
      <c r="O1143" s="268" t="s">
        <v>706</v>
      </c>
      <c r="P1143" s="268" t="s">
        <v>682</v>
      </c>
      <c r="Q1143" s="268" t="s">
        <v>683</v>
      </c>
      <c r="R1143" s="268"/>
      <c r="S1143" s="268"/>
      <c r="T1143" s="268"/>
      <c r="U1143" s="268"/>
      <c r="V1143" s="268" t="s">
        <v>648</v>
      </c>
      <c r="W1143" s="268" t="s">
        <v>2176</v>
      </c>
      <c r="X1143" s="268" t="s">
        <v>2178</v>
      </c>
      <c r="Y1143" s="268" t="s">
        <v>14</v>
      </c>
    </row>
    <row r="1144" spans="2:25" hidden="1" x14ac:dyDescent="0.2">
      <c r="B1144" s="266" t="s">
        <v>2190</v>
      </c>
      <c r="C1144" s="267">
        <v>44686</v>
      </c>
      <c r="D1144" s="271" t="s">
        <v>1643</v>
      </c>
      <c r="E1144" s="268" t="s">
        <v>639</v>
      </c>
      <c r="F1144" s="268">
        <v>6294</v>
      </c>
      <c r="G1144" s="266" t="s">
        <v>1015</v>
      </c>
      <c r="H1144" s="268" t="s">
        <v>2197</v>
      </c>
      <c r="I1144" s="268" t="s">
        <v>679</v>
      </c>
      <c r="J1144" s="269">
        <v>50000</v>
      </c>
      <c r="K1144" s="307">
        <v>620.57914600000004</v>
      </c>
      <c r="L1144" s="269">
        <v>80.569999999999993</v>
      </c>
      <c r="M1144" s="266" t="s">
        <v>643</v>
      </c>
      <c r="N1144" s="271" t="s">
        <v>1938</v>
      </c>
      <c r="O1144" s="268" t="s">
        <v>709</v>
      </c>
      <c r="P1144" s="268" t="s">
        <v>682</v>
      </c>
      <c r="Q1144" s="268" t="s">
        <v>683</v>
      </c>
      <c r="R1144" s="268"/>
      <c r="S1144" s="268"/>
      <c r="T1144" s="268"/>
      <c r="U1144" s="268"/>
      <c r="V1144" s="268" t="s">
        <v>648</v>
      </c>
      <c r="W1144" s="268" t="s">
        <v>2176</v>
      </c>
      <c r="X1144" s="268" t="s">
        <v>2178</v>
      </c>
      <c r="Y1144" s="268" t="s">
        <v>14</v>
      </c>
    </row>
    <row r="1145" spans="2:25" hidden="1" x14ac:dyDescent="0.2">
      <c r="B1145" s="266" t="s">
        <v>2190</v>
      </c>
      <c r="C1145" s="267">
        <v>44686</v>
      </c>
      <c r="D1145" s="271" t="s">
        <v>1643</v>
      </c>
      <c r="E1145" s="268" t="s">
        <v>639</v>
      </c>
      <c r="F1145" s="268">
        <v>6294</v>
      </c>
      <c r="G1145" s="266" t="s">
        <v>1018</v>
      </c>
      <c r="H1145" s="268" t="s">
        <v>2197</v>
      </c>
      <c r="I1145" s="268" t="s">
        <v>679</v>
      </c>
      <c r="J1145" s="269">
        <v>45000</v>
      </c>
      <c r="K1145" s="307">
        <v>620.57914600000004</v>
      </c>
      <c r="L1145" s="269">
        <v>72.510000000000005</v>
      </c>
      <c r="M1145" s="266" t="s">
        <v>643</v>
      </c>
      <c r="N1145" s="271" t="s">
        <v>1938</v>
      </c>
      <c r="O1145" s="268" t="s">
        <v>709</v>
      </c>
      <c r="P1145" s="268" t="s">
        <v>682</v>
      </c>
      <c r="Q1145" s="268" t="s">
        <v>683</v>
      </c>
      <c r="R1145" s="268"/>
      <c r="S1145" s="268"/>
      <c r="T1145" s="268"/>
      <c r="U1145" s="268"/>
      <c r="V1145" s="268" t="s">
        <v>648</v>
      </c>
      <c r="W1145" s="268" t="s">
        <v>2176</v>
      </c>
      <c r="X1145" s="268" t="s">
        <v>2178</v>
      </c>
      <c r="Y1145" s="268" t="s">
        <v>14</v>
      </c>
    </row>
    <row r="1146" spans="2:25" hidden="1" x14ac:dyDescent="0.2">
      <c r="B1146" s="266" t="s">
        <v>2190</v>
      </c>
      <c r="C1146" s="267">
        <v>44690</v>
      </c>
      <c r="D1146" s="271" t="s">
        <v>1643</v>
      </c>
      <c r="E1146" s="268" t="s">
        <v>639</v>
      </c>
      <c r="F1146" s="268">
        <v>6294</v>
      </c>
      <c r="G1146" s="266" t="s">
        <v>1029</v>
      </c>
      <c r="H1146" s="268" t="s">
        <v>2198</v>
      </c>
      <c r="I1146" s="268" t="s">
        <v>679</v>
      </c>
      <c r="J1146" s="269">
        <v>500</v>
      </c>
      <c r="K1146" s="307">
        <v>622.51579400000003</v>
      </c>
      <c r="L1146" s="269">
        <v>0.8</v>
      </c>
      <c r="M1146" s="266" t="s">
        <v>643</v>
      </c>
      <c r="N1146" s="271" t="s">
        <v>1660</v>
      </c>
      <c r="O1146" s="268" t="s">
        <v>819</v>
      </c>
      <c r="P1146" s="268" t="s">
        <v>682</v>
      </c>
      <c r="Q1146" s="268" t="s">
        <v>683</v>
      </c>
      <c r="R1146" s="268"/>
      <c r="S1146" s="268"/>
      <c r="T1146" s="268"/>
      <c r="U1146" s="268"/>
      <c r="V1146" s="268" t="s">
        <v>648</v>
      </c>
      <c r="W1146" s="268" t="s">
        <v>2176</v>
      </c>
      <c r="X1146" s="268" t="s">
        <v>2178</v>
      </c>
      <c r="Y1146" s="268" t="s">
        <v>14</v>
      </c>
    </row>
    <row r="1147" spans="2:25" hidden="1" x14ac:dyDescent="0.2">
      <c r="B1147" s="266" t="s">
        <v>2190</v>
      </c>
      <c r="C1147" s="267">
        <v>44692</v>
      </c>
      <c r="D1147" s="271" t="s">
        <v>1643</v>
      </c>
      <c r="E1147" s="268" t="s">
        <v>639</v>
      </c>
      <c r="F1147" s="268">
        <v>6294</v>
      </c>
      <c r="G1147" s="266" t="s">
        <v>1208</v>
      </c>
      <c r="H1147" s="268" t="s">
        <v>2199</v>
      </c>
      <c r="I1147" s="268" t="s">
        <v>679</v>
      </c>
      <c r="J1147" s="269">
        <v>500</v>
      </c>
      <c r="K1147" s="307">
        <v>622.48810700000001</v>
      </c>
      <c r="L1147" s="269">
        <v>0.8</v>
      </c>
      <c r="M1147" s="266" t="s">
        <v>643</v>
      </c>
      <c r="N1147" s="271" t="s">
        <v>1660</v>
      </c>
      <c r="O1147" s="268" t="s">
        <v>819</v>
      </c>
      <c r="P1147" s="268" t="s">
        <v>682</v>
      </c>
      <c r="Q1147" s="268" t="s">
        <v>683</v>
      </c>
      <c r="R1147" s="268"/>
      <c r="S1147" s="268"/>
      <c r="T1147" s="268"/>
      <c r="U1147" s="268"/>
      <c r="V1147" s="268" t="s">
        <v>648</v>
      </c>
      <c r="W1147" s="268" t="s">
        <v>2176</v>
      </c>
      <c r="X1147" s="268" t="s">
        <v>2178</v>
      </c>
      <c r="Y1147" s="268" t="s">
        <v>14</v>
      </c>
    </row>
    <row r="1148" spans="2:25" hidden="1" x14ac:dyDescent="0.2">
      <c r="B1148" s="266" t="s">
        <v>2190</v>
      </c>
      <c r="C1148" s="267">
        <v>44698</v>
      </c>
      <c r="D1148" s="271" t="s">
        <v>1643</v>
      </c>
      <c r="E1148" s="268" t="s">
        <v>639</v>
      </c>
      <c r="F1148" s="268">
        <v>6294</v>
      </c>
      <c r="G1148" s="266" t="s">
        <v>1057</v>
      </c>
      <c r="H1148" s="268" t="s">
        <v>2200</v>
      </c>
      <c r="I1148" s="268" t="s">
        <v>679</v>
      </c>
      <c r="J1148" s="269">
        <v>1000</v>
      </c>
      <c r="K1148" s="307">
        <v>624.54274499999997</v>
      </c>
      <c r="L1148" s="269">
        <v>1.6</v>
      </c>
      <c r="M1148" s="266" t="s">
        <v>643</v>
      </c>
      <c r="N1148" s="271" t="s">
        <v>1660</v>
      </c>
      <c r="O1148" s="268" t="s">
        <v>819</v>
      </c>
      <c r="P1148" s="268" t="s">
        <v>682</v>
      </c>
      <c r="Q1148" s="268" t="s">
        <v>683</v>
      </c>
      <c r="R1148" s="268"/>
      <c r="S1148" s="268"/>
      <c r="T1148" s="268"/>
      <c r="U1148" s="268"/>
      <c r="V1148" s="268" t="s">
        <v>648</v>
      </c>
      <c r="W1148" s="268" t="s">
        <v>2176</v>
      </c>
      <c r="X1148" s="268" t="s">
        <v>2178</v>
      </c>
      <c r="Y1148" s="268" t="s">
        <v>14</v>
      </c>
    </row>
    <row r="1149" spans="2:25" hidden="1" x14ac:dyDescent="0.2">
      <c r="B1149" s="266" t="s">
        <v>2190</v>
      </c>
      <c r="C1149" s="267">
        <v>44698</v>
      </c>
      <c r="D1149" s="271" t="s">
        <v>1643</v>
      </c>
      <c r="E1149" s="268" t="s">
        <v>639</v>
      </c>
      <c r="F1149" s="268">
        <v>6294</v>
      </c>
      <c r="G1149" s="266" t="s">
        <v>2201</v>
      </c>
      <c r="H1149" s="268" t="s">
        <v>2202</v>
      </c>
      <c r="I1149" s="268" t="s">
        <v>679</v>
      </c>
      <c r="J1149" s="269">
        <v>1000</v>
      </c>
      <c r="K1149" s="307">
        <v>624.54274499999997</v>
      </c>
      <c r="L1149" s="269">
        <v>1.6</v>
      </c>
      <c r="M1149" s="266" t="s">
        <v>643</v>
      </c>
      <c r="N1149" s="271" t="s">
        <v>1660</v>
      </c>
      <c r="O1149" s="268" t="s">
        <v>819</v>
      </c>
      <c r="P1149" s="268" t="s">
        <v>682</v>
      </c>
      <c r="Q1149" s="268" t="s">
        <v>683</v>
      </c>
      <c r="R1149" s="268"/>
      <c r="S1149" s="268"/>
      <c r="T1149" s="268"/>
      <c r="U1149" s="268"/>
      <c r="V1149" s="268" t="s">
        <v>648</v>
      </c>
      <c r="W1149" s="268" t="s">
        <v>2176</v>
      </c>
      <c r="X1149" s="268" t="s">
        <v>2178</v>
      </c>
      <c r="Y1149" s="268" t="s">
        <v>14</v>
      </c>
    </row>
    <row r="1150" spans="2:25" hidden="1" x14ac:dyDescent="0.2">
      <c r="B1150" s="266" t="s">
        <v>2190</v>
      </c>
      <c r="C1150" s="267">
        <v>44701</v>
      </c>
      <c r="D1150" s="271" t="s">
        <v>1643</v>
      </c>
      <c r="E1150" s="268" t="s">
        <v>639</v>
      </c>
      <c r="F1150" s="268">
        <v>6294</v>
      </c>
      <c r="G1150" s="266" t="s">
        <v>2203</v>
      </c>
      <c r="H1150" s="268" t="s">
        <v>2204</v>
      </c>
      <c r="I1150" s="268" t="s">
        <v>679</v>
      </c>
      <c r="J1150" s="269">
        <v>23000</v>
      </c>
      <c r="K1150" s="307">
        <v>620.82931799999994</v>
      </c>
      <c r="L1150" s="269">
        <v>37.049999999999997</v>
      </c>
      <c r="M1150" s="266" t="s">
        <v>643</v>
      </c>
      <c r="N1150" s="271" t="s">
        <v>2000</v>
      </c>
      <c r="O1150" s="268" t="s">
        <v>809</v>
      </c>
      <c r="P1150" s="268" t="s">
        <v>682</v>
      </c>
      <c r="Q1150" s="268" t="s">
        <v>683</v>
      </c>
      <c r="R1150" s="268"/>
      <c r="S1150" s="268"/>
      <c r="T1150" s="268"/>
      <c r="U1150" s="268"/>
      <c r="V1150" s="268" t="s">
        <v>648</v>
      </c>
      <c r="W1150" s="268" t="s">
        <v>2176</v>
      </c>
      <c r="X1150" s="268" t="s">
        <v>2178</v>
      </c>
      <c r="Y1150" s="268" t="s">
        <v>14</v>
      </c>
    </row>
    <row r="1151" spans="2:25" hidden="1" x14ac:dyDescent="0.2">
      <c r="B1151" s="266" t="s">
        <v>2190</v>
      </c>
      <c r="C1151" s="267">
        <v>44701</v>
      </c>
      <c r="D1151" s="271" t="s">
        <v>1643</v>
      </c>
      <c r="E1151" s="268" t="s">
        <v>639</v>
      </c>
      <c r="F1151" s="268">
        <v>6294</v>
      </c>
      <c r="G1151" s="266" t="s">
        <v>2205</v>
      </c>
      <c r="H1151" s="268" t="s">
        <v>2206</v>
      </c>
      <c r="I1151" s="268" t="s">
        <v>679</v>
      </c>
      <c r="J1151" s="269">
        <v>13200</v>
      </c>
      <c r="K1151" s="307">
        <v>620.82931799999994</v>
      </c>
      <c r="L1151" s="269">
        <v>21.26</v>
      </c>
      <c r="M1151" s="266" t="s">
        <v>643</v>
      </c>
      <c r="N1151" s="271" t="s">
        <v>2031</v>
      </c>
      <c r="O1151" s="268" t="s">
        <v>1332</v>
      </c>
      <c r="P1151" s="268" t="s">
        <v>682</v>
      </c>
      <c r="Q1151" s="268" t="s">
        <v>683</v>
      </c>
      <c r="R1151" s="268"/>
      <c r="S1151" s="268"/>
      <c r="T1151" s="268"/>
      <c r="U1151" s="268"/>
      <c r="V1151" s="268" t="s">
        <v>648</v>
      </c>
      <c r="W1151" s="268" t="s">
        <v>2176</v>
      </c>
      <c r="X1151" s="268" t="s">
        <v>2178</v>
      </c>
      <c r="Y1151" s="268" t="s">
        <v>14</v>
      </c>
    </row>
    <row r="1152" spans="2:25" hidden="1" x14ac:dyDescent="0.2">
      <c r="B1152" s="266" t="s">
        <v>2190</v>
      </c>
      <c r="C1152" s="267">
        <v>44706</v>
      </c>
      <c r="D1152" s="271" t="s">
        <v>1643</v>
      </c>
      <c r="E1152" s="268" t="s">
        <v>639</v>
      </c>
      <c r="F1152" s="268">
        <v>6294</v>
      </c>
      <c r="G1152" s="266" t="s">
        <v>2207</v>
      </c>
      <c r="H1152" s="268" t="s">
        <v>2208</v>
      </c>
      <c r="I1152" s="268" t="s">
        <v>679</v>
      </c>
      <c r="J1152" s="269">
        <v>100000</v>
      </c>
      <c r="K1152" s="307">
        <v>613.93121099999996</v>
      </c>
      <c r="L1152" s="269">
        <v>162.88</v>
      </c>
      <c r="M1152" s="266" t="s">
        <v>643</v>
      </c>
      <c r="N1152" s="271" t="s">
        <v>1652</v>
      </c>
      <c r="O1152" s="268" t="s">
        <v>728</v>
      </c>
      <c r="P1152" s="268" t="s">
        <v>682</v>
      </c>
      <c r="Q1152" s="268" t="s">
        <v>683</v>
      </c>
      <c r="R1152" s="268"/>
      <c r="S1152" s="268"/>
      <c r="T1152" s="268"/>
      <c r="U1152" s="268"/>
      <c r="V1152" s="268" t="s">
        <v>648</v>
      </c>
      <c r="W1152" s="268" t="s">
        <v>2176</v>
      </c>
      <c r="X1152" s="268" t="s">
        <v>2178</v>
      </c>
      <c r="Y1152" s="268" t="s">
        <v>14</v>
      </c>
    </row>
    <row r="1153" spans="1:16384" hidden="1" x14ac:dyDescent="0.2">
      <c r="B1153" s="266" t="s">
        <v>2190</v>
      </c>
      <c r="C1153" s="267">
        <v>44706</v>
      </c>
      <c r="D1153" s="271" t="s">
        <v>1643</v>
      </c>
      <c r="E1153" s="268" t="s">
        <v>639</v>
      </c>
      <c r="F1153" s="268">
        <v>6294</v>
      </c>
      <c r="G1153" s="266" t="s">
        <v>1061</v>
      </c>
      <c r="H1153" s="268" t="s">
        <v>2209</v>
      </c>
      <c r="I1153" s="268" t="s">
        <v>679</v>
      </c>
      <c r="J1153" s="269">
        <v>34620</v>
      </c>
      <c r="K1153" s="307">
        <v>613.93121099999996</v>
      </c>
      <c r="L1153" s="269">
        <v>56.39</v>
      </c>
      <c r="M1153" s="266" t="s">
        <v>643</v>
      </c>
      <c r="N1153" s="271" t="s">
        <v>1946</v>
      </c>
      <c r="O1153" s="268" t="s">
        <v>681</v>
      </c>
      <c r="P1153" s="268" t="s">
        <v>682</v>
      </c>
      <c r="Q1153" s="268" t="s">
        <v>683</v>
      </c>
      <c r="R1153" s="268"/>
      <c r="S1153" s="268"/>
      <c r="T1153" s="268"/>
      <c r="U1153" s="268"/>
      <c r="V1153" s="268" t="s">
        <v>648</v>
      </c>
      <c r="W1153" s="268" t="s">
        <v>2176</v>
      </c>
      <c r="X1153" s="268" t="s">
        <v>2178</v>
      </c>
      <c r="Y1153" s="268" t="s">
        <v>14</v>
      </c>
    </row>
    <row r="1154" spans="1:16384" s="236" customFormat="1" hidden="1" x14ac:dyDescent="0.2">
      <c r="A1154" s="233"/>
      <c r="B1154" s="267" t="s">
        <v>2190</v>
      </c>
      <c r="C1154" s="267">
        <v>44706</v>
      </c>
      <c r="D1154" s="268" t="s">
        <v>1643</v>
      </c>
      <c r="E1154" s="268" t="s">
        <v>639</v>
      </c>
      <c r="F1154" s="266">
        <v>6294</v>
      </c>
      <c r="G1154" s="268" t="s">
        <v>2210</v>
      </c>
      <c r="H1154" s="268" t="s">
        <v>2211</v>
      </c>
      <c r="I1154" s="269" t="s">
        <v>679</v>
      </c>
      <c r="J1154" s="269">
        <v>24292</v>
      </c>
      <c r="K1154" s="311">
        <v>613.93121099999996</v>
      </c>
      <c r="L1154" s="268">
        <v>39.57</v>
      </c>
      <c r="M1154" s="266" t="s">
        <v>643</v>
      </c>
      <c r="N1154" s="271" t="s">
        <v>1945</v>
      </c>
      <c r="O1154" s="268" t="s">
        <v>687</v>
      </c>
      <c r="P1154" s="268" t="s">
        <v>682</v>
      </c>
      <c r="Q1154" s="268" t="s">
        <v>683</v>
      </c>
      <c r="R1154" s="268"/>
      <c r="S1154" s="268"/>
      <c r="T1154" s="268"/>
      <c r="U1154" s="268"/>
      <c r="V1154" s="268" t="s">
        <v>648</v>
      </c>
      <c r="W1154" s="268" t="s">
        <v>2176</v>
      </c>
      <c r="X1154" s="268" t="s">
        <v>2178</v>
      </c>
      <c r="Y1154" s="277" t="s">
        <v>14</v>
      </c>
      <c r="Z1154" s="223"/>
      <c r="AA1154" s="223"/>
      <c r="AB1154" s="223"/>
      <c r="AC1154" s="223"/>
      <c r="AD1154" s="223"/>
      <c r="AE1154" s="223"/>
      <c r="AF1154" s="223"/>
      <c r="AG1154" s="223"/>
      <c r="AH1154" s="223"/>
      <c r="AI1154" s="223"/>
      <c r="AJ1154" s="223"/>
      <c r="AK1154" s="223"/>
      <c r="AL1154" s="223"/>
      <c r="AM1154" s="223"/>
      <c r="AN1154" s="223"/>
      <c r="AO1154" s="223"/>
      <c r="AP1154" s="223"/>
      <c r="AQ1154" s="223"/>
      <c r="AR1154" s="223"/>
      <c r="AS1154" s="223"/>
      <c r="AT1154" s="223"/>
      <c r="AU1154" s="223"/>
      <c r="AV1154" s="223"/>
      <c r="AW1154" s="223"/>
      <c r="AX1154" s="223"/>
      <c r="AY1154" s="223"/>
      <c r="AZ1154" s="223"/>
      <c r="BA1154" s="223"/>
      <c r="BB1154" s="223"/>
      <c r="BC1154" s="223"/>
      <c r="BD1154" s="223"/>
      <c r="BE1154" s="223"/>
      <c r="BF1154" s="223"/>
      <c r="BG1154" s="223"/>
      <c r="BH1154" s="223"/>
      <c r="BI1154" s="223"/>
      <c r="BJ1154" s="223"/>
      <c r="BK1154" s="223"/>
      <c r="BL1154" s="223"/>
      <c r="BM1154" s="223"/>
      <c r="BN1154" s="223"/>
      <c r="BO1154" s="223"/>
      <c r="BP1154" s="223"/>
      <c r="BQ1154" s="223"/>
      <c r="BR1154" s="223"/>
      <c r="BS1154" s="223"/>
      <c r="BT1154" s="223"/>
      <c r="BU1154" s="223"/>
      <c r="BV1154" s="223"/>
      <c r="BW1154" s="223"/>
      <c r="BX1154" s="223"/>
      <c r="BY1154" s="223"/>
      <c r="BZ1154" s="223"/>
      <c r="CA1154" s="223"/>
      <c r="CB1154" s="223"/>
      <c r="CC1154" s="223"/>
      <c r="CD1154" s="223"/>
      <c r="CE1154" s="223"/>
      <c r="CF1154" s="223"/>
      <c r="CG1154" s="223"/>
      <c r="CH1154" s="223"/>
      <c r="CI1154" s="223"/>
      <c r="CJ1154" s="223"/>
      <c r="CK1154" s="223"/>
      <c r="CL1154" s="223"/>
      <c r="CM1154" s="223"/>
      <c r="CN1154" s="223"/>
      <c r="CO1154" s="223"/>
      <c r="CP1154" s="223"/>
      <c r="CQ1154" s="223"/>
      <c r="CR1154" s="223"/>
      <c r="CS1154" s="223"/>
      <c r="CT1154" s="223"/>
      <c r="CU1154" s="223"/>
      <c r="CV1154" s="223"/>
      <c r="CW1154" s="223"/>
      <c r="CX1154" s="223"/>
      <c r="CY1154" s="223"/>
      <c r="CZ1154" s="223"/>
      <c r="DA1154" s="223"/>
      <c r="DB1154" s="223"/>
      <c r="DC1154" s="223"/>
      <c r="DD1154" s="223"/>
      <c r="DE1154" s="223"/>
      <c r="DF1154" s="223"/>
      <c r="DG1154" s="223"/>
      <c r="DH1154" s="223"/>
      <c r="DI1154" s="223"/>
      <c r="DJ1154" s="223"/>
      <c r="DK1154" s="223"/>
      <c r="DL1154" s="223"/>
      <c r="DM1154" s="223"/>
      <c r="DN1154" s="223"/>
      <c r="DO1154" s="223"/>
      <c r="DP1154" s="223"/>
      <c r="DQ1154" s="223"/>
      <c r="DR1154" s="223"/>
      <c r="DS1154" s="223"/>
      <c r="DT1154" s="223"/>
      <c r="DU1154" s="223"/>
      <c r="DV1154" s="223"/>
      <c r="DW1154" s="223"/>
      <c r="DX1154" s="223"/>
      <c r="DY1154" s="223"/>
      <c r="DZ1154" s="223"/>
      <c r="EA1154" s="223"/>
      <c r="EB1154" s="223"/>
      <c r="EC1154" s="223"/>
      <c r="ED1154" s="223"/>
      <c r="EE1154" s="223"/>
      <c r="EF1154" s="223"/>
      <c r="EG1154" s="223"/>
      <c r="EH1154" s="223"/>
      <c r="EI1154" s="223"/>
      <c r="EJ1154" s="223"/>
      <c r="EK1154" s="223"/>
      <c r="EL1154" s="223"/>
      <c r="EM1154" s="223"/>
      <c r="EN1154" s="223"/>
      <c r="EO1154" s="223"/>
      <c r="EP1154" s="223"/>
      <c r="EQ1154" s="223"/>
      <c r="ER1154" s="223"/>
      <c r="ES1154" s="223"/>
      <c r="ET1154" s="223"/>
      <c r="EU1154" s="223"/>
      <c r="EV1154" s="223"/>
      <c r="EW1154" s="223"/>
      <c r="EX1154" s="223"/>
      <c r="EY1154" s="223"/>
      <c r="EZ1154" s="223"/>
      <c r="FA1154" s="223"/>
      <c r="FB1154" s="223"/>
      <c r="FC1154" s="223"/>
      <c r="FD1154" s="223"/>
      <c r="FE1154" s="223"/>
      <c r="FF1154" s="223"/>
      <c r="FG1154" s="223"/>
      <c r="FH1154" s="223"/>
      <c r="FI1154" s="223"/>
      <c r="FJ1154" s="223"/>
      <c r="FK1154" s="223"/>
      <c r="FL1154" s="223"/>
      <c r="FM1154" s="223"/>
      <c r="FN1154" s="223"/>
      <c r="FO1154" s="223"/>
      <c r="FP1154" s="223"/>
      <c r="FQ1154" s="223"/>
      <c r="FR1154" s="223"/>
      <c r="FS1154" s="223"/>
      <c r="FT1154" s="223"/>
      <c r="FU1154" s="223"/>
      <c r="FV1154" s="223"/>
      <c r="FW1154" s="223"/>
      <c r="FX1154" s="223"/>
      <c r="FY1154" s="223"/>
      <c r="FZ1154" s="223"/>
      <c r="GA1154" s="223"/>
      <c r="GB1154" s="223"/>
      <c r="GC1154" s="223"/>
      <c r="GD1154" s="223"/>
      <c r="GE1154" s="223"/>
      <c r="GF1154" s="223"/>
      <c r="GG1154" s="223"/>
      <c r="GH1154" s="223"/>
      <c r="GI1154" s="223"/>
      <c r="GJ1154" s="223"/>
      <c r="GK1154" s="223"/>
      <c r="GL1154" s="223"/>
      <c r="GM1154" s="223"/>
      <c r="GN1154" s="223"/>
      <c r="GO1154" s="223"/>
      <c r="GP1154" s="223"/>
      <c r="GQ1154" s="223"/>
      <c r="GR1154" s="223"/>
      <c r="GS1154" s="223"/>
      <c r="GT1154" s="223"/>
      <c r="GU1154" s="223"/>
      <c r="GV1154" s="223"/>
      <c r="GW1154" s="223"/>
      <c r="GX1154" s="223"/>
      <c r="GY1154" s="223"/>
      <c r="GZ1154" s="223"/>
      <c r="HA1154" s="223"/>
      <c r="HB1154" s="223"/>
      <c r="HC1154" s="223"/>
      <c r="HD1154" s="223"/>
      <c r="HE1154" s="223"/>
      <c r="HF1154" s="223"/>
      <c r="HG1154" s="223"/>
      <c r="HH1154" s="223"/>
      <c r="HI1154" s="223"/>
      <c r="HJ1154" s="223"/>
      <c r="HK1154" s="223"/>
      <c r="HL1154" s="223"/>
      <c r="HM1154" s="223"/>
      <c r="HN1154" s="223"/>
      <c r="HO1154" s="223"/>
      <c r="HP1154" s="223"/>
      <c r="HQ1154" s="223"/>
      <c r="HR1154" s="223"/>
      <c r="HS1154" s="223"/>
      <c r="HT1154" s="223"/>
      <c r="HU1154" s="223"/>
      <c r="HV1154" s="223"/>
      <c r="HW1154" s="223"/>
      <c r="HX1154" s="223"/>
      <c r="HY1154" s="223"/>
      <c r="HZ1154" s="223"/>
      <c r="IA1154" s="223"/>
      <c r="IB1154" s="223"/>
      <c r="IC1154" s="223"/>
      <c r="ID1154" s="223"/>
      <c r="IE1154" s="223"/>
      <c r="IF1154" s="223"/>
      <c r="IG1154" s="223"/>
      <c r="IH1154" s="223"/>
      <c r="II1154" s="223"/>
      <c r="IJ1154" s="223"/>
      <c r="IK1154" s="223"/>
      <c r="IL1154" s="223"/>
      <c r="IM1154" s="223"/>
      <c r="IN1154" s="223"/>
      <c r="IO1154" s="223"/>
      <c r="IP1154" s="223"/>
      <c r="IQ1154" s="223"/>
      <c r="IR1154" s="223"/>
      <c r="IS1154" s="223"/>
      <c r="IT1154" s="223"/>
      <c r="IU1154" s="223"/>
      <c r="IV1154" s="223"/>
      <c r="IW1154" s="223"/>
      <c r="IX1154" s="223"/>
      <c r="IY1154" s="223"/>
      <c r="IZ1154" s="223"/>
      <c r="JA1154" s="223"/>
      <c r="JB1154" s="223"/>
      <c r="JC1154" s="223"/>
      <c r="JD1154" s="223"/>
      <c r="JE1154" s="223"/>
      <c r="JF1154" s="223"/>
      <c r="JG1154" s="223"/>
      <c r="JH1154" s="223"/>
      <c r="JI1154" s="223"/>
      <c r="JJ1154" s="223"/>
      <c r="JK1154" s="223"/>
      <c r="JL1154" s="223"/>
      <c r="JM1154" s="223"/>
      <c r="JN1154" s="223"/>
      <c r="JO1154" s="223"/>
      <c r="JP1154" s="223"/>
      <c r="JQ1154" s="223"/>
      <c r="JR1154" s="223"/>
      <c r="JS1154" s="223"/>
      <c r="JT1154" s="223"/>
      <c r="JU1154" s="223"/>
      <c r="JV1154" s="223"/>
      <c r="JW1154" s="223"/>
      <c r="JX1154" s="223"/>
      <c r="JY1154" s="223"/>
      <c r="JZ1154" s="223"/>
      <c r="KA1154" s="223"/>
      <c r="KB1154" s="223"/>
      <c r="KC1154" s="223"/>
      <c r="KD1154" s="223"/>
      <c r="KE1154" s="223"/>
      <c r="KF1154" s="223"/>
      <c r="KG1154" s="223"/>
      <c r="KH1154" s="223"/>
      <c r="KI1154" s="223"/>
      <c r="KJ1154" s="223"/>
      <c r="KK1154" s="223"/>
      <c r="KL1154" s="223"/>
      <c r="KM1154" s="223"/>
      <c r="KN1154" s="223"/>
      <c r="KO1154" s="223"/>
      <c r="KP1154" s="223"/>
      <c r="KQ1154" s="223"/>
      <c r="KR1154" s="223"/>
      <c r="KS1154" s="223"/>
      <c r="KT1154" s="223"/>
      <c r="KU1154" s="223"/>
      <c r="KV1154" s="223"/>
      <c r="KW1154" s="223"/>
      <c r="KX1154" s="223"/>
      <c r="KY1154" s="223"/>
      <c r="KZ1154" s="223"/>
      <c r="LA1154" s="223"/>
      <c r="LB1154" s="223"/>
      <c r="LC1154" s="223"/>
      <c r="LD1154" s="223"/>
      <c r="LE1154" s="223"/>
      <c r="LF1154" s="223"/>
      <c r="LG1154" s="223"/>
      <c r="LH1154" s="223"/>
      <c r="LI1154" s="223"/>
      <c r="LJ1154" s="223"/>
      <c r="LK1154" s="223"/>
      <c r="LL1154" s="223"/>
      <c r="LM1154" s="223"/>
      <c r="LN1154" s="223"/>
      <c r="LO1154" s="223"/>
      <c r="LP1154" s="223"/>
      <c r="LQ1154" s="223"/>
      <c r="LR1154" s="223"/>
      <c r="LS1154" s="223"/>
      <c r="LT1154" s="223"/>
      <c r="LU1154" s="223"/>
      <c r="LV1154" s="223"/>
      <c r="LW1154" s="223"/>
      <c r="LX1154" s="223"/>
      <c r="LY1154" s="223"/>
      <c r="LZ1154" s="223"/>
      <c r="MA1154" s="223"/>
      <c r="MB1154" s="223"/>
      <c r="MC1154" s="223"/>
      <c r="MD1154" s="223"/>
      <c r="ME1154" s="223"/>
      <c r="MF1154" s="223"/>
      <c r="MG1154" s="223"/>
      <c r="MH1154" s="223"/>
      <c r="MI1154" s="223"/>
      <c r="MJ1154" s="223"/>
      <c r="MK1154" s="223"/>
      <c r="ML1154" s="223"/>
      <c r="MM1154" s="223"/>
      <c r="MN1154" s="223"/>
      <c r="MO1154" s="223"/>
      <c r="MP1154" s="223"/>
      <c r="MQ1154" s="223"/>
      <c r="MR1154" s="223"/>
      <c r="MS1154" s="223"/>
      <c r="MT1154" s="223"/>
      <c r="MU1154" s="223"/>
      <c r="MV1154" s="223"/>
      <c r="MW1154" s="223"/>
      <c r="MX1154" s="223"/>
      <c r="MY1154" s="223"/>
      <c r="MZ1154" s="223"/>
      <c r="NA1154" s="223"/>
      <c r="NB1154" s="223"/>
      <c r="NC1154" s="223"/>
      <c r="ND1154" s="223"/>
      <c r="NE1154" s="223"/>
      <c r="NF1154" s="223"/>
      <c r="NG1154" s="223"/>
      <c r="NH1154" s="223"/>
      <c r="NI1154" s="223"/>
      <c r="NJ1154" s="223"/>
      <c r="NK1154" s="223"/>
      <c r="NL1154" s="223"/>
      <c r="NM1154" s="223"/>
      <c r="NN1154" s="223"/>
      <c r="NO1154" s="223"/>
      <c r="NP1154" s="223"/>
      <c r="NQ1154" s="223"/>
      <c r="NR1154" s="223"/>
      <c r="NS1154" s="223"/>
      <c r="NT1154" s="223"/>
      <c r="NU1154" s="223"/>
      <c r="NV1154" s="223"/>
      <c r="NW1154" s="223"/>
      <c r="NX1154" s="223"/>
      <c r="NY1154" s="223"/>
      <c r="NZ1154" s="223"/>
      <c r="OA1154" s="223"/>
      <c r="OB1154" s="223"/>
      <c r="OC1154" s="223"/>
      <c r="OD1154" s="223"/>
      <c r="OE1154" s="223"/>
      <c r="OF1154" s="223"/>
      <c r="OG1154" s="223"/>
      <c r="OH1154" s="223"/>
      <c r="OI1154" s="223"/>
      <c r="OJ1154" s="223"/>
      <c r="OK1154" s="223"/>
      <c r="OL1154" s="223"/>
      <c r="OM1154" s="223"/>
      <c r="ON1154" s="223"/>
      <c r="OO1154" s="223"/>
      <c r="OP1154" s="223"/>
      <c r="OQ1154" s="223"/>
      <c r="OR1154" s="223"/>
      <c r="OS1154" s="223"/>
      <c r="OT1154" s="223"/>
      <c r="OU1154" s="223"/>
      <c r="OV1154" s="223"/>
      <c r="OW1154" s="223"/>
      <c r="OX1154" s="223"/>
      <c r="OY1154" s="223"/>
      <c r="OZ1154" s="223"/>
      <c r="PA1154" s="223"/>
      <c r="PB1154" s="223"/>
      <c r="PC1154" s="223"/>
      <c r="PD1154" s="223"/>
      <c r="PE1154" s="223"/>
      <c r="PF1154" s="223"/>
      <c r="PG1154" s="223"/>
      <c r="PH1154" s="223"/>
      <c r="PI1154" s="223"/>
      <c r="PJ1154" s="223"/>
      <c r="PK1154" s="223"/>
      <c r="PL1154" s="223"/>
      <c r="PM1154" s="223"/>
      <c r="PN1154" s="223"/>
      <c r="PO1154" s="223"/>
      <c r="PP1154" s="223"/>
      <c r="PQ1154" s="223"/>
      <c r="PR1154" s="223"/>
      <c r="PS1154" s="223"/>
      <c r="PT1154" s="223"/>
      <c r="PU1154" s="223"/>
      <c r="PV1154" s="223"/>
      <c r="PW1154" s="223"/>
      <c r="PX1154" s="223"/>
      <c r="PY1154" s="223"/>
      <c r="PZ1154" s="223"/>
      <c r="QA1154" s="223"/>
      <c r="QB1154" s="223"/>
      <c r="QC1154" s="223"/>
      <c r="QD1154" s="223"/>
      <c r="QE1154" s="223"/>
      <c r="QF1154" s="223"/>
      <c r="QG1154" s="223"/>
      <c r="QH1154" s="223"/>
      <c r="QI1154" s="223"/>
      <c r="QJ1154" s="223"/>
      <c r="QK1154" s="223"/>
      <c r="QL1154" s="223"/>
      <c r="QM1154" s="223"/>
      <c r="QN1154" s="223"/>
      <c r="QO1154" s="223"/>
      <c r="QP1154" s="223"/>
      <c r="QQ1154" s="223"/>
      <c r="QR1154" s="223"/>
      <c r="QS1154" s="223"/>
      <c r="QT1154" s="223"/>
      <c r="QU1154" s="223"/>
      <c r="QV1154" s="223"/>
      <c r="QW1154" s="223"/>
      <c r="QX1154" s="223"/>
      <c r="QY1154" s="223"/>
      <c r="QZ1154" s="223"/>
      <c r="RA1154" s="223"/>
      <c r="RB1154" s="223"/>
      <c r="RC1154" s="223"/>
      <c r="RD1154" s="223"/>
      <c r="RE1154" s="223"/>
      <c r="RF1154" s="223"/>
      <c r="RG1154" s="223"/>
      <c r="RH1154" s="223"/>
      <c r="RI1154" s="223"/>
      <c r="RJ1154" s="223"/>
      <c r="RK1154" s="223"/>
      <c r="RL1154" s="223"/>
      <c r="RM1154" s="223"/>
      <c r="RN1154" s="223"/>
      <c r="RO1154" s="223"/>
      <c r="RP1154" s="223"/>
      <c r="RQ1154" s="223"/>
      <c r="RR1154" s="223"/>
      <c r="RS1154" s="223"/>
      <c r="RT1154" s="223"/>
      <c r="RU1154" s="223"/>
      <c r="RV1154" s="223"/>
      <c r="RW1154" s="223"/>
      <c r="RX1154" s="223"/>
      <c r="RY1154" s="223"/>
      <c r="RZ1154" s="223"/>
      <c r="SA1154" s="223"/>
      <c r="SB1154" s="223"/>
      <c r="SC1154" s="223"/>
      <c r="SD1154" s="223"/>
      <c r="SE1154" s="223"/>
      <c r="SF1154" s="223"/>
      <c r="SG1154" s="223"/>
      <c r="SH1154" s="223"/>
      <c r="SI1154" s="223"/>
      <c r="SJ1154" s="223"/>
      <c r="SK1154" s="223"/>
      <c r="SL1154" s="223"/>
      <c r="SM1154" s="223"/>
      <c r="SN1154" s="223"/>
      <c r="SO1154" s="223"/>
      <c r="SP1154" s="223"/>
      <c r="SQ1154" s="223"/>
      <c r="SR1154" s="223"/>
      <c r="SS1154" s="223"/>
      <c r="ST1154" s="223"/>
      <c r="SU1154" s="223"/>
      <c r="SV1154" s="223"/>
      <c r="SW1154" s="223"/>
      <c r="SX1154" s="223"/>
      <c r="SY1154" s="223"/>
      <c r="SZ1154" s="223"/>
      <c r="TA1154" s="223"/>
      <c r="TB1154" s="223"/>
      <c r="TC1154" s="223"/>
      <c r="TD1154" s="223"/>
      <c r="TE1154" s="223"/>
      <c r="TF1154" s="223"/>
      <c r="TG1154" s="223"/>
      <c r="TH1154" s="223"/>
      <c r="TI1154" s="223"/>
      <c r="TJ1154" s="223"/>
      <c r="TK1154" s="223"/>
      <c r="TL1154" s="223"/>
      <c r="TM1154" s="223"/>
      <c r="TN1154" s="223"/>
      <c r="TO1154" s="223"/>
      <c r="TP1154" s="223"/>
      <c r="TQ1154" s="223"/>
      <c r="TR1154" s="223"/>
      <c r="TS1154" s="223"/>
      <c r="TT1154" s="223"/>
      <c r="TU1154" s="223"/>
      <c r="TV1154" s="223"/>
      <c r="TW1154" s="223"/>
      <c r="TX1154" s="223"/>
      <c r="TY1154" s="223"/>
      <c r="TZ1154" s="223"/>
      <c r="UA1154" s="223"/>
      <c r="UB1154" s="223"/>
      <c r="UC1154" s="223"/>
      <c r="UD1154" s="223"/>
      <c r="UE1154" s="223"/>
      <c r="UF1154" s="223"/>
      <c r="UG1154" s="223"/>
      <c r="UH1154" s="223"/>
      <c r="UI1154" s="223"/>
      <c r="UJ1154" s="223"/>
      <c r="UK1154" s="223"/>
      <c r="UL1154" s="223"/>
      <c r="UM1154" s="223"/>
      <c r="UN1154" s="223"/>
      <c r="UO1154" s="223"/>
      <c r="UP1154" s="223"/>
      <c r="UQ1154" s="223"/>
      <c r="UR1154" s="223"/>
      <c r="US1154" s="223"/>
      <c r="UT1154" s="223"/>
      <c r="UU1154" s="223"/>
      <c r="UV1154" s="223"/>
      <c r="UW1154" s="223"/>
      <c r="UX1154" s="223"/>
      <c r="UY1154" s="223"/>
      <c r="UZ1154" s="223"/>
      <c r="VA1154" s="223"/>
      <c r="VB1154" s="223"/>
      <c r="VC1154" s="223"/>
      <c r="VD1154" s="223"/>
      <c r="VE1154" s="223"/>
      <c r="VF1154" s="223"/>
      <c r="VG1154" s="223"/>
      <c r="VH1154" s="223"/>
      <c r="VI1154" s="223"/>
      <c r="VJ1154" s="223"/>
      <c r="VK1154" s="223"/>
      <c r="VL1154" s="223"/>
      <c r="VM1154" s="223"/>
      <c r="VN1154" s="223"/>
      <c r="VO1154" s="223"/>
      <c r="VP1154" s="223"/>
      <c r="VQ1154" s="223"/>
      <c r="VR1154" s="223"/>
      <c r="VS1154" s="223"/>
      <c r="VT1154" s="223"/>
      <c r="VU1154" s="223"/>
      <c r="VV1154" s="223"/>
      <c r="VW1154" s="223"/>
      <c r="VX1154" s="223"/>
      <c r="VY1154" s="223"/>
      <c r="VZ1154" s="223"/>
      <c r="WA1154" s="223"/>
      <c r="WB1154" s="223"/>
      <c r="WC1154" s="223"/>
      <c r="WD1154" s="223"/>
      <c r="WE1154" s="223"/>
      <c r="WF1154" s="223"/>
      <c r="WG1154" s="223"/>
      <c r="WH1154" s="223"/>
      <c r="WI1154" s="223"/>
      <c r="WJ1154" s="223"/>
      <c r="WK1154" s="223"/>
      <c r="WL1154" s="223"/>
      <c r="WM1154" s="223"/>
      <c r="WN1154" s="223"/>
      <c r="WO1154" s="223"/>
      <c r="WP1154" s="223"/>
      <c r="WQ1154" s="223"/>
      <c r="WR1154" s="223"/>
      <c r="WS1154" s="223"/>
      <c r="WT1154" s="223"/>
      <c r="WU1154" s="223"/>
      <c r="WV1154" s="223"/>
      <c r="WW1154" s="223"/>
      <c r="WX1154" s="223"/>
      <c r="WY1154" s="223"/>
      <c r="WZ1154" s="223"/>
      <c r="XA1154" s="223"/>
      <c r="XB1154" s="223"/>
      <c r="XC1154" s="223"/>
      <c r="XD1154" s="223"/>
      <c r="XE1154" s="223"/>
      <c r="XF1154" s="223"/>
      <c r="XG1154" s="223"/>
      <c r="XH1154" s="223"/>
      <c r="XI1154" s="223"/>
      <c r="XJ1154" s="223"/>
      <c r="XK1154" s="223"/>
      <c r="XL1154" s="223"/>
      <c r="XM1154" s="223"/>
      <c r="XN1154" s="223"/>
      <c r="XO1154" s="223"/>
      <c r="XP1154" s="223"/>
      <c r="XQ1154" s="223"/>
      <c r="XR1154" s="223"/>
      <c r="XS1154" s="223"/>
      <c r="XT1154" s="223"/>
      <c r="XU1154" s="223"/>
      <c r="XV1154" s="223"/>
      <c r="XW1154" s="223"/>
      <c r="XX1154" s="223"/>
      <c r="XY1154" s="223"/>
      <c r="XZ1154" s="223"/>
      <c r="YA1154" s="223"/>
      <c r="YB1154" s="223"/>
      <c r="YC1154" s="223"/>
      <c r="YD1154" s="223"/>
      <c r="YE1154" s="223"/>
      <c r="YF1154" s="223"/>
      <c r="YG1154" s="223"/>
      <c r="YH1154" s="223"/>
      <c r="YI1154" s="223"/>
      <c r="YJ1154" s="223"/>
      <c r="YK1154" s="223"/>
      <c r="YL1154" s="223"/>
      <c r="YM1154" s="223"/>
      <c r="YN1154" s="223"/>
      <c r="YO1154" s="223"/>
      <c r="YP1154" s="223"/>
      <c r="YQ1154" s="223"/>
      <c r="YR1154" s="223"/>
      <c r="YS1154" s="223"/>
      <c r="YT1154" s="223"/>
      <c r="YU1154" s="223"/>
      <c r="YV1154" s="223"/>
      <c r="YW1154" s="223"/>
      <c r="YX1154" s="223"/>
      <c r="YY1154" s="223"/>
      <c r="YZ1154" s="223"/>
      <c r="ZA1154" s="223"/>
      <c r="ZB1154" s="223"/>
      <c r="ZC1154" s="223"/>
      <c r="ZD1154" s="223"/>
      <c r="ZE1154" s="223"/>
      <c r="ZF1154" s="223"/>
      <c r="ZG1154" s="223"/>
      <c r="ZH1154" s="223"/>
      <c r="ZI1154" s="223"/>
      <c r="ZJ1154" s="223"/>
      <c r="ZK1154" s="223"/>
      <c r="ZL1154" s="223"/>
      <c r="ZM1154" s="223"/>
      <c r="ZN1154" s="223"/>
      <c r="ZO1154" s="223"/>
      <c r="ZP1154" s="223"/>
      <c r="ZQ1154" s="223"/>
      <c r="ZR1154" s="223"/>
      <c r="ZS1154" s="223"/>
      <c r="ZT1154" s="223"/>
      <c r="ZU1154" s="223"/>
      <c r="ZV1154" s="223"/>
      <c r="ZW1154" s="223"/>
      <c r="ZX1154" s="223"/>
      <c r="ZY1154" s="223"/>
      <c r="ZZ1154" s="223"/>
      <c r="AAA1154" s="223"/>
      <c r="AAB1154" s="223"/>
      <c r="AAC1154" s="223"/>
      <c r="AAD1154" s="223"/>
      <c r="AAE1154" s="223"/>
      <c r="AAF1154" s="223"/>
      <c r="AAG1154" s="223"/>
      <c r="AAH1154" s="223"/>
      <c r="AAI1154" s="223"/>
      <c r="AAJ1154" s="223"/>
      <c r="AAK1154" s="223"/>
      <c r="AAL1154" s="223"/>
      <c r="AAM1154" s="223"/>
      <c r="AAN1154" s="223"/>
      <c r="AAO1154" s="223"/>
      <c r="AAP1154" s="223"/>
      <c r="AAQ1154" s="223"/>
      <c r="AAR1154" s="223"/>
      <c r="AAS1154" s="223"/>
      <c r="AAT1154" s="223"/>
      <c r="AAU1154" s="223"/>
      <c r="AAV1154" s="223"/>
      <c r="AAW1154" s="223"/>
      <c r="AAX1154" s="223"/>
      <c r="AAY1154" s="223"/>
      <c r="AAZ1154" s="223"/>
      <c r="ABA1154" s="223"/>
      <c r="ABB1154" s="223"/>
      <c r="ABC1154" s="223"/>
      <c r="ABD1154" s="223"/>
      <c r="ABE1154" s="223"/>
      <c r="ABF1154" s="223"/>
      <c r="ABG1154" s="223"/>
      <c r="ABH1154" s="223"/>
      <c r="ABI1154" s="223"/>
      <c r="ABJ1154" s="223"/>
      <c r="ABK1154" s="223"/>
      <c r="ABL1154" s="223"/>
      <c r="ABM1154" s="223"/>
      <c r="ABN1154" s="223"/>
      <c r="ABO1154" s="223"/>
      <c r="ABP1154" s="223"/>
      <c r="ABQ1154" s="223"/>
      <c r="ABR1154" s="223"/>
      <c r="ABS1154" s="223"/>
      <c r="ABT1154" s="223"/>
      <c r="ABU1154" s="223"/>
      <c r="ABV1154" s="223"/>
      <c r="ABW1154" s="223"/>
      <c r="ABX1154" s="223"/>
      <c r="ABY1154" s="223"/>
      <c r="ABZ1154" s="223"/>
      <c r="ACA1154" s="223"/>
      <c r="ACB1154" s="223"/>
      <c r="ACC1154" s="223"/>
      <c r="ACD1154" s="223"/>
      <c r="ACE1154" s="223"/>
      <c r="ACF1154" s="223"/>
      <c r="ACG1154" s="223"/>
      <c r="ACH1154" s="223"/>
      <c r="ACI1154" s="223"/>
      <c r="ACJ1154" s="223"/>
      <c r="ACK1154" s="223"/>
      <c r="ACL1154" s="223"/>
      <c r="ACM1154" s="223"/>
      <c r="ACN1154" s="223"/>
      <c r="ACO1154" s="223"/>
      <c r="ACP1154" s="223"/>
      <c r="ACQ1154" s="223"/>
      <c r="ACR1154" s="223"/>
      <c r="ACS1154" s="223"/>
      <c r="ACT1154" s="223"/>
      <c r="ACU1154" s="223"/>
      <c r="ACV1154" s="223"/>
      <c r="ACW1154" s="223"/>
      <c r="ACX1154" s="223"/>
      <c r="ACY1154" s="223"/>
      <c r="ACZ1154" s="223"/>
      <c r="ADA1154" s="223"/>
      <c r="ADB1154" s="223"/>
      <c r="ADC1154" s="223"/>
      <c r="ADD1154" s="223"/>
      <c r="ADE1154" s="223"/>
      <c r="ADF1154" s="223"/>
      <c r="ADG1154" s="223"/>
      <c r="ADH1154" s="223"/>
      <c r="ADI1154" s="223"/>
      <c r="ADJ1154" s="223"/>
      <c r="ADK1154" s="223"/>
      <c r="ADL1154" s="223"/>
      <c r="ADM1154" s="223"/>
      <c r="ADN1154" s="223"/>
      <c r="ADO1154" s="223"/>
      <c r="ADP1154" s="223"/>
      <c r="ADQ1154" s="223"/>
      <c r="ADR1154" s="223"/>
      <c r="ADS1154" s="223"/>
      <c r="ADT1154" s="223"/>
      <c r="ADU1154" s="223"/>
      <c r="ADV1154" s="223"/>
      <c r="ADW1154" s="223"/>
      <c r="ADX1154" s="223"/>
      <c r="ADY1154" s="223"/>
      <c r="ADZ1154" s="223"/>
      <c r="AEA1154" s="223"/>
      <c r="AEB1154" s="223"/>
      <c r="AEC1154" s="223"/>
      <c r="AED1154" s="223"/>
      <c r="AEE1154" s="223"/>
      <c r="AEF1154" s="223"/>
      <c r="AEG1154" s="223"/>
      <c r="AEH1154" s="223"/>
      <c r="AEI1154" s="223"/>
      <c r="AEJ1154" s="223"/>
      <c r="AEK1154" s="223"/>
      <c r="AEL1154" s="223"/>
      <c r="AEM1154" s="223"/>
      <c r="AEN1154" s="223"/>
      <c r="AEO1154" s="223"/>
      <c r="AEP1154" s="223"/>
      <c r="AEQ1154" s="223"/>
      <c r="AER1154" s="223"/>
      <c r="AES1154" s="223"/>
      <c r="AET1154" s="223"/>
      <c r="AEU1154" s="223"/>
      <c r="AEV1154" s="223"/>
      <c r="AEW1154" s="223"/>
      <c r="AEX1154" s="223"/>
      <c r="AEY1154" s="223"/>
      <c r="AEZ1154" s="223"/>
      <c r="AFA1154" s="223"/>
      <c r="AFB1154" s="223"/>
      <c r="AFC1154" s="223"/>
      <c r="AFD1154" s="223"/>
      <c r="AFE1154" s="223"/>
      <c r="AFF1154" s="223"/>
      <c r="AFG1154" s="223"/>
      <c r="AFH1154" s="223"/>
      <c r="AFI1154" s="223"/>
      <c r="AFJ1154" s="223"/>
      <c r="AFK1154" s="223"/>
      <c r="AFL1154" s="223"/>
      <c r="AFM1154" s="223"/>
      <c r="AFN1154" s="223"/>
      <c r="AFO1154" s="223"/>
      <c r="AFP1154" s="223"/>
      <c r="AFQ1154" s="223"/>
      <c r="AFR1154" s="223"/>
      <c r="AFS1154" s="223"/>
      <c r="AFT1154" s="223"/>
      <c r="AFU1154" s="223"/>
      <c r="AFV1154" s="223"/>
      <c r="AFW1154" s="223"/>
      <c r="AFX1154" s="223"/>
      <c r="AFY1154" s="223"/>
      <c r="AFZ1154" s="223"/>
      <c r="AGA1154" s="223"/>
      <c r="AGB1154" s="223"/>
      <c r="AGC1154" s="223"/>
      <c r="AGD1154" s="223"/>
      <c r="AGE1154" s="223"/>
      <c r="AGF1154" s="223"/>
      <c r="AGG1154" s="223"/>
      <c r="AGH1154" s="223"/>
      <c r="AGI1154" s="223"/>
      <c r="AGJ1154" s="223"/>
      <c r="AGK1154" s="223"/>
      <c r="AGL1154" s="223"/>
      <c r="AGM1154" s="223"/>
      <c r="AGN1154" s="223"/>
      <c r="AGO1154" s="223"/>
      <c r="AGP1154" s="223"/>
      <c r="AGQ1154" s="223"/>
      <c r="AGR1154" s="223"/>
      <c r="AGS1154" s="223"/>
      <c r="AGT1154" s="223"/>
      <c r="AGU1154" s="223"/>
      <c r="AGV1154" s="223"/>
      <c r="AGW1154" s="223"/>
      <c r="AGX1154" s="223"/>
      <c r="AGY1154" s="223"/>
      <c r="AGZ1154" s="223"/>
      <c r="AHA1154" s="223"/>
      <c r="AHB1154" s="223"/>
      <c r="AHC1154" s="223"/>
      <c r="AHD1154" s="223"/>
      <c r="AHE1154" s="223"/>
      <c r="AHF1154" s="223"/>
      <c r="AHG1154" s="223"/>
      <c r="AHH1154" s="223"/>
      <c r="AHI1154" s="223"/>
      <c r="AHJ1154" s="223"/>
      <c r="AHK1154" s="223"/>
      <c r="AHL1154" s="223"/>
      <c r="AHM1154" s="223"/>
      <c r="AHN1154" s="223"/>
      <c r="AHO1154" s="223"/>
      <c r="AHP1154" s="223"/>
      <c r="AHQ1154" s="223"/>
      <c r="AHR1154" s="223"/>
      <c r="AHS1154" s="223"/>
      <c r="AHT1154" s="223"/>
      <c r="AHU1154" s="223"/>
      <c r="AHV1154" s="223"/>
      <c r="AHW1154" s="223"/>
      <c r="AHX1154" s="223"/>
      <c r="AHY1154" s="223"/>
      <c r="AHZ1154" s="223"/>
      <c r="AIA1154" s="223"/>
      <c r="AIB1154" s="223"/>
      <c r="AIC1154" s="223"/>
      <c r="AID1154" s="223"/>
      <c r="AIE1154" s="223"/>
      <c r="AIF1154" s="223"/>
      <c r="AIG1154" s="223"/>
      <c r="AIH1154" s="223"/>
      <c r="AII1154" s="223"/>
      <c r="AIJ1154" s="223"/>
      <c r="AIK1154" s="223"/>
      <c r="AIL1154" s="223"/>
      <c r="AIM1154" s="223"/>
      <c r="AIN1154" s="223"/>
      <c r="AIO1154" s="223"/>
      <c r="AIP1154" s="223"/>
      <c r="AIQ1154" s="223"/>
      <c r="AIR1154" s="223"/>
      <c r="AIS1154" s="223"/>
      <c r="AIT1154" s="223"/>
      <c r="AIU1154" s="223"/>
      <c r="AIV1154" s="223"/>
      <c r="AIW1154" s="223"/>
      <c r="AIX1154" s="223"/>
      <c r="AIY1154" s="223"/>
      <c r="AIZ1154" s="223"/>
      <c r="AJA1154" s="223"/>
      <c r="AJB1154" s="223"/>
      <c r="AJC1154" s="223"/>
      <c r="AJD1154" s="223"/>
      <c r="AJE1154" s="223"/>
      <c r="AJF1154" s="223"/>
      <c r="AJG1154" s="223"/>
      <c r="AJH1154" s="223"/>
      <c r="AJI1154" s="223"/>
      <c r="AJJ1154" s="223"/>
      <c r="AJK1154" s="223"/>
      <c r="AJL1154" s="223"/>
      <c r="AJM1154" s="223"/>
      <c r="AJN1154" s="223"/>
      <c r="AJO1154" s="223"/>
      <c r="AJP1154" s="223"/>
      <c r="AJQ1154" s="223"/>
      <c r="AJR1154" s="223"/>
      <c r="AJS1154" s="223"/>
      <c r="AJT1154" s="223"/>
      <c r="AJU1154" s="223"/>
      <c r="AJV1154" s="223"/>
      <c r="AJW1154" s="223"/>
      <c r="AJX1154" s="223"/>
      <c r="AJY1154" s="223"/>
      <c r="AJZ1154" s="223"/>
      <c r="AKA1154" s="223"/>
      <c r="AKB1154" s="223"/>
      <c r="AKC1154" s="223"/>
      <c r="AKD1154" s="223"/>
      <c r="AKE1154" s="223"/>
      <c r="AKF1154" s="223"/>
      <c r="AKG1154" s="223"/>
      <c r="AKH1154" s="223"/>
      <c r="AKI1154" s="223"/>
      <c r="AKJ1154" s="223"/>
      <c r="AKK1154" s="223"/>
      <c r="AKL1154" s="223"/>
      <c r="AKM1154" s="223"/>
      <c r="AKN1154" s="223"/>
      <c r="AKO1154" s="223"/>
      <c r="AKP1154" s="223"/>
      <c r="AKQ1154" s="223"/>
      <c r="AKR1154" s="223"/>
      <c r="AKS1154" s="223"/>
      <c r="AKT1154" s="223"/>
      <c r="AKU1154" s="223"/>
      <c r="AKV1154" s="223"/>
      <c r="AKW1154" s="223"/>
      <c r="AKX1154" s="223"/>
      <c r="AKY1154" s="223"/>
      <c r="AKZ1154" s="223"/>
      <c r="ALA1154" s="223"/>
      <c r="ALB1154" s="223"/>
      <c r="ALC1154" s="223"/>
      <c r="ALD1154" s="223"/>
      <c r="ALE1154" s="223"/>
      <c r="ALF1154" s="223"/>
      <c r="ALG1154" s="223"/>
      <c r="ALH1154" s="223"/>
      <c r="ALI1154" s="223"/>
      <c r="ALJ1154" s="223"/>
      <c r="ALK1154" s="223"/>
      <c r="ALL1154" s="223"/>
      <c r="ALM1154" s="223"/>
      <c r="ALN1154" s="223"/>
      <c r="ALO1154" s="223"/>
      <c r="ALP1154" s="223"/>
      <c r="ALQ1154" s="223"/>
      <c r="ALR1154" s="223"/>
      <c r="ALS1154" s="223"/>
      <c r="ALT1154" s="223"/>
      <c r="ALU1154" s="223"/>
      <c r="ALV1154" s="223"/>
      <c r="ALW1154" s="223"/>
      <c r="ALX1154" s="223"/>
      <c r="ALY1154" s="223"/>
      <c r="ALZ1154" s="223"/>
      <c r="AMA1154" s="223"/>
      <c r="AMB1154" s="223"/>
      <c r="AMC1154" s="223"/>
      <c r="AMD1154" s="223"/>
      <c r="AME1154" s="223"/>
      <c r="AMF1154" s="223"/>
      <c r="AMG1154" s="223"/>
      <c r="AMH1154" s="223"/>
      <c r="AMI1154" s="223"/>
      <c r="AMJ1154" s="223"/>
      <c r="AMK1154" s="223"/>
      <c r="AML1154" s="223"/>
      <c r="AMM1154" s="223"/>
      <c r="AMN1154" s="223"/>
      <c r="AMO1154" s="223"/>
      <c r="AMP1154" s="223"/>
      <c r="AMQ1154" s="223"/>
      <c r="AMR1154" s="223"/>
      <c r="AMS1154" s="223"/>
      <c r="AMT1154" s="223"/>
      <c r="AMU1154" s="223"/>
      <c r="AMV1154" s="223"/>
      <c r="AMW1154" s="223"/>
      <c r="AMX1154" s="223"/>
      <c r="AMY1154" s="223"/>
      <c r="AMZ1154" s="223"/>
      <c r="ANA1154" s="223"/>
      <c r="ANB1154" s="223"/>
      <c r="ANC1154" s="223"/>
      <c r="AND1154" s="223"/>
      <c r="ANE1154" s="223"/>
      <c r="ANF1154" s="223"/>
      <c r="ANG1154" s="223"/>
      <c r="ANH1154" s="223"/>
      <c r="ANI1154" s="223"/>
      <c r="ANJ1154" s="223"/>
      <c r="ANK1154" s="223"/>
      <c r="ANL1154" s="223"/>
      <c r="ANM1154" s="223"/>
      <c r="ANN1154" s="223"/>
      <c r="ANO1154" s="223"/>
      <c r="ANP1154" s="223"/>
      <c r="ANQ1154" s="223"/>
      <c r="ANR1154" s="223"/>
      <c r="ANS1154" s="223"/>
      <c r="ANT1154" s="223"/>
      <c r="ANU1154" s="223"/>
      <c r="ANV1154" s="223"/>
      <c r="ANW1154" s="223"/>
      <c r="ANX1154" s="223"/>
      <c r="ANY1154" s="223"/>
      <c r="ANZ1154" s="223"/>
      <c r="AOA1154" s="223"/>
      <c r="AOB1154" s="223"/>
      <c r="AOC1154" s="223"/>
      <c r="AOD1154" s="223"/>
      <c r="AOE1154" s="223"/>
      <c r="AOF1154" s="223"/>
      <c r="AOG1154" s="223"/>
      <c r="AOH1154" s="223"/>
      <c r="AOI1154" s="223"/>
      <c r="AOJ1154" s="223"/>
      <c r="AOK1154" s="223"/>
      <c r="AOL1154" s="223"/>
      <c r="AOM1154" s="223"/>
      <c r="AON1154" s="223"/>
      <c r="AOO1154" s="223"/>
      <c r="AOP1154" s="223"/>
      <c r="AOQ1154" s="223"/>
      <c r="AOR1154" s="223"/>
      <c r="AOS1154" s="223"/>
      <c r="AOT1154" s="223"/>
      <c r="AOU1154" s="223"/>
      <c r="AOV1154" s="223"/>
      <c r="AOW1154" s="223"/>
      <c r="AOX1154" s="223"/>
      <c r="AOY1154" s="223"/>
      <c r="AOZ1154" s="223"/>
      <c r="APA1154" s="223"/>
      <c r="APB1154" s="223"/>
      <c r="APC1154" s="223"/>
      <c r="APD1154" s="223"/>
      <c r="APE1154" s="223"/>
      <c r="APF1154" s="223"/>
      <c r="APG1154" s="223"/>
      <c r="APH1154" s="223"/>
      <c r="API1154" s="223"/>
      <c r="APJ1154" s="223"/>
      <c r="APK1154" s="223"/>
      <c r="APL1154" s="223"/>
      <c r="APM1154" s="223"/>
      <c r="APN1154" s="223"/>
      <c r="APO1154" s="223"/>
      <c r="APP1154" s="223"/>
      <c r="APQ1154" s="223"/>
      <c r="APR1154" s="223"/>
      <c r="APS1154" s="223"/>
      <c r="APT1154" s="223"/>
      <c r="APU1154" s="223"/>
      <c r="APV1154" s="223"/>
      <c r="APW1154" s="223"/>
      <c r="APX1154" s="223"/>
      <c r="APY1154" s="223"/>
      <c r="APZ1154" s="223"/>
      <c r="AQA1154" s="223"/>
      <c r="AQB1154" s="223"/>
      <c r="AQC1154" s="223"/>
      <c r="AQD1154" s="223"/>
      <c r="AQE1154" s="223"/>
      <c r="AQF1154" s="223"/>
      <c r="AQG1154" s="223"/>
      <c r="AQH1154" s="223"/>
      <c r="AQI1154" s="223"/>
      <c r="AQJ1154" s="223"/>
      <c r="AQK1154" s="223"/>
      <c r="AQL1154" s="223"/>
      <c r="AQM1154" s="223"/>
      <c r="AQN1154" s="223"/>
      <c r="AQO1154" s="223"/>
      <c r="AQP1154" s="223"/>
      <c r="AQQ1154" s="223"/>
      <c r="AQR1154" s="223"/>
      <c r="AQS1154" s="223"/>
      <c r="AQT1154" s="223"/>
      <c r="AQU1154" s="223"/>
      <c r="AQV1154" s="223"/>
      <c r="AQW1154" s="223"/>
      <c r="AQX1154" s="223"/>
      <c r="AQY1154" s="223"/>
      <c r="AQZ1154" s="223"/>
      <c r="ARA1154" s="223"/>
      <c r="ARB1154" s="223"/>
      <c r="ARC1154" s="223"/>
      <c r="ARD1154" s="223"/>
      <c r="ARE1154" s="223"/>
      <c r="ARF1154" s="223"/>
      <c r="ARG1154" s="223"/>
      <c r="ARH1154" s="223"/>
      <c r="ARI1154" s="223"/>
      <c r="ARJ1154" s="223"/>
      <c r="ARK1154" s="223"/>
      <c r="ARL1154" s="223"/>
      <c r="ARM1154" s="223"/>
      <c r="ARN1154" s="223"/>
      <c r="ARO1154" s="223"/>
      <c r="ARP1154" s="223"/>
      <c r="ARQ1154" s="223"/>
      <c r="ARR1154" s="223"/>
      <c r="ARS1154" s="223"/>
      <c r="ART1154" s="223"/>
      <c r="ARU1154" s="223"/>
      <c r="ARV1154" s="223"/>
      <c r="ARW1154" s="223"/>
      <c r="ARX1154" s="223"/>
      <c r="ARY1154" s="223"/>
      <c r="ARZ1154" s="223"/>
      <c r="ASA1154" s="223"/>
      <c r="ASB1154" s="223"/>
      <c r="ASC1154" s="223"/>
      <c r="ASD1154" s="223"/>
      <c r="ASE1154" s="223"/>
      <c r="ASF1154" s="223"/>
      <c r="ASG1154" s="223"/>
      <c r="ASH1154" s="223"/>
      <c r="ASI1154" s="223"/>
      <c r="ASJ1154" s="223"/>
      <c r="ASK1154" s="223"/>
      <c r="ASL1154" s="223"/>
      <c r="ASM1154" s="223"/>
      <c r="ASN1154" s="223"/>
      <c r="ASO1154" s="223"/>
      <c r="ASP1154" s="223"/>
      <c r="ASQ1154" s="223"/>
      <c r="ASR1154" s="223"/>
      <c r="ASS1154" s="223"/>
      <c r="AST1154" s="223"/>
      <c r="ASU1154" s="223"/>
      <c r="ASV1154" s="223"/>
      <c r="ASW1154" s="223"/>
      <c r="ASX1154" s="223"/>
      <c r="ASY1154" s="223"/>
      <c r="ASZ1154" s="223"/>
      <c r="ATA1154" s="223"/>
      <c r="ATB1154" s="223"/>
      <c r="ATC1154" s="223"/>
      <c r="ATD1154" s="223"/>
      <c r="ATE1154" s="223"/>
      <c r="ATF1154" s="223"/>
      <c r="ATG1154" s="223"/>
      <c r="ATH1154" s="223"/>
      <c r="ATI1154" s="223"/>
      <c r="ATJ1154" s="223"/>
      <c r="ATK1154" s="223"/>
      <c r="ATL1154" s="223"/>
      <c r="ATM1154" s="223"/>
      <c r="ATN1154" s="223"/>
      <c r="ATO1154" s="223"/>
      <c r="ATP1154" s="223"/>
      <c r="ATQ1154" s="223"/>
      <c r="ATR1154" s="223"/>
      <c r="ATS1154" s="223"/>
      <c r="ATT1154" s="223"/>
      <c r="ATU1154" s="223"/>
      <c r="ATV1154" s="223"/>
      <c r="ATW1154" s="223"/>
      <c r="ATX1154" s="223"/>
      <c r="ATY1154" s="223"/>
      <c r="ATZ1154" s="223"/>
      <c r="AUA1154" s="223"/>
      <c r="AUB1154" s="223"/>
      <c r="AUC1154" s="223"/>
      <c r="AUD1154" s="223"/>
      <c r="AUE1154" s="223"/>
      <c r="AUF1154" s="223"/>
      <c r="AUG1154" s="223"/>
      <c r="AUH1154" s="223"/>
      <c r="AUI1154" s="223"/>
      <c r="AUJ1154" s="223"/>
      <c r="AUK1154" s="223"/>
      <c r="AUL1154" s="223"/>
      <c r="AUM1154" s="223"/>
      <c r="AUN1154" s="223"/>
      <c r="AUO1154" s="223"/>
      <c r="AUP1154" s="223"/>
      <c r="AUQ1154" s="223"/>
      <c r="AUR1154" s="223"/>
      <c r="AUS1154" s="223"/>
      <c r="AUT1154" s="223"/>
      <c r="AUU1154" s="223"/>
      <c r="AUV1154" s="223"/>
      <c r="AUW1154" s="223"/>
      <c r="AUX1154" s="223"/>
      <c r="AUY1154" s="223"/>
      <c r="AUZ1154" s="223"/>
      <c r="AVA1154" s="223"/>
      <c r="AVB1154" s="223"/>
      <c r="AVC1154" s="223"/>
      <c r="AVD1154" s="223"/>
      <c r="AVE1154" s="223"/>
      <c r="AVF1154" s="223"/>
      <c r="AVG1154" s="223"/>
      <c r="AVH1154" s="223"/>
      <c r="AVI1154" s="223"/>
      <c r="AVJ1154" s="223"/>
      <c r="AVK1154" s="223"/>
      <c r="AVL1154" s="223"/>
      <c r="AVM1154" s="223"/>
      <c r="AVN1154" s="223"/>
      <c r="AVO1154" s="223"/>
      <c r="AVP1154" s="223"/>
      <c r="AVQ1154" s="223"/>
      <c r="AVR1154" s="223"/>
      <c r="AVS1154" s="223"/>
      <c r="AVT1154" s="223"/>
      <c r="AVU1154" s="223"/>
      <c r="AVV1154" s="223"/>
      <c r="AVW1154" s="223"/>
      <c r="AVX1154" s="223"/>
      <c r="AVY1154" s="223"/>
      <c r="AVZ1154" s="223"/>
      <c r="AWA1154" s="223"/>
      <c r="AWB1154" s="223"/>
      <c r="AWC1154" s="223"/>
      <c r="AWD1154" s="223"/>
      <c r="AWE1154" s="223"/>
      <c r="AWF1154" s="223"/>
      <c r="AWG1154" s="223"/>
      <c r="AWH1154" s="223"/>
      <c r="AWI1154" s="223"/>
      <c r="AWJ1154" s="223"/>
      <c r="AWK1154" s="223"/>
      <c r="AWL1154" s="223"/>
      <c r="AWM1154" s="223"/>
      <c r="AWN1154" s="223"/>
      <c r="AWO1154" s="223"/>
      <c r="AWP1154" s="223"/>
      <c r="AWQ1154" s="223"/>
      <c r="AWR1154" s="223"/>
      <c r="AWS1154" s="223"/>
      <c r="AWT1154" s="223"/>
      <c r="AWU1154" s="223"/>
      <c r="AWV1154" s="223"/>
      <c r="AWW1154" s="223"/>
      <c r="AWX1154" s="223"/>
      <c r="AWY1154" s="223"/>
      <c r="AWZ1154" s="223"/>
      <c r="AXA1154" s="223"/>
      <c r="AXB1154" s="223"/>
      <c r="AXC1154" s="223"/>
      <c r="AXD1154" s="223"/>
      <c r="AXE1154" s="223"/>
      <c r="AXF1154" s="223"/>
      <c r="AXG1154" s="223"/>
      <c r="AXH1154" s="223"/>
      <c r="AXI1154" s="223"/>
      <c r="AXJ1154" s="223"/>
      <c r="AXK1154" s="223"/>
      <c r="AXL1154" s="223"/>
      <c r="AXM1154" s="223"/>
      <c r="AXN1154" s="223"/>
      <c r="AXO1154" s="223"/>
      <c r="AXP1154" s="223"/>
      <c r="AXQ1154" s="223"/>
      <c r="AXR1154" s="223"/>
      <c r="AXS1154" s="223"/>
      <c r="AXT1154" s="223"/>
      <c r="AXU1154" s="223"/>
      <c r="AXV1154" s="223"/>
      <c r="AXW1154" s="223"/>
      <c r="AXX1154" s="223"/>
      <c r="AXY1154" s="223"/>
      <c r="AXZ1154" s="223"/>
      <c r="AYA1154" s="223"/>
      <c r="AYB1154" s="223"/>
      <c r="AYC1154" s="223"/>
      <c r="AYD1154" s="223"/>
      <c r="AYE1154" s="223"/>
      <c r="AYF1154" s="223"/>
      <c r="AYG1154" s="223"/>
      <c r="AYH1154" s="223"/>
      <c r="AYI1154" s="223"/>
      <c r="AYJ1154" s="223"/>
      <c r="AYK1154" s="223"/>
      <c r="AYL1154" s="223"/>
      <c r="AYM1154" s="223"/>
      <c r="AYN1154" s="223"/>
      <c r="AYO1154" s="223"/>
      <c r="AYP1154" s="223"/>
      <c r="AYQ1154" s="223"/>
      <c r="AYR1154" s="223"/>
      <c r="AYS1154" s="223"/>
      <c r="AYT1154" s="223"/>
      <c r="AYU1154" s="223"/>
      <c r="AYV1154" s="223"/>
      <c r="AYW1154" s="223"/>
      <c r="AYX1154" s="223"/>
      <c r="AYY1154" s="223"/>
      <c r="AYZ1154" s="223"/>
      <c r="AZA1154" s="223"/>
      <c r="AZB1154" s="223"/>
      <c r="AZC1154" s="223"/>
      <c r="AZD1154" s="223"/>
      <c r="AZE1154" s="223"/>
      <c r="AZF1154" s="223"/>
      <c r="AZG1154" s="223"/>
      <c r="AZH1154" s="223"/>
      <c r="AZI1154" s="223"/>
      <c r="AZJ1154" s="223"/>
      <c r="AZK1154" s="223"/>
      <c r="AZL1154" s="223"/>
      <c r="AZM1154" s="223"/>
      <c r="AZN1154" s="223"/>
      <c r="AZO1154" s="223"/>
      <c r="AZP1154" s="223"/>
      <c r="AZQ1154" s="223"/>
      <c r="AZR1154" s="223"/>
      <c r="AZS1154" s="223"/>
      <c r="AZT1154" s="223"/>
      <c r="AZU1154" s="223"/>
      <c r="AZV1154" s="223"/>
      <c r="AZW1154" s="223"/>
      <c r="AZX1154" s="223"/>
      <c r="AZY1154" s="223"/>
      <c r="AZZ1154" s="223"/>
      <c r="BAA1154" s="223"/>
      <c r="BAB1154" s="223"/>
      <c r="BAC1154" s="223"/>
      <c r="BAD1154" s="223"/>
      <c r="BAE1154" s="223"/>
      <c r="BAF1154" s="223"/>
      <c r="BAG1154" s="223"/>
      <c r="BAH1154" s="223"/>
      <c r="BAI1154" s="223"/>
      <c r="BAJ1154" s="223"/>
      <c r="BAK1154" s="223"/>
      <c r="BAL1154" s="223"/>
      <c r="BAM1154" s="223"/>
      <c r="BAN1154" s="223"/>
      <c r="BAO1154" s="223"/>
      <c r="BAP1154" s="223"/>
      <c r="BAQ1154" s="223"/>
      <c r="BAR1154" s="223"/>
      <c r="BAS1154" s="223"/>
      <c r="BAT1154" s="223"/>
      <c r="BAU1154" s="223"/>
      <c r="BAV1154" s="223"/>
      <c r="BAW1154" s="223"/>
      <c r="BAX1154" s="223"/>
      <c r="BAY1154" s="223"/>
      <c r="BAZ1154" s="223"/>
      <c r="BBA1154" s="223"/>
      <c r="BBB1154" s="223"/>
      <c r="BBC1154" s="223"/>
      <c r="BBD1154" s="223"/>
      <c r="BBE1154" s="223"/>
      <c r="BBF1154" s="223"/>
      <c r="BBG1154" s="223"/>
      <c r="BBH1154" s="223"/>
      <c r="BBI1154" s="223"/>
      <c r="BBJ1154" s="223"/>
      <c r="BBK1154" s="223"/>
      <c r="BBL1154" s="223"/>
      <c r="BBM1154" s="223"/>
      <c r="BBN1154" s="223"/>
      <c r="BBO1154" s="223"/>
      <c r="BBP1154" s="223"/>
      <c r="BBQ1154" s="223"/>
      <c r="BBR1154" s="223"/>
      <c r="BBS1154" s="223"/>
      <c r="BBT1154" s="223"/>
      <c r="BBU1154" s="223"/>
      <c r="BBV1154" s="223"/>
      <c r="BBW1154" s="223"/>
      <c r="BBX1154" s="223"/>
      <c r="BBY1154" s="223"/>
      <c r="BBZ1154" s="223"/>
      <c r="BCA1154" s="223"/>
      <c r="BCB1154" s="223"/>
      <c r="BCC1154" s="223"/>
      <c r="BCD1154" s="223"/>
      <c r="BCE1154" s="223"/>
      <c r="BCF1154" s="223"/>
      <c r="BCG1154" s="223"/>
      <c r="BCH1154" s="223"/>
      <c r="BCI1154" s="223"/>
      <c r="BCJ1154" s="223"/>
      <c r="BCK1154" s="223"/>
      <c r="BCL1154" s="223"/>
      <c r="BCM1154" s="223"/>
      <c r="BCN1154" s="223"/>
      <c r="BCO1154" s="223"/>
      <c r="BCP1154" s="223"/>
      <c r="BCQ1154" s="223"/>
      <c r="BCR1154" s="223"/>
      <c r="BCS1154" s="223"/>
      <c r="BCT1154" s="223"/>
      <c r="BCU1154" s="223"/>
      <c r="BCV1154" s="223"/>
      <c r="BCW1154" s="223"/>
      <c r="BCX1154" s="223"/>
      <c r="BCY1154" s="223"/>
      <c r="BCZ1154" s="223"/>
      <c r="BDA1154" s="223"/>
      <c r="BDB1154" s="223"/>
      <c r="BDC1154" s="223"/>
      <c r="BDD1154" s="223"/>
      <c r="BDE1154" s="223"/>
      <c r="BDF1154" s="223"/>
      <c r="BDG1154" s="223"/>
      <c r="BDH1154" s="223"/>
      <c r="BDI1154" s="223"/>
      <c r="BDJ1154" s="223"/>
      <c r="BDK1154" s="223"/>
      <c r="BDL1154" s="223"/>
      <c r="BDM1154" s="223"/>
      <c r="BDN1154" s="223"/>
      <c r="BDO1154" s="223"/>
      <c r="BDP1154" s="223"/>
      <c r="BDQ1154" s="223"/>
      <c r="BDR1154" s="223"/>
      <c r="BDS1154" s="223"/>
      <c r="BDT1154" s="223"/>
      <c r="BDU1154" s="223"/>
      <c r="BDV1154" s="223"/>
      <c r="BDW1154" s="223"/>
      <c r="BDX1154" s="223"/>
      <c r="BDY1154" s="223"/>
      <c r="BDZ1154" s="223"/>
      <c r="BEA1154" s="223"/>
      <c r="BEB1154" s="223"/>
      <c r="BEC1154" s="223"/>
      <c r="BED1154" s="223"/>
      <c r="BEE1154" s="223"/>
      <c r="BEF1154" s="223"/>
      <c r="BEG1154" s="223"/>
      <c r="BEH1154" s="223"/>
      <c r="BEI1154" s="223"/>
      <c r="BEJ1154" s="223"/>
      <c r="BEK1154" s="223"/>
      <c r="BEL1154" s="223"/>
      <c r="BEM1154" s="223"/>
      <c r="BEN1154" s="223"/>
      <c r="BEO1154" s="223"/>
      <c r="BEP1154" s="223"/>
      <c r="BEQ1154" s="223"/>
      <c r="BER1154" s="223"/>
      <c r="BES1154" s="223"/>
      <c r="BET1154" s="223"/>
      <c r="BEU1154" s="223"/>
      <c r="BEV1154" s="223"/>
      <c r="BEW1154" s="223"/>
      <c r="BEX1154" s="223"/>
      <c r="BEY1154" s="223"/>
      <c r="BEZ1154" s="223"/>
      <c r="BFA1154" s="223"/>
      <c r="BFB1154" s="223"/>
      <c r="BFC1154" s="223"/>
      <c r="BFD1154" s="223"/>
      <c r="BFE1154" s="223"/>
      <c r="BFF1154" s="223"/>
      <c r="BFG1154" s="223"/>
      <c r="BFH1154" s="223"/>
      <c r="BFI1154" s="223"/>
      <c r="BFJ1154" s="223"/>
      <c r="BFK1154" s="223"/>
      <c r="BFL1154" s="223"/>
      <c r="BFM1154" s="223"/>
      <c r="BFN1154" s="223"/>
      <c r="BFO1154" s="223"/>
      <c r="BFP1154" s="223"/>
      <c r="BFQ1154" s="223"/>
      <c r="BFR1154" s="223"/>
      <c r="BFS1154" s="223"/>
      <c r="BFT1154" s="223"/>
      <c r="BFU1154" s="223"/>
      <c r="BFV1154" s="223"/>
      <c r="BFW1154" s="223"/>
      <c r="BFX1154" s="223"/>
      <c r="BFY1154" s="223"/>
      <c r="BFZ1154" s="223"/>
      <c r="BGA1154" s="223"/>
      <c r="BGB1154" s="223"/>
      <c r="BGC1154" s="223"/>
      <c r="BGD1154" s="223"/>
      <c r="BGE1154" s="223"/>
      <c r="BGF1154" s="223"/>
      <c r="BGG1154" s="223"/>
      <c r="BGH1154" s="223"/>
      <c r="BGI1154" s="223"/>
      <c r="BGJ1154" s="223"/>
      <c r="BGK1154" s="223"/>
      <c r="BGL1154" s="223"/>
      <c r="BGM1154" s="223"/>
      <c r="BGN1154" s="223"/>
      <c r="BGO1154" s="223"/>
      <c r="BGP1154" s="223"/>
      <c r="BGQ1154" s="223"/>
      <c r="BGR1154" s="223"/>
      <c r="BGS1154" s="223"/>
      <c r="BGT1154" s="223"/>
      <c r="BGU1154" s="223"/>
      <c r="BGV1154" s="223"/>
      <c r="BGW1154" s="223"/>
      <c r="BGX1154" s="223"/>
      <c r="BGY1154" s="223"/>
      <c r="BGZ1154" s="223"/>
      <c r="BHA1154" s="223"/>
      <c r="BHB1154" s="223"/>
      <c r="BHC1154" s="223"/>
      <c r="BHD1154" s="223"/>
      <c r="BHE1154" s="223"/>
      <c r="BHF1154" s="223"/>
      <c r="BHG1154" s="223"/>
      <c r="BHH1154" s="223"/>
      <c r="BHI1154" s="223"/>
      <c r="BHJ1154" s="223"/>
      <c r="BHK1154" s="223"/>
      <c r="BHL1154" s="223"/>
      <c r="BHM1154" s="223"/>
      <c r="BHN1154" s="223"/>
      <c r="BHO1154" s="223"/>
      <c r="BHP1154" s="223"/>
      <c r="BHQ1154" s="223"/>
      <c r="BHR1154" s="223"/>
      <c r="BHS1154" s="223"/>
      <c r="BHT1154" s="223"/>
      <c r="BHU1154" s="223"/>
      <c r="BHV1154" s="223"/>
      <c r="BHW1154" s="223"/>
      <c r="BHX1154" s="223"/>
      <c r="BHY1154" s="223"/>
      <c r="BHZ1154" s="223"/>
      <c r="BIA1154" s="223"/>
      <c r="BIB1154" s="223"/>
      <c r="BIC1154" s="223"/>
      <c r="BID1154" s="223"/>
      <c r="BIE1154" s="223"/>
      <c r="BIF1154" s="223"/>
      <c r="BIG1154" s="223"/>
      <c r="BIH1154" s="223"/>
      <c r="BII1154" s="223"/>
      <c r="BIJ1154" s="223"/>
      <c r="BIK1154" s="223"/>
      <c r="BIL1154" s="223"/>
      <c r="BIM1154" s="223"/>
      <c r="BIN1154" s="223"/>
      <c r="BIO1154" s="223"/>
      <c r="BIP1154" s="223"/>
      <c r="BIQ1154" s="223"/>
      <c r="BIR1154" s="223"/>
      <c r="BIS1154" s="223"/>
      <c r="BIT1154" s="223"/>
      <c r="BIU1154" s="223"/>
      <c r="BIV1154" s="223"/>
      <c r="BIW1154" s="223"/>
      <c r="BIX1154" s="223"/>
      <c r="BIY1154" s="223"/>
      <c r="BIZ1154" s="223"/>
      <c r="BJA1154" s="223"/>
      <c r="BJB1154" s="223"/>
      <c r="BJC1154" s="223"/>
      <c r="BJD1154" s="223"/>
      <c r="BJE1154" s="223"/>
      <c r="BJF1154" s="223"/>
      <c r="BJG1154" s="223"/>
      <c r="BJH1154" s="223"/>
      <c r="BJI1154" s="223"/>
      <c r="BJJ1154" s="223"/>
      <c r="BJK1154" s="223"/>
      <c r="BJL1154" s="223"/>
      <c r="BJM1154" s="223"/>
      <c r="BJN1154" s="223"/>
      <c r="BJO1154" s="223"/>
      <c r="BJP1154" s="223"/>
      <c r="BJQ1154" s="223"/>
      <c r="BJR1154" s="223"/>
      <c r="BJS1154" s="223"/>
      <c r="BJT1154" s="223"/>
      <c r="BJU1154" s="223"/>
      <c r="BJV1154" s="223"/>
      <c r="BJW1154" s="223"/>
      <c r="BJX1154" s="223"/>
      <c r="BJY1154" s="223"/>
      <c r="BJZ1154" s="223"/>
      <c r="BKA1154" s="223"/>
      <c r="BKB1154" s="223"/>
      <c r="BKC1154" s="223"/>
      <c r="BKD1154" s="223"/>
      <c r="BKE1154" s="223"/>
      <c r="BKF1154" s="223"/>
      <c r="BKG1154" s="223"/>
      <c r="BKH1154" s="223"/>
      <c r="BKI1154" s="223"/>
      <c r="BKJ1154" s="223"/>
      <c r="BKK1154" s="223"/>
      <c r="BKL1154" s="223"/>
      <c r="BKM1154" s="223"/>
      <c r="BKN1154" s="223"/>
      <c r="BKO1154" s="223"/>
      <c r="BKP1154" s="223"/>
      <c r="BKQ1154" s="223"/>
      <c r="BKR1154" s="223"/>
      <c r="BKS1154" s="223"/>
      <c r="BKT1154" s="223"/>
      <c r="BKU1154" s="223"/>
      <c r="BKV1154" s="223"/>
      <c r="BKW1154" s="223"/>
      <c r="BKX1154" s="223"/>
      <c r="BKY1154" s="223"/>
      <c r="BKZ1154" s="223"/>
      <c r="BLA1154" s="223"/>
      <c r="BLB1154" s="223"/>
      <c r="BLC1154" s="223"/>
      <c r="BLD1154" s="223"/>
      <c r="BLE1154" s="223"/>
      <c r="BLF1154" s="223"/>
      <c r="BLG1154" s="223"/>
      <c r="BLH1154" s="223"/>
      <c r="BLI1154" s="223"/>
      <c r="BLJ1154" s="223"/>
      <c r="BLK1154" s="223"/>
      <c r="BLL1154" s="223"/>
      <c r="BLM1154" s="223"/>
      <c r="BLN1154" s="223"/>
      <c r="BLO1154" s="223"/>
      <c r="BLP1154" s="223"/>
      <c r="BLQ1154" s="223"/>
      <c r="BLR1154" s="223"/>
      <c r="BLS1154" s="223"/>
      <c r="BLT1154" s="223"/>
      <c r="BLU1154" s="223"/>
      <c r="BLV1154" s="223"/>
      <c r="BLW1154" s="223"/>
      <c r="BLX1154" s="223"/>
      <c r="BLY1154" s="223"/>
      <c r="BLZ1154" s="223"/>
      <c r="BMA1154" s="223"/>
      <c r="BMB1154" s="223"/>
      <c r="BMC1154" s="223"/>
      <c r="BMD1154" s="223"/>
      <c r="BME1154" s="223"/>
      <c r="BMF1154" s="223"/>
      <c r="BMG1154" s="223"/>
      <c r="BMH1154" s="223"/>
      <c r="BMI1154" s="223"/>
      <c r="BMJ1154" s="223"/>
      <c r="BMK1154" s="223"/>
      <c r="BML1154" s="223"/>
      <c r="BMM1154" s="223"/>
      <c r="BMN1154" s="223"/>
      <c r="BMO1154" s="223"/>
      <c r="BMP1154" s="223"/>
      <c r="BMQ1154" s="223"/>
      <c r="BMR1154" s="223"/>
      <c r="BMS1154" s="223"/>
      <c r="BMT1154" s="223"/>
      <c r="BMU1154" s="223"/>
      <c r="BMV1154" s="223"/>
      <c r="BMW1154" s="223"/>
      <c r="BMX1154" s="223"/>
      <c r="BMY1154" s="223"/>
      <c r="BMZ1154" s="223"/>
      <c r="BNA1154" s="223"/>
      <c r="BNB1154" s="223"/>
      <c r="BNC1154" s="223"/>
      <c r="BND1154" s="223"/>
      <c r="BNE1154" s="223"/>
      <c r="BNF1154" s="223"/>
      <c r="BNG1154" s="223"/>
      <c r="BNH1154" s="223"/>
      <c r="BNI1154" s="223"/>
      <c r="BNJ1154" s="223"/>
      <c r="BNK1154" s="223"/>
      <c r="BNL1154" s="223"/>
      <c r="BNM1154" s="223"/>
      <c r="BNN1154" s="223"/>
      <c r="BNO1154" s="223"/>
      <c r="BNP1154" s="223"/>
      <c r="BNQ1154" s="223"/>
      <c r="BNR1154" s="223"/>
      <c r="BNS1154" s="223"/>
      <c r="BNT1154" s="223"/>
      <c r="BNU1154" s="223"/>
      <c r="BNV1154" s="223"/>
      <c r="BNW1154" s="223"/>
      <c r="BNX1154" s="223"/>
      <c r="BNY1154" s="223"/>
      <c r="BNZ1154" s="223"/>
      <c r="BOA1154" s="223"/>
      <c r="BOB1154" s="223"/>
      <c r="BOC1154" s="223"/>
      <c r="BOD1154" s="223"/>
      <c r="BOE1154" s="223"/>
      <c r="BOF1154" s="223"/>
      <c r="BOG1154" s="223"/>
      <c r="BOH1154" s="223"/>
      <c r="BOI1154" s="223"/>
      <c r="BOJ1154" s="223"/>
      <c r="BOK1154" s="223"/>
      <c r="BOL1154" s="223"/>
      <c r="BOM1154" s="223"/>
      <c r="BON1154" s="223"/>
      <c r="BOO1154" s="223"/>
      <c r="BOP1154" s="223"/>
      <c r="BOQ1154" s="223"/>
      <c r="BOR1154" s="223"/>
      <c r="BOS1154" s="223"/>
      <c r="BOT1154" s="223"/>
      <c r="BOU1154" s="223"/>
      <c r="BOV1154" s="223"/>
      <c r="BOW1154" s="223"/>
      <c r="BOX1154" s="223"/>
      <c r="BOY1154" s="223"/>
      <c r="BOZ1154" s="223"/>
      <c r="BPA1154" s="223"/>
      <c r="BPB1154" s="223"/>
      <c r="BPC1154" s="223"/>
      <c r="BPD1154" s="223"/>
      <c r="BPE1154" s="223"/>
      <c r="BPF1154" s="223"/>
      <c r="BPG1154" s="223"/>
      <c r="BPH1154" s="223"/>
      <c r="BPI1154" s="223"/>
      <c r="BPJ1154" s="223"/>
      <c r="BPK1154" s="223"/>
      <c r="BPL1154" s="223"/>
      <c r="BPM1154" s="223"/>
      <c r="BPN1154" s="223"/>
      <c r="BPO1154" s="223"/>
      <c r="BPP1154" s="223"/>
      <c r="BPQ1154" s="223"/>
      <c r="BPR1154" s="223"/>
      <c r="BPS1154" s="223"/>
      <c r="BPT1154" s="223"/>
      <c r="BPU1154" s="223"/>
      <c r="BPV1154" s="223"/>
      <c r="BPW1154" s="223"/>
      <c r="BPX1154" s="223"/>
      <c r="BPY1154" s="223"/>
      <c r="BPZ1154" s="223"/>
      <c r="BQA1154" s="223"/>
      <c r="BQB1154" s="223"/>
      <c r="BQC1154" s="223"/>
      <c r="BQD1154" s="223"/>
      <c r="BQE1154" s="223"/>
      <c r="BQF1154" s="223"/>
      <c r="BQG1154" s="223"/>
      <c r="BQH1154" s="223"/>
      <c r="BQI1154" s="223"/>
      <c r="BQJ1154" s="223"/>
      <c r="BQK1154" s="223"/>
      <c r="BQL1154" s="223"/>
      <c r="BQM1154" s="223"/>
      <c r="BQN1154" s="223"/>
      <c r="BQO1154" s="223"/>
      <c r="BQP1154" s="223"/>
      <c r="BQQ1154" s="223"/>
      <c r="BQR1154" s="223"/>
      <c r="BQS1154" s="223"/>
      <c r="BQT1154" s="223"/>
      <c r="BQU1154" s="223"/>
      <c r="BQV1154" s="223"/>
      <c r="BQW1154" s="223"/>
      <c r="BQX1154" s="223"/>
      <c r="BQY1154" s="223"/>
      <c r="BQZ1154" s="223"/>
      <c r="BRA1154" s="223"/>
      <c r="BRB1154" s="223"/>
      <c r="BRC1154" s="223"/>
      <c r="BRD1154" s="223"/>
      <c r="BRE1154" s="223"/>
      <c r="BRF1154" s="223"/>
      <c r="BRG1154" s="223"/>
      <c r="BRH1154" s="223"/>
      <c r="BRI1154" s="223"/>
      <c r="BRJ1154" s="223"/>
      <c r="BRK1154" s="223"/>
      <c r="BRL1154" s="223"/>
      <c r="BRM1154" s="223"/>
      <c r="BRN1154" s="223"/>
      <c r="BRO1154" s="223"/>
      <c r="BRP1154" s="223"/>
      <c r="BRQ1154" s="223"/>
      <c r="BRR1154" s="223"/>
      <c r="BRS1154" s="223"/>
      <c r="BRT1154" s="223"/>
      <c r="BRU1154" s="223"/>
      <c r="BRV1154" s="223"/>
      <c r="BRW1154" s="223"/>
      <c r="BRX1154" s="223"/>
      <c r="BRY1154" s="223"/>
      <c r="BRZ1154" s="223"/>
      <c r="BSA1154" s="223"/>
      <c r="BSB1154" s="223"/>
      <c r="BSC1154" s="223"/>
      <c r="BSD1154" s="223"/>
      <c r="BSE1154" s="223"/>
      <c r="BSF1154" s="223"/>
      <c r="BSG1154" s="223"/>
      <c r="BSH1154" s="223"/>
      <c r="BSI1154" s="223"/>
      <c r="BSJ1154" s="223"/>
      <c r="BSK1154" s="223"/>
      <c r="BSL1154" s="223"/>
      <c r="BSM1154" s="223"/>
      <c r="BSN1154" s="223"/>
      <c r="BSO1154" s="223"/>
      <c r="BSP1154" s="223"/>
      <c r="BSQ1154" s="223"/>
      <c r="BSR1154" s="223"/>
      <c r="BSS1154" s="223"/>
      <c r="BST1154" s="223"/>
      <c r="BSU1154" s="223"/>
      <c r="BSV1154" s="223"/>
      <c r="BSW1154" s="223"/>
      <c r="BSX1154" s="223"/>
      <c r="BSY1154" s="223"/>
      <c r="BSZ1154" s="223"/>
      <c r="BTA1154" s="223"/>
      <c r="BTB1154" s="223"/>
      <c r="BTC1154" s="223"/>
      <c r="BTD1154" s="223"/>
      <c r="BTE1154" s="223"/>
      <c r="BTF1154" s="223"/>
      <c r="BTG1154" s="223"/>
      <c r="BTH1154" s="223"/>
      <c r="BTI1154" s="223"/>
      <c r="BTJ1154" s="223"/>
      <c r="BTK1154" s="223"/>
      <c r="BTL1154" s="223"/>
      <c r="BTM1154" s="223"/>
      <c r="BTN1154" s="223"/>
      <c r="BTO1154" s="223"/>
      <c r="BTP1154" s="223"/>
      <c r="BTQ1154" s="223"/>
      <c r="BTR1154" s="223"/>
      <c r="BTS1154" s="223"/>
      <c r="BTT1154" s="223"/>
      <c r="BTU1154" s="223"/>
      <c r="BTV1154" s="223"/>
      <c r="BTW1154" s="223"/>
      <c r="BTX1154" s="223"/>
      <c r="BTY1154" s="223"/>
      <c r="BTZ1154" s="223"/>
      <c r="BUA1154" s="223"/>
      <c r="BUB1154" s="223"/>
      <c r="BUC1154" s="223"/>
      <c r="BUD1154" s="223"/>
      <c r="BUE1154" s="223"/>
      <c r="BUF1154" s="223"/>
      <c r="BUG1154" s="223"/>
      <c r="BUH1154" s="223"/>
      <c r="BUI1154" s="223"/>
      <c r="BUJ1154" s="223"/>
      <c r="BUK1154" s="223"/>
      <c r="BUL1154" s="223"/>
      <c r="BUM1154" s="223"/>
      <c r="BUN1154" s="223"/>
      <c r="BUO1154" s="223"/>
      <c r="BUP1154" s="223"/>
      <c r="BUQ1154" s="223"/>
      <c r="BUR1154" s="223"/>
      <c r="BUS1154" s="223"/>
      <c r="BUT1154" s="223"/>
      <c r="BUU1154" s="223"/>
      <c r="BUV1154" s="223"/>
      <c r="BUW1154" s="223"/>
      <c r="BUX1154" s="223"/>
      <c r="BUY1154" s="223"/>
      <c r="BUZ1154" s="223"/>
      <c r="BVA1154" s="223"/>
      <c r="BVB1154" s="223"/>
      <c r="BVC1154" s="223"/>
      <c r="BVD1154" s="223"/>
      <c r="BVE1154" s="223"/>
      <c r="BVF1154" s="223"/>
      <c r="BVG1154" s="223"/>
      <c r="BVH1154" s="223"/>
      <c r="BVI1154" s="223"/>
      <c r="BVJ1154" s="223"/>
      <c r="BVK1154" s="223"/>
      <c r="BVL1154" s="223"/>
      <c r="BVM1154" s="223"/>
      <c r="BVN1154" s="223"/>
      <c r="BVO1154" s="223"/>
      <c r="BVP1154" s="223"/>
      <c r="BVQ1154" s="223"/>
      <c r="BVR1154" s="223"/>
      <c r="BVS1154" s="223"/>
      <c r="BVT1154" s="223"/>
      <c r="BVU1154" s="223"/>
      <c r="BVV1154" s="223"/>
      <c r="BVW1154" s="223"/>
      <c r="BVX1154" s="223"/>
      <c r="BVY1154" s="223"/>
      <c r="BVZ1154" s="223"/>
      <c r="BWA1154" s="223"/>
      <c r="BWB1154" s="223"/>
      <c r="BWC1154" s="223"/>
      <c r="BWD1154" s="223"/>
      <c r="BWE1154" s="223"/>
      <c r="BWF1154" s="223"/>
      <c r="BWG1154" s="223"/>
      <c r="BWH1154" s="223"/>
      <c r="BWI1154" s="223"/>
      <c r="BWJ1154" s="223"/>
      <c r="BWK1154" s="223"/>
      <c r="BWL1154" s="223"/>
      <c r="BWM1154" s="223"/>
      <c r="BWN1154" s="223"/>
      <c r="BWO1154" s="223"/>
      <c r="BWP1154" s="223"/>
      <c r="BWQ1154" s="223"/>
      <c r="BWR1154" s="223"/>
      <c r="BWS1154" s="223"/>
      <c r="BWT1154" s="223"/>
      <c r="BWU1154" s="223"/>
      <c r="BWV1154" s="223"/>
      <c r="BWW1154" s="223"/>
      <c r="BWX1154" s="223"/>
      <c r="BWY1154" s="223"/>
      <c r="BWZ1154" s="223"/>
      <c r="BXA1154" s="223"/>
      <c r="BXB1154" s="223"/>
      <c r="BXC1154" s="223"/>
      <c r="BXD1154" s="223"/>
      <c r="BXE1154" s="223"/>
      <c r="BXF1154" s="223"/>
      <c r="BXG1154" s="223"/>
      <c r="BXH1154" s="223"/>
      <c r="BXI1154" s="223"/>
      <c r="BXJ1154" s="223"/>
      <c r="BXK1154" s="223"/>
      <c r="BXL1154" s="223"/>
      <c r="BXM1154" s="223"/>
      <c r="BXN1154" s="223"/>
      <c r="BXO1154" s="223"/>
      <c r="BXP1154" s="223"/>
      <c r="BXQ1154" s="223"/>
      <c r="BXR1154" s="223"/>
      <c r="BXS1154" s="223"/>
      <c r="BXT1154" s="223"/>
      <c r="BXU1154" s="223"/>
      <c r="BXV1154" s="223"/>
      <c r="BXW1154" s="223"/>
      <c r="BXX1154" s="223"/>
      <c r="BXY1154" s="223"/>
      <c r="BXZ1154" s="223"/>
      <c r="BYA1154" s="223"/>
      <c r="BYB1154" s="223"/>
      <c r="BYC1154" s="223"/>
      <c r="BYD1154" s="223"/>
      <c r="BYE1154" s="223"/>
      <c r="BYF1154" s="223"/>
      <c r="BYG1154" s="223"/>
      <c r="BYH1154" s="223"/>
      <c r="BYI1154" s="223"/>
      <c r="BYJ1154" s="223"/>
      <c r="BYK1154" s="223"/>
      <c r="BYL1154" s="223"/>
      <c r="BYM1154" s="223"/>
      <c r="BYN1154" s="223"/>
      <c r="BYO1154" s="223"/>
      <c r="BYP1154" s="223"/>
      <c r="BYQ1154" s="223"/>
      <c r="BYR1154" s="223"/>
      <c r="BYS1154" s="223"/>
      <c r="BYT1154" s="223"/>
      <c r="BYU1154" s="223"/>
      <c r="BYV1154" s="223"/>
      <c r="BYW1154" s="223"/>
      <c r="BYX1154" s="223"/>
      <c r="BYY1154" s="223"/>
      <c r="BYZ1154" s="223"/>
      <c r="BZA1154" s="223"/>
      <c r="BZB1154" s="223"/>
      <c r="BZC1154" s="223"/>
      <c r="BZD1154" s="223"/>
      <c r="BZE1154" s="223"/>
      <c r="BZF1154" s="223"/>
      <c r="BZG1154" s="223"/>
      <c r="BZH1154" s="223"/>
      <c r="BZI1154" s="223"/>
      <c r="BZJ1154" s="223"/>
      <c r="BZK1154" s="223"/>
      <c r="BZL1154" s="223"/>
      <c r="BZM1154" s="223"/>
      <c r="BZN1154" s="223"/>
      <c r="BZO1154" s="223"/>
      <c r="BZP1154" s="223"/>
      <c r="BZQ1154" s="223"/>
      <c r="BZR1154" s="223"/>
      <c r="BZS1154" s="223"/>
      <c r="BZT1154" s="223"/>
      <c r="BZU1154" s="223"/>
      <c r="BZV1154" s="223"/>
      <c r="BZW1154" s="223"/>
      <c r="BZX1154" s="223"/>
      <c r="BZY1154" s="223"/>
      <c r="BZZ1154" s="223"/>
      <c r="CAA1154" s="223"/>
      <c r="CAB1154" s="223"/>
      <c r="CAC1154" s="223"/>
      <c r="CAD1154" s="223"/>
      <c r="CAE1154" s="223"/>
      <c r="CAF1154" s="223"/>
      <c r="CAG1154" s="223"/>
      <c r="CAH1154" s="223"/>
      <c r="CAI1154" s="223"/>
      <c r="CAJ1154" s="223"/>
      <c r="CAK1154" s="223"/>
      <c r="CAL1154" s="223"/>
      <c r="CAM1154" s="223"/>
      <c r="CAN1154" s="223"/>
      <c r="CAO1154" s="223"/>
      <c r="CAP1154" s="223"/>
      <c r="CAQ1154" s="223"/>
      <c r="CAR1154" s="223"/>
      <c r="CAS1154" s="223"/>
      <c r="CAT1154" s="223"/>
      <c r="CAU1154" s="223"/>
      <c r="CAV1154" s="223"/>
      <c r="CAW1154" s="223"/>
      <c r="CAX1154" s="223"/>
      <c r="CAY1154" s="223"/>
      <c r="CAZ1154" s="223"/>
      <c r="CBA1154" s="223"/>
      <c r="CBB1154" s="223"/>
      <c r="CBC1154" s="223"/>
      <c r="CBD1154" s="223"/>
      <c r="CBE1154" s="223"/>
      <c r="CBF1154" s="223"/>
      <c r="CBG1154" s="223"/>
      <c r="CBH1154" s="223"/>
      <c r="CBI1154" s="223"/>
      <c r="CBJ1154" s="223"/>
      <c r="CBK1154" s="223"/>
      <c r="CBL1154" s="223"/>
      <c r="CBM1154" s="223"/>
      <c r="CBN1154" s="223"/>
      <c r="CBO1154" s="223"/>
      <c r="CBP1154" s="223"/>
      <c r="CBQ1154" s="223"/>
      <c r="CBR1154" s="223"/>
      <c r="CBS1154" s="223"/>
      <c r="CBT1154" s="223"/>
      <c r="CBU1154" s="223"/>
      <c r="CBV1154" s="223"/>
      <c r="CBW1154" s="223"/>
      <c r="CBX1154" s="223"/>
      <c r="CBY1154" s="223"/>
      <c r="CBZ1154" s="223"/>
      <c r="CCA1154" s="223"/>
      <c r="CCB1154" s="223"/>
      <c r="CCC1154" s="223"/>
      <c r="CCD1154" s="223"/>
      <c r="CCE1154" s="223"/>
      <c r="CCF1154" s="223"/>
      <c r="CCG1154" s="223"/>
      <c r="CCH1154" s="223"/>
      <c r="CCI1154" s="223"/>
      <c r="CCJ1154" s="223"/>
      <c r="CCK1154" s="223"/>
      <c r="CCL1154" s="223"/>
      <c r="CCM1154" s="223"/>
      <c r="CCN1154" s="223"/>
      <c r="CCO1154" s="223"/>
      <c r="CCP1154" s="223"/>
      <c r="CCQ1154" s="223"/>
      <c r="CCR1154" s="223"/>
      <c r="CCS1154" s="223"/>
      <c r="CCT1154" s="223"/>
      <c r="CCU1154" s="223"/>
      <c r="CCV1154" s="223"/>
      <c r="CCW1154" s="223"/>
      <c r="CCX1154" s="223"/>
      <c r="CCY1154" s="223"/>
      <c r="CCZ1154" s="223"/>
      <c r="CDA1154" s="223"/>
      <c r="CDB1154" s="223"/>
      <c r="CDC1154" s="223"/>
      <c r="CDD1154" s="223"/>
      <c r="CDE1154" s="223"/>
      <c r="CDF1154" s="223"/>
      <c r="CDG1154" s="223"/>
      <c r="CDH1154" s="223"/>
      <c r="CDI1154" s="223"/>
      <c r="CDJ1154" s="223"/>
      <c r="CDK1154" s="223"/>
      <c r="CDL1154" s="223"/>
      <c r="CDM1154" s="223"/>
      <c r="CDN1154" s="223"/>
      <c r="CDO1154" s="223"/>
      <c r="CDP1154" s="223"/>
      <c r="CDQ1154" s="223"/>
      <c r="CDR1154" s="223"/>
      <c r="CDS1154" s="223"/>
      <c r="CDT1154" s="223"/>
      <c r="CDU1154" s="223"/>
      <c r="CDV1154" s="223"/>
      <c r="CDW1154" s="223"/>
      <c r="CDX1154" s="223"/>
      <c r="CDY1154" s="223"/>
      <c r="CDZ1154" s="223"/>
      <c r="CEA1154" s="223"/>
      <c r="CEB1154" s="223"/>
      <c r="CEC1154" s="223"/>
      <c r="CED1154" s="223"/>
      <c r="CEE1154" s="223"/>
      <c r="CEF1154" s="223"/>
      <c r="CEG1154" s="223"/>
      <c r="CEH1154" s="223"/>
      <c r="CEI1154" s="223"/>
      <c r="CEJ1154" s="223"/>
      <c r="CEK1154" s="223"/>
      <c r="CEL1154" s="223"/>
      <c r="CEM1154" s="223"/>
      <c r="CEN1154" s="223"/>
      <c r="CEO1154" s="223"/>
      <c r="CEP1154" s="223"/>
      <c r="CEQ1154" s="223"/>
      <c r="CER1154" s="223"/>
      <c r="CES1154" s="223"/>
      <c r="CET1154" s="223"/>
      <c r="CEU1154" s="223"/>
      <c r="CEV1154" s="223"/>
      <c r="CEW1154" s="223"/>
      <c r="CEX1154" s="223"/>
      <c r="CEY1154" s="223"/>
      <c r="CEZ1154" s="223"/>
      <c r="CFA1154" s="223"/>
      <c r="CFB1154" s="223"/>
      <c r="CFC1154" s="223"/>
      <c r="CFD1154" s="223"/>
      <c r="CFE1154" s="223"/>
      <c r="CFF1154" s="223"/>
      <c r="CFG1154" s="223"/>
      <c r="CFH1154" s="223"/>
      <c r="CFI1154" s="223"/>
      <c r="CFJ1154" s="223"/>
      <c r="CFK1154" s="223"/>
      <c r="CFL1154" s="223"/>
      <c r="CFM1154" s="223"/>
      <c r="CFN1154" s="223"/>
      <c r="CFO1154" s="223"/>
      <c r="CFP1154" s="223"/>
      <c r="CFQ1154" s="223"/>
      <c r="CFR1154" s="223"/>
      <c r="CFS1154" s="223"/>
      <c r="CFT1154" s="223"/>
      <c r="CFU1154" s="223"/>
      <c r="CFV1154" s="223"/>
      <c r="CFW1154" s="223"/>
      <c r="CFX1154" s="223"/>
      <c r="CFY1154" s="223"/>
      <c r="CFZ1154" s="223"/>
      <c r="CGA1154" s="223"/>
      <c r="CGB1154" s="223"/>
      <c r="CGC1154" s="223"/>
      <c r="CGD1154" s="223"/>
      <c r="CGE1154" s="223"/>
      <c r="CGF1154" s="223"/>
      <c r="CGG1154" s="223"/>
      <c r="CGH1154" s="223"/>
      <c r="CGI1154" s="223"/>
      <c r="CGJ1154" s="223"/>
      <c r="CGK1154" s="223"/>
      <c r="CGL1154" s="223"/>
      <c r="CGM1154" s="223"/>
      <c r="CGN1154" s="223"/>
      <c r="CGO1154" s="223"/>
      <c r="CGP1154" s="223"/>
      <c r="CGQ1154" s="223"/>
      <c r="CGR1154" s="223"/>
      <c r="CGS1154" s="223"/>
      <c r="CGT1154" s="223"/>
      <c r="CGU1154" s="223"/>
      <c r="CGV1154" s="223"/>
      <c r="CGW1154" s="223"/>
      <c r="CGX1154" s="223"/>
      <c r="CGY1154" s="223"/>
      <c r="CGZ1154" s="223"/>
      <c r="CHA1154" s="223"/>
      <c r="CHB1154" s="223"/>
      <c r="CHC1154" s="223"/>
      <c r="CHD1154" s="223"/>
      <c r="CHE1154" s="223"/>
      <c r="CHF1154" s="223"/>
      <c r="CHG1154" s="223"/>
      <c r="CHH1154" s="223"/>
      <c r="CHI1154" s="223"/>
      <c r="CHJ1154" s="223"/>
      <c r="CHK1154" s="223"/>
      <c r="CHL1154" s="223"/>
      <c r="CHM1154" s="223"/>
      <c r="CHN1154" s="223"/>
      <c r="CHO1154" s="223"/>
      <c r="CHP1154" s="223"/>
      <c r="CHQ1154" s="223"/>
      <c r="CHR1154" s="223"/>
      <c r="CHS1154" s="223"/>
      <c r="CHT1154" s="223"/>
      <c r="CHU1154" s="223"/>
      <c r="CHV1154" s="223"/>
      <c r="CHW1154" s="223"/>
      <c r="CHX1154" s="223"/>
      <c r="CHY1154" s="223"/>
      <c r="CHZ1154" s="223"/>
      <c r="CIA1154" s="223"/>
      <c r="CIB1154" s="223"/>
      <c r="CIC1154" s="223"/>
      <c r="CID1154" s="223"/>
      <c r="CIE1154" s="223"/>
      <c r="CIF1154" s="223"/>
      <c r="CIG1154" s="223"/>
      <c r="CIH1154" s="223"/>
      <c r="CII1154" s="223"/>
      <c r="CIJ1154" s="223"/>
      <c r="CIK1154" s="223"/>
      <c r="CIL1154" s="223"/>
      <c r="CIM1154" s="223"/>
      <c r="CIN1154" s="223"/>
      <c r="CIO1154" s="223"/>
      <c r="CIP1154" s="223"/>
      <c r="CIQ1154" s="223"/>
      <c r="CIR1154" s="223"/>
      <c r="CIS1154" s="223"/>
      <c r="CIT1154" s="223"/>
      <c r="CIU1154" s="223"/>
      <c r="CIV1154" s="223"/>
      <c r="CIW1154" s="223"/>
      <c r="CIX1154" s="223"/>
      <c r="CIY1154" s="223"/>
      <c r="CIZ1154" s="223"/>
      <c r="CJA1154" s="223"/>
      <c r="CJB1154" s="223"/>
      <c r="CJC1154" s="223"/>
      <c r="CJD1154" s="223"/>
      <c r="CJE1154" s="223"/>
      <c r="CJF1154" s="223"/>
      <c r="CJG1154" s="223"/>
      <c r="CJH1154" s="223"/>
      <c r="CJI1154" s="223"/>
      <c r="CJJ1154" s="223"/>
      <c r="CJK1154" s="223"/>
      <c r="CJL1154" s="223"/>
      <c r="CJM1154" s="223"/>
      <c r="CJN1154" s="223"/>
      <c r="CJO1154" s="223"/>
      <c r="CJP1154" s="223"/>
      <c r="CJQ1154" s="223"/>
      <c r="CJR1154" s="223"/>
      <c r="CJS1154" s="223"/>
      <c r="CJT1154" s="223"/>
      <c r="CJU1154" s="223"/>
      <c r="CJV1154" s="223"/>
      <c r="CJW1154" s="223"/>
      <c r="CJX1154" s="223"/>
      <c r="CJY1154" s="223"/>
      <c r="CJZ1154" s="223"/>
      <c r="CKA1154" s="223"/>
      <c r="CKB1154" s="223"/>
      <c r="CKC1154" s="223"/>
      <c r="CKD1154" s="223"/>
      <c r="CKE1154" s="223"/>
      <c r="CKF1154" s="223"/>
      <c r="CKG1154" s="223"/>
      <c r="CKH1154" s="223"/>
      <c r="CKI1154" s="223"/>
      <c r="CKJ1154" s="223"/>
      <c r="CKK1154" s="223"/>
      <c r="CKL1154" s="223"/>
      <c r="CKM1154" s="223"/>
      <c r="CKN1154" s="223"/>
      <c r="CKO1154" s="223"/>
      <c r="CKP1154" s="223"/>
      <c r="CKQ1154" s="223"/>
      <c r="CKR1154" s="223"/>
      <c r="CKS1154" s="223"/>
      <c r="CKT1154" s="223"/>
      <c r="CKU1154" s="223"/>
      <c r="CKV1154" s="223"/>
      <c r="CKW1154" s="223"/>
      <c r="CKX1154" s="223"/>
      <c r="CKY1154" s="223"/>
      <c r="CKZ1154" s="223"/>
      <c r="CLA1154" s="223"/>
      <c r="CLB1154" s="223"/>
      <c r="CLC1154" s="223"/>
      <c r="CLD1154" s="223"/>
      <c r="CLE1154" s="223"/>
      <c r="CLF1154" s="223"/>
      <c r="CLG1154" s="223"/>
      <c r="CLH1154" s="223"/>
      <c r="CLI1154" s="223"/>
      <c r="CLJ1154" s="223"/>
      <c r="CLK1154" s="223"/>
      <c r="CLL1154" s="223"/>
      <c r="CLM1154" s="223"/>
      <c r="CLN1154" s="223"/>
      <c r="CLO1154" s="223"/>
      <c r="CLP1154" s="223"/>
      <c r="CLQ1154" s="223"/>
      <c r="CLR1154" s="223"/>
      <c r="CLS1154" s="223"/>
      <c r="CLT1154" s="223"/>
      <c r="CLU1154" s="223"/>
      <c r="CLV1154" s="223"/>
      <c r="CLW1154" s="223"/>
      <c r="CLX1154" s="223"/>
      <c r="CLY1154" s="223"/>
      <c r="CLZ1154" s="223"/>
      <c r="CMA1154" s="223"/>
      <c r="CMB1154" s="223"/>
      <c r="CMC1154" s="223"/>
      <c r="CMD1154" s="223"/>
      <c r="CME1154" s="223"/>
      <c r="CMF1154" s="223"/>
      <c r="CMG1154" s="223"/>
      <c r="CMH1154" s="223"/>
      <c r="CMI1154" s="223"/>
      <c r="CMJ1154" s="223"/>
      <c r="CMK1154" s="223"/>
      <c r="CML1154" s="223"/>
      <c r="CMM1154" s="223"/>
      <c r="CMN1154" s="223"/>
      <c r="CMO1154" s="223"/>
      <c r="CMP1154" s="223"/>
      <c r="CMQ1154" s="223"/>
      <c r="CMR1154" s="223"/>
      <c r="CMS1154" s="223"/>
      <c r="CMT1154" s="223"/>
      <c r="CMU1154" s="223"/>
      <c r="CMV1154" s="223"/>
      <c r="CMW1154" s="223"/>
      <c r="CMX1154" s="223"/>
      <c r="CMY1154" s="223"/>
      <c r="CMZ1154" s="223"/>
      <c r="CNA1154" s="223"/>
      <c r="CNB1154" s="223"/>
      <c r="CNC1154" s="223"/>
      <c r="CND1154" s="223"/>
      <c r="CNE1154" s="223"/>
      <c r="CNF1154" s="223"/>
      <c r="CNG1154" s="223"/>
      <c r="CNH1154" s="223"/>
      <c r="CNI1154" s="223"/>
      <c r="CNJ1154" s="223"/>
      <c r="CNK1154" s="223"/>
      <c r="CNL1154" s="223"/>
      <c r="CNM1154" s="223"/>
      <c r="CNN1154" s="223"/>
      <c r="CNO1154" s="223"/>
      <c r="CNP1154" s="223"/>
      <c r="CNQ1154" s="223"/>
      <c r="CNR1154" s="223"/>
      <c r="CNS1154" s="223"/>
      <c r="CNT1154" s="223"/>
      <c r="CNU1154" s="223"/>
      <c r="CNV1154" s="223"/>
      <c r="CNW1154" s="223"/>
      <c r="CNX1154" s="223"/>
      <c r="CNY1154" s="223"/>
      <c r="CNZ1154" s="223"/>
      <c r="COA1154" s="223"/>
      <c r="COB1154" s="223"/>
      <c r="COC1154" s="223"/>
      <c r="COD1154" s="223"/>
      <c r="COE1154" s="223"/>
      <c r="COF1154" s="223"/>
      <c r="COG1154" s="223"/>
      <c r="COH1154" s="223"/>
      <c r="COI1154" s="223"/>
      <c r="COJ1154" s="223"/>
      <c r="COK1154" s="223"/>
      <c r="COL1154" s="223"/>
      <c r="COM1154" s="223"/>
      <c r="CON1154" s="223"/>
      <c r="COO1154" s="223"/>
      <c r="COP1154" s="223"/>
      <c r="COQ1154" s="223"/>
      <c r="COR1154" s="223"/>
      <c r="COS1154" s="223"/>
      <c r="COT1154" s="223"/>
      <c r="COU1154" s="223"/>
      <c r="COV1154" s="223"/>
      <c r="COW1154" s="223"/>
      <c r="COX1154" s="223"/>
      <c r="COY1154" s="223"/>
      <c r="COZ1154" s="223"/>
      <c r="CPA1154" s="223"/>
      <c r="CPB1154" s="223"/>
      <c r="CPC1154" s="223"/>
      <c r="CPD1154" s="223"/>
      <c r="CPE1154" s="223"/>
      <c r="CPF1154" s="223"/>
      <c r="CPG1154" s="223"/>
      <c r="CPH1154" s="223"/>
      <c r="CPI1154" s="223"/>
      <c r="CPJ1154" s="223"/>
      <c r="CPK1154" s="223"/>
      <c r="CPL1154" s="223"/>
      <c r="CPM1154" s="223"/>
      <c r="CPN1154" s="223"/>
      <c r="CPO1154" s="223"/>
      <c r="CPP1154" s="223"/>
      <c r="CPQ1154" s="223"/>
      <c r="CPR1154" s="223"/>
      <c r="CPS1154" s="223"/>
      <c r="CPT1154" s="223"/>
      <c r="CPU1154" s="223"/>
      <c r="CPV1154" s="223"/>
      <c r="CPW1154" s="223"/>
      <c r="CPX1154" s="223"/>
      <c r="CPY1154" s="223"/>
      <c r="CPZ1154" s="223"/>
      <c r="CQA1154" s="223"/>
      <c r="CQB1154" s="223"/>
      <c r="CQC1154" s="223"/>
      <c r="CQD1154" s="223"/>
      <c r="CQE1154" s="223"/>
      <c r="CQF1154" s="223"/>
      <c r="CQG1154" s="223"/>
      <c r="CQH1154" s="223"/>
      <c r="CQI1154" s="223"/>
      <c r="CQJ1154" s="223"/>
      <c r="CQK1154" s="223"/>
      <c r="CQL1154" s="223"/>
      <c r="CQM1154" s="223"/>
      <c r="CQN1154" s="223"/>
      <c r="CQO1154" s="223"/>
      <c r="CQP1154" s="223"/>
      <c r="CQQ1154" s="223"/>
      <c r="CQR1154" s="223"/>
      <c r="CQS1154" s="223"/>
      <c r="CQT1154" s="223"/>
      <c r="CQU1154" s="223"/>
      <c r="CQV1154" s="223"/>
      <c r="CQW1154" s="223"/>
      <c r="CQX1154" s="223"/>
      <c r="CQY1154" s="223"/>
      <c r="CQZ1154" s="223"/>
      <c r="CRA1154" s="223"/>
      <c r="CRB1154" s="223"/>
      <c r="CRC1154" s="223"/>
      <c r="CRD1154" s="223"/>
      <c r="CRE1154" s="223"/>
      <c r="CRF1154" s="223"/>
      <c r="CRG1154" s="223"/>
      <c r="CRH1154" s="223"/>
      <c r="CRI1154" s="223"/>
      <c r="CRJ1154" s="223"/>
      <c r="CRK1154" s="223"/>
      <c r="CRL1154" s="223"/>
      <c r="CRM1154" s="223"/>
      <c r="CRN1154" s="223"/>
      <c r="CRO1154" s="223"/>
      <c r="CRP1154" s="223"/>
      <c r="CRQ1154" s="223"/>
      <c r="CRR1154" s="223"/>
      <c r="CRS1154" s="223"/>
      <c r="CRT1154" s="223"/>
      <c r="CRU1154" s="223"/>
      <c r="CRV1154" s="223"/>
      <c r="CRW1154" s="223"/>
      <c r="CRX1154" s="223"/>
      <c r="CRY1154" s="223"/>
      <c r="CRZ1154" s="223"/>
      <c r="CSA1154" s="223"/>
      <c r="CSB1154" s="223"/>
      <c r="CSC1154" s="223"/>
      <c r="CSD1154" s="223"/>
      <c r="CSE1154" s="223"/>
      <c r="CSF1154" s="223"/>
      <c r="CSG1154" s="223"/>
      <c r="CSH1154" s="223"/>
      <c r="CSI1154" s="223"/>
      <c r="CSJ1154" s="223"/>
      <c r="CSK1154" s="223"/>
      <c r="CSL1154" s="223"/>
      <c r="CSM1154" s="223"/>
      <c r="CSN1154" s="223"/>
      <c r="CSO1154" s="223"/>
      <c r="CSP1154" s="223"/>
      <c r="CSQ1154" s="223"/>
      <c r="CSR1154" s="223"/>
      <c r="CSS1154" s="223"/>
      <c r="CST1154" s="223"/>
      <c r="CSU1154" s="223"/>
      <c r="CSV1154" s="223"/>
      <c r="CSW1154" s="223"/>
      <c r="CSX1154" s="223"/>
      <c r="CSY1154" s="223"/>
      <c r="CSZ1154" s="223"/>
      <c r="CTA1154" s="223"/>
      <c r="CTB1154" s="223"/>
      <c r="CTC1154" s="223"/>
      <c r="CTD1154" s="223"/>
      <c r="CTE1154" s="223"/>
      <c r="CTF1154" s="223"/>
      <c r="CTG1154" s="223"/>
      <c r="CTH1154" s="223"/>
      <c r="CTI1154" s="223"/>
      <c r="CTJ1154" s="223"/>
      <c r="CTK1154" s="223"/>
      <c r="CTL1154" s="223"/>
      <c r="CTM1154" s="223"/>
      <c r="CTN1154" s="223"/>
      <c r="CTO1154" s="223"/>
      <c r="CTP1154" s="223"/>
      <c r="CTQ1154" s="223"/>
      <c r="CTR1154" s="223"/>
      <c r="CTS1154" s="223"/>
      <c r="CTT1154" s="223"/>
      <c r="CTU1154" s="223"/>
      <c r="CTV1154" s="223"/>
      <c r="CTW1154" s="223"/>
      <c r="CTX1154" s="223"/>
      <c r="CTY1154" s="223"/>
      <c r="CTZ1154" s="223"/>
      <c r="CUA1154" s="223"/>
      <c r="CUB1154" s="223"/>
      <c r="CUC1154" s="223"/>
      <c r="CUD1154" s="223"/>
      <c r="CUE1154" s="223"/>
      <c r="CUF1154" s="223"/>
      <c r="CUG1154" s="223"/>
      <c r="CUH1154" s="223"/>
      <c r="CUI1154" s="223"/>
      <c r="CUJ1154" s="223"/>
      <c r="CUK1154" s="223"/>
      <c r="CUL1154" s="223"/>
      <c r="CUM1154" s="223"/>
      <c r="CUN1154" s="223"/>
      <c r="CUO1154" s="223"/>
      <c r="CUP1154" s="223"/>
      <c r="CUQ1154" s="223"/>
      <c r="CUR1154" s="223"/>
      <c r="CUS1154" s="223"/>
      <c r="CUT1154" s="223"/>
      <c r="CUU1154" s="223"/>
      <c r="CUV1154" s="223"/>
      <c r="CUW1154" s="223"/>
      <c r="CUX1154" s="223"/>
      <c r="CUY1154" s="223"/>
      <c r="CUZ1154" s="223"/>
      <c r="CVA1154" s="223"/>
      <c r="CVB1154" s="223"/>
      <c r="CVC1154" s="223"/>
      <c r="CVD1154" s="223"/>
      <c r="CVE1154" s="223"/>
      <c r="CVF1154" s="223"/>
      <c r="CVG1154" s="223"/>
      <c r="CVH1154" s="223"/>
      <c r="CVI1154" s="223"/>
      <c r="CVJ1154" s="223"/>
      <c r="CVK1154" s="223"/>
      <c r="CVL1154" s="223"/>
      <c r="CVM1154" s="223"/>
      <c r="CVN1154" s="223"/>
      <c r="CVO1154" s="223"/>
      <c r="CVP1154" s="223"/>
      <c r="CVQ1154" s="223"/>
      <c r="CVR1154" s="223"/>
      <c r="CVS1154" s="223"/>
      <c r="CVT1154" s="223"/>
      <c r="CVU1154" s="223"/>
      <c r="CVV1154" s="223"/>
      <c r="CVW1154" s="223"/>
      <c r="CVX1154" s="223"/>
      <c r="CVY1154" s="223"/>
      <c r="CVZ1154" s="223"/>
      <c r="CWA1154" s="223"/>
      <c r="CWB1154" s="223"/>
      <c r="CWC1154" s="223"/>
      <c r="CWD1154" s="223"/>
      <c r="CWE1154" s="223"/>
      <c r="CWF1154" s="223"/>
      <c r="CWG1154" s="223"/>
      <c r="CWH1154" s="223"/>
      <c r="CWI1154" s="223"/>
      <c r="CWJ1154" s="223"/>
      <c r="CWK1154" s="223"/>
      <c r="CWL1154" s="223"/>
      <c r="CWM1154" s="223"/>
      <c r="CWN1154" s="223"/>
      <c r="CWO1154" s="223"/>
      <c r="CWP1154" s="223"/>
      <c r="CWQ1154" s="223"/>
      <c r="CWR1154" s="223"/>
      <c r="CWS1154" s="223"/>
      <c r="CWT1154" s="223"/>
      <c r="CWU1154" s="223"/>
      <c r="CWV1154" s="223"/>
      <c r="CWW1154" s="223"/>
      <c r="CWX1154" s="223"/>
      <c r="CWY1154" s="223"/>
      <c r="CWZ1154" s="223"/>
      <c r="CXA1154" s="223"/>
      <c r="CXB1154" s="223"/>
      <c r="CXC1154" s="223"/>
      <c r="CXD1154" s="223"/>
      <c r="CXE1154" s="223"/>
      <c r="CXF1154" s="223"/>
      <c r="CXG1154" s="223"/>
      <c r="CXH1154" s="223"/>
      <c r="CXI1154" s="223"/>
      <c r="CXJ1154" s="223"/>
      <c r="CXK1154" s="223"/>
      <c r="CXL1154" s="223"/>
      <c r="CXM1154" s="223"/>
      <c r="CXN1154" s="223"/>
      <c r="CXO1154" s="223"/>
      <c r="CXP1154" s="223"/>
      <c r="CXQ1154" s="223"/>
      <c r="CXR1154" s="223"/>
      <c r="CXS1154" s="223"/>
      <c r="CXT1154" s="223"/>
      <c r="CXU1154" s="223"/>
      <c r="CXV1154" s="223"/>
      <c r="CXW1154" s="223"/>
      <c r="CXX1154" s="223"/>
      <c r="CXY1154" s="223"/>
      <c r="CXZ1154" s="223"/>
      <c r="CYA1154" s="223"/>
      <c r="CYB1154" s="223"/>
      <c r="CYC1154" s="223"/>
      <c r="CYD1154" s="223"/>
      <c r="CYE1154" s="223"/>
      <c r="CYF1154" s="223"/>
      <c r="CYG1154" s="223"/>
      <c r="CYH1154" s="223"/>
      <c r="CYI1154" s="223"/>
      <c r="CYJ1154" s="223"/>
      <c r="CYK1154" s="223"/>
      <c r="CYL1154" s="223"/>
      <c r="CYM1154" s="223"/>
      <c r="CYN1154" s="223"/>
      <c r="CYO1154" s="223"/>
      <c r="CYP1154" s="223"/>
      <c r="CYQ1154" s="223"/>
      <c r="CYR1154" s="223"/>
      <c r="CYS1154" s="223"/>
      <c r="CYT1154" s="223"/>
      <c r="CYU1154" s="223"/>
      <c r="CYV1154" s="223"/>
      <c r="CYW1154" s="223"/>
      <c r="CYX1154" s="223"/>
      <c r="CYY1154" s="223"/>
      <c r="CYZ1154" s="223"/>
      <c r="CZA1154" s="223"/>
      <c r="CZB1154" s="223"/>
      <c r="CZC1154" s="223"/>
      <c r="CZD1154" s="223"/>
      <c r="CZE1154" s="223"/>
      <c r="CZF1154" s="223"/>
      <c r="CZG1154" s="223"/>
      <c r="CZH1154" s="223"/>
      <c r="CZI1154" s="223"/>
      <c r="CZJ1154" s="223"/>
      <c r="CZK1154" s="223"/>
      <c r="CZL1154" s="223"/>
      <c r="CZM1154" s="223"/>
      <c r="CZN1154" s="223"/>
      <c r="CZO1154" s="223"/>
      <c r="CZP1154" s="223"/>
      <c r="CZQ1154" s="223"/>
      <c r="CZR1154" s="223"/>
      <c r="CZS1154" s="223"/>
      <c r="CZT1154" s="223"/>
      <c r="CZU1154" s="223"/>
      <c r="CZV1154" s="223"/>
      <c r="CZW1154" s="223"/>
      <c r="CZX1154" s="223"/>
      <c r="CZY1154" s="223"/>
      <c r="CZZ1154" s="223"/>
      <c r="DAA1154" s="223"/>
      <c r="DAB1154" s="223"/>
      <c r="DAC1154" s="223"/>
      <c r="DAD1154" s="223"/>
      <c r="DAE1154" s="223"/>
      <c r="DAF1154" s="223"/>
      <c r="DAG1154" s="223"/>
      <c r="DAH1154" s="223"/>
      <c r="DAI1154" s="223"/>
      <c r="DAJ1154" s="223"/>
      <c r="DAK1154" s="223"/>
      <c r="DAL1154" s="223"/>
      <c r="DAM1154" s="223"/>
      <c r="DAN1154" s="223"/>
      <c r="DAO1154" s="223"/>
      <c r="DAP1154" s="223"/>
      <c r="DAQ1154" s="223"/>
      <c r="DAR1154" s="223"/>
      <c r="DAS1154" s="223"/>
      <c r="DAT1154" s="223"/>
      <c r="DAU1154" s="223"/>
      <c r="DAV1154" s="223"/>
      <c r="DAW1154" s="223"/>
      <c r="DAX1154" s="223"/>
      <c r="DAY1154" s="223"/>
      <c r="DAZ1154" s="223"/>
      <c r="DBA1154" s="223"/>
      <c r="DBB1154" s="223"/>
      <c r="DBC1154" s="223"/>
      <c r="DBD1154" s="223"/>
      <c r="DBE1154" s="223"/>
      <c r="DBF1154" s="223"/>
      <c r="DBG1154" s="223"/>
      <c r="DBH1154" s="223"/>
      <c r="DBI1154" s="223"/>
      <c r="DBJ1154" s="223"/>
      <c r="DBK1154" s="223"/>
      <c r="DBL1154" s="223"/>
      <c r="DBM1154" s="223"/>
      <c r="DBN1154" s="223"/>
      <c r="DBO1154" s="223"/>
      <c r="DBP1154" s="223"/>
      <c r="DBQ1154" s="223"/>
      <c r="DBR1154" s="223"/>
      <c r="DBS1154" s="223"/>
      <c r="DBT1154" s="223"/>
      <c r="DBU1154" s="223"/>
      <c r="DBV1154" s="223"/>
      <c r="DBW1154" s="223"/>
      <c r="DBX1154" s="223"/>
      <c r="DBY1154" s="223"/>
      <c r="DBZ1154" s="223"/>
      <c r="DCA1154" s="223"/>
      <c r="DCB1154" s="223"/>
      <c r="DCC1154" s="223"/>
      <c r="DCD1154" s="223"/>
      <c r="DCE1154" s="223"/>
      <c r="DCF1154" s="223"/>
      <c r="DCG1154" s="223"/>
      <c r="DCH1154" s="223"/>
      <c r="DCI1154" s="223"/>
      <c r="DCJ1154" s="223"/>
      <c r="DCK1154" s="223"/>
      <c r="DCL1154" s="223"/>
      <c r="DCM1154" s="223"/>
      <c r="DCN1154" s="223"/>
      <c r="DCO1154" s="223"/>
      <c r="DCP1154" s="223"/>
      <c r="DCQ1154" s="223"/>
      <c r="DCR1154" s="223"/>
      <c r="DCS1154" s="223"/>
      <c r="DCT1154" s="223"/>
      <c r="DCU1154" s="223"/>
      <c r="DCV1154" s="223"/>
      <c r="DCW1154" s="223"/>
      <c r="DCX1154" s="223"/>
      <c r="DCY1154" s="223"/>
      <c r="DCZ1154" s="223"/>
      <c r="DDA1154" s="223"/>
      <c r="DDB1154" s="223"/>
      <c r="DDC1154" s="223"/>
      <c r="DDD1154" s="223"/>
      <c r="DDE1154" s="223"/>
      <c r="DDF1154" s="223"/>
      <c r="DDG1154" s="223"/>
      <c r="DDH1154" s="223"/>
      <c r="DDI1154" s="223"/>
      <c r="DDJ1154" s="223"/>
      <c r="DDK1154" s="223"/>
      <c r="DDL1154" s="223"/>
      <c r="DDM1154" s="223"/>
      <c r="DDN1154" s="223"/>
      <c r="DDO1154" s="223"/>
      <c r="DDP1154" s="223"/>
      <c r="DDQ1154" s="223"/>
      <c r="DDR1154" s="223"/>
      <c r="DDS1154" s="223"/>
      <c r="DDT1154" s="223"/>
      <c r="DDU1154" s="223"/>
      <c r="DDV1154" s="223"/>
      <c r="DDW1154" s="223"/>
      <c r="DDX1154" s="223"/>
      <c r="DDY1154" s="223"/>
      <c r="DDZ1154" s="223"/>
      <c r="DEA1154" s="223"/>
      <c r="DEB1154" s="223"/>
      <c r="DEC1154" s="223"/>
      <c r="DED1154" s="223"/>
      <c r="DEE1154" s="223"/>
      <c r="DEF1154" s="223"/>
      <c r="DEG1154" s="223"/>
      <c r="DEH1154" s="223"/>
      <c r="DEI1154" s="223"/>
      <c r="DEJ1154" s="223"/>
      <c r="DEK1154" s="223"/>
      <c r="DEL1154" s="223"/>
      <c r="DEM1154" s="223"/>
      <c r="DEN1154" s="223"/>
      <c r="DEO1154" s="223"/>
      <c r="DEP1154" s="223"/>
      <c r="DEQ1154" s="223"/>
      <c r="DER1154" s="223"/>
      <c r="DES1154" s="223"/>
      <c r="DET1154" s="223"/>
      <c r="DEU1154" s="223"/>
      <c r="DEV1154" s="223"/>
      <c r="DEW1154" s="223"/>
      <c r="DEX1154" s="223"/>
      <c r="DEY1154" s="223"/>
      <c r="DEZ1154" s="223"/>
      <c r="DFA1154" s="223"/>
      <c r="DFB1154" s="223"/>
      <c r="DFC1154" s="223"/>
      <c r="DFD1154" s="223"/>
      <c r="DFE1154" s="223"/>
      <c r="DFF1154" s="223"/>
      <c r="DFG1154" s="223"/>
      <c r="DFH1154" s="223"/>
      <c r="DFI1154" s="223"/>
      <c r="DFJ1154" s="223"/>
      <c r="DFK1154" s="223"/>
      <c r="DFL1154" s="223"/>
      <c r="DFM1154" s="223"/>
      <c r="DFN1154" s="223"/>
      <c r="DFO1154" s="223"/>
      <c r="DFP1154" s="223"/>
      <c r="DFQ1154" s="223"/>
      <c r="DFR1154" s="223"/>
      <c r="DFS1154" s="223"/>
      <c r="DFT1154" s="223"/>
      <c r="DFU1154" s="223"/>
      <c r="DFV1154" s="223"/>
      <c r="DFW1154" s="223"/>
      <c r="DFX1154" s="223"/>
      <c r="DFY1154" s="223"/>
      <c r="DFZ1154" s="223"/>
      <c r="DGA1154" s="223"/>
      <c r="DGB1154" s="223"/>
      <c r="DGC1154" s="223"/>
      <c r="DGD1154" s="223"/>
      <c r="DGE1154" s="223"/>
      <c r="DGF1154" s="223"/>
      <c r="DGG1154" s="223"/>
      <c r="DGH1154" s="223"/>
      <c r="DGI1154" s="223"/>
      <c r="DGJ1154" s="223"/>
      <c r="DGK1154" s="223"/>
      <c r="DGL1154" s="223"/>
      <c r="DGM1154" s="223"/>
      <c r="DGN1154" s="223"/>
      <c r="DGO1154" s="223"/>
      <c r="DGP1154" s="223"/>
      <c r="DGQ1154" s="223"/>
      <c r="DGR1154" s="223"/>
      <c r="DGS1154" s="223"/>
      <c r="DGT1154" s="223"/>
      <c r="DGU1154" s="223"/>
      <c r="DGV1154" s="223"/>
      <c r="DGW1154" s="223"/>
      <c r="DGX1154" s="223"/>
      <c r="DGY1154" s="223"/>
      <c r="DGZ1154" s="223"/>
      <c r="DHA1154" s="223"/>
      <c r="DHB1154" s="223"/>
      <c r="DHC1154" s="223"/>
      <c r="DHD1154" s="223"/>
      <c r="DHE1154" s="223"/>
      <c r="DHF1154" s="223"/>
      <c r="DHG1154" s="223"/>
      <c r="DHH1154" s="223"/>
      <c r="DHI1154" s="223"/>
      <c r="DHJ1154" s="223"/>
      <c r="DHK1154" s="223"/>
      <c r="DHL1154" s="223"/>
      <c r="DHM1154" s="223"/>
      <c r="DHN1154" s="223"/>
      <c r="DHO1154" s="223"/>
      <c r="DHP1154" s="223"/>
      <c r="DHQ1154" s="223"/>
      <c r="DHR1154" s="223"/>
      <c r="DHS1154" s="223"/>
      <c r="DHT1154" s="223"/>
      <c r="DHU1154" s="223"/>
      <c r="DHV1154" s="223"/>
      <c r="DHW1154" s="223"/>
      <c r="DHX1154" s="223"/>
      <c r="DHY1154" s="223"/>
      <c r="DHZ1154" s="223"/>
      <c r="DIA1154" s="223"/>
      <c r="DIB1154" s="223"/>
      <c r="DIC1154" s="223"/>
      <c r="DID1154" s="223"/>
      <c r="DIE1154" s="223"/>
      <c r="DIF1154" s="223"/>
      <c r="DIG1154" s="223"/>
      <c r="DIH1154" s="223"/>
      <c r="DII1154" s="223"/>
      <c r="DIJ1154" s="223"/>
      <c r="DIK1154" s="223"/>
      <c r="DIL1154" s="223"/>
      <c r="DIM1154" s="223"/>
      <c r="DIN1154" s="223"/>
      <c r="DIO1154" s="223"/>
      <c r="DIP1154" s="223"/>
      <c r="DIQ1154" s="223"/>
      <c r="DIR1154" s="223"/>
      <c r="DIS1154" s="223"/>
      <c r="DIT1154" s="223"/>
      <c r="DIU1154" s="223"/>
      <c r="DIV1154" s="223"/>
      <c r="DIW1154" s="223"/>
      <c r="DIX1154" s="223"/>
      <c r="DIY1154" s="223"/>
      <c r="DIZ1154" s="223"/>
      <c r="DJA1154" s="223"/>
      <c r="DJB1154" s="223"/>
      <c r="DJC1154" s="223"/>
      <c r="DJD1154" s="223"/>
      <c r="DJE1154" s="223"/>
      <c r="DJF1154" s="223"/>
      <c r="DJG1154" s="223"/>
      <c r="DJH1154" s="223"/>
      <c r="DJI1154" s="223"/>
      <c r="DJJ1154" s="223"/>
      <c r="DJK1154" s="223"/>
      <c r="DJL1154" s="223"/>
      <c r="DJM1154" s="223"/>
      <c r="DJN1154" s="223"/>
      <c r="DJO1154" s="223"/>
      <c r="DJP1154" s="223"/>
      <c r="DJQ1154" s="223"/>
      <c r="DJR1154" s="223"/>
      <c r="DJS1154" s="223"/>
      <c r="DJT1154" s="223"/>
      <c r="DJU1154" s="223"/>
      <c r="DJV1154" s="223"/>
      <c r="DJW1154" s="223"/>
      <c r="DJX1154" s="223"/>
      <c r="DJY1154" s="223"/>
      <c r="DJZ1154" s="223"/>
      <c r="DKA1154" s="223"/>
      <c r="DKB1154" s="223"/>
      <c r="DKC1154" s="223"/>
      <c r="DKD1154" s="223"/>
      <c r="DKE1154" s="223"/>
      <c r="DKF1154" s="223"/>
      <c r="DKG1154" s="223"/>
      <c r="DKH1154" s="223"/>
      <c r="DKI1154" s="223"/>
      <c r="DKJ1154" s="223"/>
      <c r="DKK1154" s="223"/>
      <c r="DKL1154" s="223"/>
      <c r="DKM1154" s="223"/>
      <c r="DKN1154" s="223"/>
      <c r="DKO1154" s="223"/>
      <c r="DKP1154" s="223"/>
      <c r="DKQ1154" s="223"/>
      <c r="DKR1154" s="223"/>
      <c r="DKS1154" s="223"/>
      <c r="DKT1154" s="223"/>
      <c r="DKU1154" s="223"/>
      <c r="DKV1154" s="223"/>
      <c r="DKW1154" s="223"/>
      <c r="DKX1154" s="223"/>
      <c r="DKY1154" s="223"/>
      <c r="DKZ1154" s="223"/>
      <c r="DLA1154" s="223"/>
      <c r="DLB1154" s="223"/>
      <c r="DLC1154" s="223"/>
      <c r="DLD1154" s="223"/>
      <c r="DLE1154" s="223"/>
      <c r="DLF1154" s="223"/>
      <c r="DLG1154" s="223"/>
      <c r="DLH1154" s="223"/>
      <c r="DLI1154" s="223"/>
      <c r="DLJ1154" s="223"/>
      <c r="DLK1154" s="223"/>
      <c r="DLL1154" s="223"/>
      <c r="DLM1154" s="223"/>
      <c r="DLN1154" s="223"/>
      <c r="DLO1154" s="223"/>
      <c r="DLP1154" s="223"/>
      <c r="DLQ1154" s="223"/>
      <c r="DLR1154" s="223"/>
      <c r="DLS1154" s="223"/>
      <c r="DLT1154" s="223"/>
      <c r="DLU1154" s="223"/>
      <c r="DLV1154" s="223"/>
      <c r="DLW1154" s="223"/>
      <c r="DLX1154" s="223"/>
      <c r="DLY1154" s="223"/>
      <c r="DLZ1154" s="223"/>
      <c r="DMA1154" s="223"/>
      <c r="DMB1154" s="223"/>
      <c r="DMC1154" s="223"/>
      <c r="DMD1154" s="223"/>
      <c r="DME1154" s="223"/>
      <c r="DMF1154" s="223"/>
      <c r="DMG1154" s="223"/>
      <c r="DMH1154" s="223"/>
      <c r="DMI1154" s="223"/>
      <c r="DMJ1154" s="223"/>
      <c r="DMK1154" s="223"/>
      <c r="DML1154" s="223"/>
      <c r="DMM1154" s="223"/>
      <c r="DMN1154" s="223"/>
      <c r="DMO1154" s="223"/>
      <c r="DMP1154" s="223"/>
      <c r="DMQ1154" s="223"/>
      <c r="DMR1154" s="223"/>
      <c r="DMS1154" s="223"/>
      <c r="DMT1154" s="223"/>
      <c r="DMU1154" s="223"/>
      <c r="DMV1154" s="223"/>
      <c r="DMW1154" s="223"/>
      <c r="DMX1154" s="223"/>
      <c r="DMY1154" s="223"/>
      <c r="DMZ1154" s="223"/>
      <c r="DNA1154" s="223"/>
      <c r="DNB1154" s="223"/>
      <c r="DNC1154" s="223"/>
      <c r="DND1154" s="223"/>
      <c r="DNE1154" s="223"/>
      <c r="DNF1154" s="223"/>
      <c r="DNG1154" s="223"/>
      <c r="DNH1154" s="223"/>
      <c r="DNI1154" s="223"/>
      <c r="DNJ1154" s="223"/>
      <c r="DNK1154" s="223"/>
      <c r="DNL1154" s="223"/>
      <c r="DNM1154" s="223"/>
      <c r="DNN1154" s="223"/>
      <c r="DNO1154" s="223"/>
      <c r="DNP1154" s="223"/>
      <c r="DNQ1154" s="223"/>
      <c r="DNR1154" s="223"/>
      <c r="DNS1154" s="223"/>
      <c r="DNT1154" s="223"/>
      <c r="DNU1154" s="223"/>
      <c r="DNV1154" s="223"/>
      <c r="DNW1154" s="223"/>
      <c r="DNX1154" s="223"/>
      <c r="DNY1154" s="223"/>
      <c r="DNZ1154" s="223"/>
      <c r="DOA1154" s="223"/>
      <c r="DOB1154" s="223"/>
      <c r="DOC1154" s="223"/>
      <c r="DOD1154" s="223"/>
      <c r="DOE1154" s="223"/>
      <c r="DOF1154" s="223"/>
      <c r="DOG1154" s="223"/>
      <c r="DOH1154" s="223"/>
      <c r="DOI1154" s="223"/>
      <c r="DOJ1154" s="223"/>
      <c r="DOK1154" s="223"/>
      <c r="DOL1154" s="223"/>
      <c r="DOM1154" s="223"/>
      <c r="DON1154" s="223"/>
      <c r="DOO1154" s="223"/>
      <c r="DOP1154" s="223"/>
      <c r="DOQ1154" s="223"/>
      <c r="DOR1154" s="223"/>
      <c r="DOS1154" s="223"/>
      <c r="DOT1154" s="223"/>
      <c r="DOU1154" s="223"/>
      <c r="DOV1154" s="223"/>
      <c r="DOW1154" s="223"/>
      <c r="DOX1154" s="223"/>
      <c r="DOY1154" s="223"/>
      <c r="DOZ1154" s="223"/>
      <c r="DPA1154" s="223"/>
      <c r="DPB1154" s="223"/>
      <c r="DPC1154" s="223"/>
      <c r="DPD1154" s="223"/>
      <c r="DPE1154" s="223"/>
      <c r="DPF1154" s="223"/>
      <c r="DPG1154" s="223"/>
      <c r="DPH1154" s="223"/>
      <c r="DPI1154" s="223"/>
      <c r="DPJ1154" s="223"/>
      <c r="DPK1154" s="223"/>
      <c r="DPL1154" s="223"/>
      <c r="DPM1154" s="223"/>
      <c r="DPN1154" s="223"/>
      <c r="DPO1154" s="223"/>
      <c r="DPP1154" s="223"/>
      <c r="DPQ1154" s="223"/>
      <c r="DPR1154" s="223"/>
      <c r="DPS1154" s="223"/>
      <c r="DPT1154" s="223"/>
      <c r="DPU1154" s="223"/>
      <c r="DPV1154" s="223"/>
      <c r="DPW1154" s="223"/>
      <c r="DPX1154" s="223"/>
      <c r="DPY1154" s="223"/>
      <c r="DPZ1154" s="223"/>
      <c r="DQA1154" s="223"/>
      <c r="DQB1154" s="223"/>
      <c r="DQC1154" s="223"/>
      <c r="DQD1154" s="223"/>
      <c r="DQE1154" s="223"/>
      <c r="DQF1154" s="223"/>
      <c r="DQG1154" s="223"/>
      <c r="DQH1154" s="223"/>
      <c r="DQI1154" s="223"/>
      <c r="DQJ1154" s="223"/>
      <c r="DQK1154" s="223"/>
      <c r="DQL1154" s="223"/>
      <c r="DQM1154" s="223"/>
      <c r="DQN1154" s="223"/>
      <c r="DQO1154" s="223"/>
      <c r="DQP1154" s="223"/>
      <c r="DQQ1154" s="223"/>
      <c r="DQR1154" s="223"/>
      <c r="DQS1154" s="223"/>
      <c r="DQT1154" s="223"/>
      <c r="DQU1154" s="223"/>
      <c r="DQV1154" s="223"/>
      <c r="DQW1154" s="223"/>
      <c r="DQX1154" s="223"/>
      <c r="DQY1154" s="223"/>
      <c r="DQZ1154" s="223"/>
      <c r="DRA1154" s="223"/>
      <c r="DRB1154" s="223"/>
      <c r="DRC1154" s="223"/>
      <c r="DRD1154" s="223"/>
      <c r="DRE1154" s="223"/>
      <c r="DRF1154" s="223"/>
      <c r="DRG1154" s="223"/>
      <c r="DRH1154" s="223"/>
      <c r="DRI1154" s="223"/>
      <c r="DRJ1154" s="223"/>
      <c r="DRK1154" s="223"/>
      <c r="DRL1154" s="223"/>
      <c r="DRM1154" s="223"/>
      <c r="DRN1154" s="223"/>
      <c r="DRO1154" s="223"/>
      <c r="DRP1154" s="223"/>
      <c r="DRQ1154" s="223"/>
      <c r="DRR1154" s="223"/>
      <c r="DRS1154" s="223"/>
      <c r="DRT1154" s="223"/>
      <c r="DRU1154" s="223"/>
      <c r="DRV1154" s="223"/>
      <c r="DRW1154" s="223"/>
      <c r="DRX1154" s="223"/>
      <c r="DRY1154" s="223"/>
      <c r="DRZ1154" s="223"/>
      <c r="DSA1154" s="223"/>
      <c r="DSB1154" s="223"/>
      <c r="DSC1154" s="223"/>
      <c r="DSD1154" s="223"/>
      <c r="DSE1154" s="223"/>
      <c r="DSF1154" s="223"/>
      <c r="DSG1154" s="223"/>
      <c r="DSH1154" s="223"/>
      <c r="DSI1154" s="223"/>
      <c r="DSJ1154" s="223"/>
      <c r="DSK1154" s="223"/>
      <c r="DSL1154" s="223"/>
      <c r="DSM1154" s="223"/>
      <c r="DSN1154" s="223"/>
      <c r="DSO1154" s="223"/>
      <c r="DSP1154" s="223"/>
      <c r="DSQ1154" s="223"/>
      <c r="DSR1154" s="223"/>
      <c r="DSS1154" s="223"/>
      <c r="DST1154" s="223"/>
      <c r="DSU1154" s="223"/>
      <c r="DSV1154" s="223"/>
      <c r="DSW1154" s="223"/>
      <c r="DSX1154" s="223"/>
      <c r="DSY1154" s="223"/>
      <c r="DSZ1154" s="223"/>
      <c r="DTA1154" s="223"/>
      <c r="DTB1154" s="223"/>
      <c r="DTC1154" s="223"/>
      <c r="DTD1154" s="223"/>
      <c r="DTE1154" s="223"/>
      <c r="DTF1154" s="223"/>
      <c r="DTG1154" s="223"/>
      <c r="DTH1154" s="223"/>
      <c r="DTI1154" s="223"/>
      <c r="DTJ1154" s="223"/>
      <c r="DTK1154" s="223"/>
      <c r="DTL1154" s="223"/>
      <c r="DTM1154" s="223"/>
      <c r="DTN1154" s="223"/>
      <c r="DTO1154" s="223"/>
      <c r="DTP1154" s="223"/>
      <c r="DTQ1154" s="223"/>
      <c r="DTR1154" s="223"/>
      <c r="DTS1154" s="223"/>
      <c r="DTT1154" s="223"/>
      <c r="DTU1154" s="223"/>
      <c r="DTV1154" s="223"/>
      <c r="DTW1154" s="223"/>
      <c r="DTX1154" s="223"/>
      <c r="DTY1154" s="223"/>
      <c r="DTZ1154" s="223"/>
      <c r="DUA1154" s="223"/>
      <c r="DUB1154" s="223"/>
      <c r="DUC1154" s="223"/>
      <c r="DUD1154" s="223"/>
      <c r="DUE1154" s="223"/>
      <c r="DUF1154" s="223"/>
      <c r="DUG1154" s="223"/>
      <c r="DUH1154" s="223"/>
      <c r="DUI1154" s="223"/>
      <c r="DUJ1154" s="223"/>
      <c r="DUK1154" s="223"/>
      <c r="DUL1154" s="223"/>
      <c r="DUM1154" s="223"/>
      <c r="DUN1154" s="223"/>
      <c r="DUO1154" s="223"/>
      <c r="DUP1154" s="223"/>
      <c r="DUQ1154" s="223"/>
      <c r="DUR1154" s="223"/>
      <c r="DUS1154" s="223"/>
      <c r="DUT1154" s="223"/>
      <c r="DUU1154" s="223"/>
      <c r="DUV1154" s="223"/>
      <c r="DUW1154" s="223"/>
      <c r="DUX1154" s="223"/>
      <c r="DUY1154" s="223"/>
      <c r="DUZ1154" s="223"/>
      <c r="DVA1154" s="223"/>
      <c r="DVB1154" s="223"/>
      <c r="DVC1154" s="223"/>
      <c r="DVD1154" s="223"/>
      <c r="DVE1154" s="223"/>
      <c r="DVF1154" s="223"/>
      <c r="DVG1154" s="223"/>
      <c r="DVH1154" s="223"/>
      <c r="DVI1154" s="223"/>
      <c r="DVJ1154" s="223"/>
      <c r="DVK1154" s="223"/>
      <c r="DVL1154" s="223"/>
      <c r="DVM1154" s="223"/>
      <c r="DVN1154" s="223"/>
      <c r="DVO1154" s="223"/>
      <c r="DVP1154" s="223"/>
      <c r="DVQ1154" s="223"/>
      <c r="DVR1154" s="223"/>
      <c r="DVS1154" s="223"/>
      <c r="DVT1154" s="223"/>
      <c r="DVU1154" s="223"/>
      <c r="DVV1154" s="223"/>
      <c r="DVW1154" s="223"/>
      <c r="DVX1154" s="223"/>
      <c r="DVY1154" s="223"/>
      <c r="DVZ1154" s="223"/>
      <c r="DWA1154" s="223"/>
      <c r="DWB1154" s="223"/>
      <c r="DWC1154" s="223"/>
      <c r="DWD1154" s="223"/>
      <c r="DWE1154" s="223"/>
      <c r="DWF1154" s="223"/>
      <c r="DWG1154" s="223"/>
      <c r="DWH1154" s="223"/>
      <c r="DWI1154" s="223"/>
      <c r="DWJ1154" s="223"/>
      <c r="DWK1154" s="223"/>
      <c r="DWL1154" s="223"/>
      <c r="DWM1154" s="223"/>
      <c r="DWN1154" s="223"/>
      <c r="DWO1154" s="223"/>
      <c r="DWP1154" s="223"/>
      <c r="DWQ1154" s="223"/>
      <c r="DWR1154" s="223"/>
      <c r="DWS1154" s="223"/>
      <c r="DWT1154" s="223"/>
      <c r="DWU1154" s="223"/>
      <c r="DWV1154" s="223"/>
      <c r="DWW1154" s="223"/>
      <c r="DWX1154" s="223"/>
      <c r="DWY1154" s="223"/>
      <c r="DWZ1154" s="223"/>
      <c r="DXA1154" s="223"/>
      <c r="DXB1154" s="223"/>
      <c r="DXC1154" s="223"/>
      <c r="DXD1154" s="223"/>
      <c r="DXE1154" s="223"/>
      <c r="DXF1154" s="223"/>
      <c r="DXG1154" s="223"/>
      <c r="DXH1154" s="223"/>
      <c r="DXI1154" s="223"/>
      <c r="DXJ1154" s="223"/>
      <c r="DXK1154" s="223"/>
      <c r="DXL1154" s="223"/>
      <c r="DXM1154" s="223"/>
      <c r="DXN1154" s="223"/>
      <c r="DXO1154" s="223"/>
      <c r="DXP1154" s="223"/>
      <c r="DXQ1154" s="223"/>
      <c r="DXR1154" s="223"/>
      <c r="DXS1154" s="223"/>
      <c r="DXT1154" s="223"/>
      <c r="DXU1154" s="223"/>
      <c r="DXV1154" s="223"/>
      <c r="DXW1154" s="223"/>
      <c r="DXX1154" s="223"/>
      <c r="DXY1154" s="223"/>
      <c r="DXZ1154" s="223"/>
      <c r="DYA1154" s="223"/>
      <c r="DYB1154" s="223"/>
      <c r="DYC1154" s="223"/>
      <c r="DYD1154" s="223"/>
      <c r="DYE1154" s="223"/>
      <c r="DYF1154" s="223"/>
      <c r="DYG1154" s="223"/>
      <c r="DYH1154" s="223"/>
      <c r="DYI1154" s="223"/>
      <c r="DYJ1154" s="223"/>
      <c r="DYK1154" s="223"/>
      <c r="DYL1154" s="223"/>
      <c r="DYM1154" s="223"/>
      <c r="DYN1154" s="223"/>
      <c r="DYO1154" s="223"/>
      <c r="DYP1154" s="223"/>
      <c r="DYQ1154" s="223"/>
      <c r="DYR1154" s="223"/>
      <c r="DYS1154" s="223"/>
      <c r="DYT1154" s="223"/>
      <c r="DYU1154" s="223"/>
      <c r="DYV1154" s="223"/>
      <c r="DYW1154" s="223"/>
      <c r="DYX1154" s="223"/>
      <c r="DYY1154" s="223"/>
      <c r="DYZ1154" s="223"/>
      <c r="DZA1154" s="223"/>
      <c r="DZB1154" s="223"/>
      <c r="DZC1154" s="223"/>
      <c r="DZD1154" s="223"/>
      <c r="DZE1154" s="223"/>
      <c r="DZF1154" s="223"/>
      <c r="DZG1154" s="223"/>
      <c r="DZH1154" s="223"/>
      <c r="DZI1154" s="223"/>
      <c r="DZJ1154" s="223"/>
      <c r="DZK1154" s="223"/>
      <c r="DZL1154" s="223"/>
      <c r="DZM1154" s="223"/>
      <c r="DZN1154" s="223"/>
      <c r="DZO1154" s="223"/>
      <c r="DZP1154" s="223"/>
      <c r="DZQ1154" s="223"/>
      <c r="DZR1154" s="223"/>
      <c r="DZS1154" s="223"/>
      <c r="DZT1154" s="223"/>
      <c r="DZU1154" s="223"/>
      <c r="DZV1154" s="223"/>
      <c r="DZW1154" s="223"/>
      <c r="DZX1154" s="223"/>
      <c r="DZY1154" s="223"/>
      <c r="DZZ1154" s="223"/>
      <c r="EAA1154" s="223"/>
      <c r="EAB1154" s="223"/>
      <c r="EAC1154" s="223"/>
      <c r="EAD1154" s="223"/>
      <c r="EAE1154" s="223"/>
      <c r="EAF1154" s="223"/>
      <c r="EAG1154" s="223"/>
      <c r="EAH1154" s="223"/>
      <c r="EAI1154" s="223"/>
      <c r="EAJ1154" s="223"/>
      <c r="EAK1154" s="223"/>
      <c r="EAL1154" s="223"/>
      <c r="EAM1154" s="223"/>
      <c r="EAN1154" s="223"/>
      <c r="EAO1154" s="223"/>
      <c r="EAP1154" s="223"/>
      <c r="EAQ1154" s="223"/>
      <c r="EAR1154" s="223"/>
      <c r="EAS1154" s="223"/>
      <c r="EAT1154" s="223"/>
      <c r="EAU1154" s="223"/>
      <c r="EAV1154" s="223"/>
      <c r="EAW1154" s="223"/>
      <c r="EAX1154" s="223"/>
      <c r="EAY1154" s="223"/>
      <c r="EAZ1154" s="223"/>
      <c r="EBA1154" s="223"/>
      <c r="EBB1154" s="223"/>
      <c r="EBC1154" s="223"/>
      <c r="EBD1154" s="223"/>
      <c r="EBE1154" s="223"/>
      <c r="EBF1154" s="223"/>
      <c r="EBG1154" s="223"/>
      <c r="EBH1154" s="223"/>
      <c r="EBI1154" s="223"/>
      <c r="EBJ1154" s="223"/>
      <c r="EBK1154" s="223"/>
      <c r="EBL1154" s="223"/>
      <c r="EBM1154" s="223"/>
      <c r="EBN1154" s="223"/>
      <c r="EBO1154" s="223"/>
      <c r="EBP1154" s="223"/>
      <c r="EBQ1154" s="223"/>
      <c r="EBR1154" s="223"/>
      <c r="EBS1154" s="223"/>
      <c r="EBT1154" s="223"/>
      <c r="EBU1154" s="223"/>
      <c r="EBV1154" s="223"/>
      <c r="EBW1154" s="223"/>
      <c r="EBX1154" s="223"/>
      <c r="EBY1154" s="223"/>
      <c r="EBZ1154" s="223"/>
      <c r="ECA1154" s="223"/>
      <c r="ECB1154" s="223"/>
      <c r="ECC1154" s="223"/>
      <c r="ECD1154" s="223"/>
      <c r="ECE1154" s="223"/>
      <c r="ECF1154" s="223"/>
      <c r="ECG1154" s="223"/>
      <c r="ECH1154" s="223"/>
      <c r="ECI1154" s="223"/>
      <c r="ECJ1154" s="223"/>
      <c r="ECK1154" s="223"/>
      <c r="ECL1154" s="223"/>
      <c r="ECM1154" s="223"/>
      <c r="ECN1154" s="223"/>
      <c r="ECO1154" s="223"/>
      <c r="ECP1154" s="223"/>
      <c r="ECQ1154" s="223"/>
      <c r="ECR1154" s="223"/>
      <c r="ECS1154" s="223"/>
      <c r="ECT1154" s="223"/>
      <c r="ECU1154" s="223"/>
      <c r="ECV1154" s="223"/>
      <c r="ECW1154" s="223"/>
      <c r="ECX1154" s="223"/>
      <c r="ECY1154" s="223"/>
      <c r="ECZ1154" s="223"/>
      <c r="EDA1154" s="223"/>
      <c r="EDB1154" s="223"/>
      <c r="EDC1154" s="223"/>
      <c r="EDD1154" s="223"/>
      <c r="EDE1154" s="223"/>
      <c r="EDF1154" s="223"/>
      <c r="EDG1154" s="223"/>
      <c r="EDH1154" s="223"/>
      <c r="EDI1154" s="223"/>
      <c r="EDJ1154" s="223"/>
      <c r="EDK1154" s="223"/>
      <c r="EDL1154" s="223"/>
      <c r="EDM1154" s="223"/>
      <c r="EDN1154" s="223"/>
      <c r="EDO1154" s="223"/>
      <c r="EDP1154" s="223"/>
      <c r="EDQ1154" s="223"/>
      <c r="EDR1154" s="223"/>
      <c r="EDS1154" s="223"/>
      <c r="EDT1154" s="223"/>
      <c r="EDU1154" s="223"/>
      <c r="EDV1154" s="223"/>
      <c r="EDW1154" s="223"/>
      <c r="EDX1154" s="223"/>
      <c r="EDY1154" s="223"/>
      <c r="EDZ1154" s="223"/>
      <c r="EEA1154" s="223"/>
      <c r="EEB1154" s="223"/>
      <c r="EEC1154" s="223"/>
      <c r="EED1154" s="223"/>
      <c r="EEE1154" s="223"/>
      <c r="EEF1154" s="223"/>
      <c r="EEG1154" s="223"/>
      <c r="EEH1154" s="223"/>
      <c r="EEI1154" s="223"/>
      <c r="EEJ1154" s="223"/>
      <c r="EEK1154" s="223"/>
      <c r="EEL1154" s="223"/>
      <c r="EEM1154" s="223"/>
      <c r="EEN1154" s="223"/>
      <c r="EEO1154" s="223"/>
      <c r="EEP1154" s="223"/>
      <c r="EEQ1154" s="223"/>
      <c r="EER1154" s="223"/>
      <c r="EES1154" s="223"/>
      <c r="EET1154" s="223"/>
      <c r="EEU1154" s="223"/>
      <c r="EEV1154" s="223"/>
      <c r="EEW1154" s="223"/>
      <c r="EEX1154" s="223"/>
      <c r="EEY1154" s="223"/>
      <c r="EEZ1154" s="223"/>
      <c r="EFA1154" s="223"/>
      <c r="EFB1154" s="223"/>
      <c r="EFC1154" s="223"/>
      <c r="EFD1154" s="223"/>
      <c r="EFE1154" s="223"/>
      <c r="EFF1154" s="223"/>
      <c r="EFG1154" s="223"/>
      <c r="EFH1154" s="223"/>
      <c r="EFI1154" s="223"/>
      <c r="EFJ1154" s="223"/>
      <c r="EFK1154" s="223"/>
      <c r="EFL1154" s="223"/>
      <c r="EFM1154" s="223"/>
      <c r="EFN1154" s="223"/>
      <c r="EFO1154" s="223"/>
      <c r="EFP1154" s="223"/>
      <c r="EFQ1154" s="223"/>
      <c r="EFR1154" s="223"/>
      <c r="EFS1154" s="223"/>
      <c r="EFT1154" s="223"/>
      <c r="EFU1154" s="223"/>
      <c r="EFV1154" s="223"/>
      <c r="EFW1154" s="223"/>
      <c r="EFX1154" s="223"/>
      <c r="EFY1154" s="223"/>
      <c r="EFZ1154" s="223"/>
      <c r="EGA1154" s="223"/>
      <c r="EGB1154" s="223"/>
      <c r="EGC1154" s="223"/>
      <c r="EGD1154" s="223"/>
      <c r="EGE1154" s="223"/>
      <c r="EGF1154" s="223"/>
      <c r="EGG1154" s="223"/>
      <c r="EGH1154" s="223"/>
      <c r="EGI1154" s="223"/>
      <c r="EGJ1154" s="223"/>
      <c r="EGK1154" s="223"/>
      <c r="EGL1154" s="223"/>
      <c r="EGM1154" s="223"/>
      <c r="EGN1154" s="223"/>
      <c r="EGO1154" s="223"/>
      <c r="EGP1154" s="223"/>
      <c r="EGQ1154" s="223"/>
      <c r="EGR1154" s="223"/>
      <c r="EGS1154" s="223"/>
      <c r="EGT1154" s="223"/>
      <c r="EGU1154" s="223"/>
      <c r="EGV1154" s="223"/>
      <c r="EGW1154" s="223"/>
      <c r="EGX1154" s="223"/>
      <c r="EGY1154" s="223"/>
      <c r="EGZ1154" s="223"/>
      <c r="EHA1154" s="223"/>
      <c r="EHB1154" s="223"/>
      <c r="EHC1154" s="223"/>
      <c r="EHD1154" s="223"/>
      <c r="EHE1154" s="223"/>
      <c r="EHF1154" s="223"/>
      <c r="EHG1154" s="223"/>
      <c r="EHH1154" s="223"/>
      <c r="EHI1154" s="223"/>
      <c r="EHJ1154" s="223"/>
      <c r="EHK1154" s="223"/>
      <c r="EHL1154" s="223"/>
      <c r="EHM1154" s="223"/>
      <c r="EHN1154" s="223"/>
      <c r="EHO1154" s="223"/>
      <c r="EHP1154" s="223"/>
      <c r="EHQ1154" s="223"/>
      <c r="EHR1154" s="223"/>
      <c r="EHS1154" s="223"/>
      <c r="EHT1154" s="223"/>
      <c r="EHU1154" s="223"/>
      <c r="EHV1154" s="223"/>
      <c r="EHW1154" s="223"/>
      <c r="EHX1154" s="223"/>
      <c r="EHY1154" s="223"/>
      <c r="EHZ1154" s="223"/>
      <c r="EIA1154" s="223"/>
      <c r="EIB1154" s="223"/>
      <c r="EIC1154" s="223"/>
      <c r="EID1154" s="223"/>
      <c r="EIE1154" s="223"/>
      <c r="EIF1154" s="223"/>
      <c r="EIG1154" s="223"/>
      <c r="EIH1154" s="223"/>
      <c r="EII1154" s="223"/>
      <c r="EIJ1154" s="223"/>
      <c r="EIK1154" s="223"/>
      <c r="EIL1154" s="223"/>
      <c r="EIM1154" s="223"/>
      <c r="EIN1154" s="223"/>
      <c r="EIO1154" s="223"/>
      <c r="EIP1154" s="223"/>
      <c r="EIQ1154" s="223"/>
      <c r="EIR1154" s="223"/>
      <c r="EIS1154" s="223"/>
      <c r="EIT1154" s="223"/>
      <c r="EIU1154" s="223"/>
      <c r="EIV1154" s="223"/>
      <c r="EIW1154" s="223"/>
      <c r="EIX1154" s="223"/>
      <c r="EIY1154" s="223"/>
      <c r="EIZ1154" s="223"/>
      <c r="EJA1154" s="223"/>
      <c r="EJB1154" s="223"/>
      <c r="EJC1154" s="223"/>
      <c r="EJD1154" s="223"/>
      <c r="EJE1154" s="223"/>
      <c r="EJF1154" s="223"/>
      <c r="EJG1154" s="223"/>
      <c r="EJH1154" s="223"/>
      <c r="EJI1154" s="223"/>
      <c r="EJJ1154" s="223"/>
      <c r="EJK1154" s="223"/>
      <c r="EJL1154" s="223"/>
      <c r="EJM1154" s="223"/>
      <c r="EJN1154" s="223"/>
      <c r="EJO1154" s="223"/>
      <c r="EJP1154" s="223"/>
      <c r="EJQ1154" s="223"/>
      <c r="EJR1154" s="223"/>
      <c r="EJS1154" s="223"/>
      <c r="EJT1154" s="223"/>
      <c r="EJU1154" s="223"/>
      <c r="EJV1154" s="223"/>
      <c r="EJW1154" s="223"/>
      <c r="EJX1154" s="223"/>
      <c r="EJY1154" s="223"/>
      <c r="EJZ1154" s="223"/>
      <c r="EKA1154" s="223"/>
      <c r="EKB1154" s="223"/>
      <c r="EKC1154" s="223"/>
      <c r="EKD1154" s="223"/>
      <c r="EKE1154" s="223"/>
      <c r="EKF1154" s="223"/>
      <c r="EKG1154" s="223"/>
      <c r="EKH1154" s="223"/>
      <c r="EKI1154" s="223"/>
      <c r="EKJ1154" s="223"/>
      <c r="EKK1154" s="223"/>
      <c r="EKL1154" s="223"/>
      <c r="EKM1154" s="223"/>
      <c r="EKN1154" s="223"/>
      <c r="EKO1154" s="223"/>
      <c r="EKP1154" s="223"/>
      <c r="EKQ1154" s="223"/>
      <c r="EKR1154" s="223"/>
      <c r="EKS1154" s="223"/>
      <c r="EKT1154" s="223"/>
      <c r="EKU1154" s="223"/>
      <c r="EKV1154" s="223"/>
      <c r="EKW1154" s="223"/>
      <c r="EKX1154" s="223"/>
      <c r="EKY1154" s="223"/>
      <c r="EKZ1154" s="223"/>
      <c r="ELA1154" s="223"/>
      <c r="ELB1154" s="223"/>
      <c r="ELC1154" s="223"/>
      <c r="ELD1154" s="223"/>
      <c r="ELE1154" s="223"/>
      <c r="ELF1154" s="223"/>
      <c r="ELG1154" s="223"/>
      <c r="ELH1154" s="223"/>
      <c r="ELI1154" s="223"/>
      <c r="ELJ1154" s="223"/>
      <c r="ELK1154" s="223"/>
      <c r="ELL1154" s="223"/>
      <c r="ELM1154" s="223"/>
      <c r="ELN1154" s="223"/>
      <c r="ELO1154" s="223"/>
      <c r="ELP1154" s="223"/>
      <c r="ELQ1154" s="223"/>
      <c r="ELR1154" s="223"/>
      <c r="ELS1154" s="223"/>
      <c r="ELT1154" s="223"/>
      <c r="ELU1154" s="223"/>
      <c r="ELV1154" s="223"/>
      <c r="ELW1154" s="223"/>
      <c r="ELX1154" s="223"/>
      <c r="ELY1154" s="223"/>
      <c r="ELZ1154" s="223"/>
      <c r="EMA1154" s="223"/>
      <c r="EMB1154" s="223"/>
      <c r="EMC1154" s="223"/>
      <c r="EMD1154" s="223"/>
      <c r="EME1154" s="223"/>
      <c r="EMF1154" s="223"/>
      <c r="EMG1154" s="223"/>
      <c r="EMH1154" s="223"/>
      <c r="EMI1154" s="223"/>
      <c r="EMJ1154" s="223"/>
      <c r="EMK1154" s="223"/>
      <c r="EML1154" s="223"/>
      <c r="EMM1154" s="223"/>
      <c r="EMN1154" s="223"/>
      <c r="EMO1154" s="223"/>
      <c r="EMP1154" s="223"/>
      <c r="EMQ1154" s="223"/>
      <c r="EMR1154" s="223"/>
      <c r="EMS1154" s="223"/>
      <c r="EMT1154" s="223"/>
      <c r="EMU1154" s="223"/>
      <c r="EMV1154" s="223"/>
      <c r="EMW1154" s="223"/>
      <c r="EMX1154" s="223"/>
      <c r="EMY1154" s="223"/>
      <c r="EMZ1154" s="223"/>
      <c r="ENA1154" s="223"/>
      <c r="ENB1154" s="223"/>
      <c r="ENC1154" s="223"/>
      <c r="END1154" s="223"/>
      <c r="ENE1154" s="223"/>
      <c r="ENF1154" s="223"/>
      <c r="ENG1154" s="223"/>
      <c r="ENH1154" s="223"/>
      <c r="ENI1154" s="223"/>
      <c r="ENJ1154" s="223"/>
      <c r="ENK1154" s="223"/>
      <c r="ENL1154" s="223"/>
      <c r="ENM1154" s="223"/>
      <c r="ENN1154" s="223"/>
      <c r="ENO1154" s="223"/>
      <c r="ENP1154" s="223"/>
      <c r="ENQ1154" s="223"/>
      <c r="ENR1154" s="223"/>
      <c r="ENS1154" s="223"/>
      <c r="ENT1154" s="223"/>
      <c r="ENU1154" s="223"/>
      <c r="ENV1154" s="223"/>
      <c r="ENW1154" s="223"/>
      <c r="ENX1154" s="223"/>
      <c r="ENY1154" s="223"/>
      <c r="ENZ1154" s="223"/>
      <c r="EOA1154" s="223"/>
      <c r="EOB1154" s="223"/>
      <c r="EOC1154" s="223"/>
      <c r="EOD1154" s="223"/>
      <c r="EOE1154" s="223"/>
      <c r="EOF1154" s="223"/>
      <c r="EOG1154" s="223"/>
      <c r="EOH1154" s="223"/>
      <c r="EOI1154" s="223"/>
      <c r="EOJ1154" s="223"/>
      <c r="EOK1154" s="223"/>
      <c r="EOL1154" s="223"/>
      <c r="EOM1154" s="223"/>
      <c r="EON1154" s="223"/>
      <c r="EOO1154" s="223"/>
      <c r="EOP1154" s="223"/>
      <c r="EOQ1154" s="223"/>
      <c r="EOR1154" s="223"/>
      <c r="EOS1154" s="223"/>
      <c r="EOT1154" s="223"/>
      <c r="EOU1154" s="223"/>
      <c r="EOV1154" s="223"/>
      <c r="EOW1154" s="223"/>
      <c r="EOX1154" s="223"/>
      <c r="EOY1154" s="223"/>
      <c r="EOZ1154" s="223"/>
      <c r="EPA1154" s="223"/>
      <c r="EPB1154" s="223"/>
      <c r="EPC1154" s="223"/>
      <c r="EPD1154" s="223"/>
      <c r="EPE1154" s="223"/>
      <c r="EPF1154" s="223"/>
      <c r="EPG1154" s="223"/>
      <c r="EPH1154" s="223"/>
      <c r="EPI1154" s="223"/>
      <c r="EPJ1154" s="223"/>
      <c r="EPK1154" s="223"/>
      <c r="EPL1154" s="223"/>
      <c r="EPM1154" s="223"/>
      <c r="EPN1154" s="223"/>
      <c r="EPO1154" s="223"/>
      <c r="EPP1154" s="223"/>
      <c r="EPQ1154" s="223"/>
      <c r="EPR1154" s="223"/>
      <c r="EPS1154" s="223"/>
      <c r="EPT1154" s="223"/>
      <c r="EPU1154" s="223"/>
      <c r="EPV1154" s="223"/>
      <c r="EPW1154" s="223"/>
      <c r="EPX1154" s="223"/>
      <c r="EPY1154" s="223"/>
      <c r="EPZ1154" s="223"/>
      <c r="EQA1154" s="223"/>
      <c r="EQB1154" s="223"/>
      <c r="EQC1154" s="223"/>
      <c r="EQD1154" s="223"/>
      <c r="EQE1154" s="223"/>
      <c r="EQF1154" s="223"/>
      <c r="EQG1154" s="223"/>
      <c r="EQH1154" s="223"/>
      <c r="EQI1154" s="223"/>
      <c r="EQJ1154" s="223"/>
      <c r="EQK1154" s="223"/>
      <c r="EQL1154" s="223"/>
      <c r="EQM1154" s="223"/>
      <c r="EQN1154" s="223"/>
      <c r="EQO1154" s="223"/>
      <c r="EQP1154" s="223"/>
      <c r="EQQ1154" s="223"/>
      <c r="EQR1154" s="223"/>
      <c r="EQS1154" s="223"/>
      <c r="EQT1154" s="223"/>
      <c r="EQU1154" s="223"/>
      <c r="EQV1154" s="223"/>
      <c r="EQW1154" s="223"/>
      <c r="EQX1154" s="223"/>
      <c r="EQY1154" s="223"/>
      <c r="EQZ1154" s="223"/>
      <c r="ERA1154" s="223"/>
      <c r="ERB1154" s="223"/>
      <c r="ERC1154" s="223"/>
      <c r="ERD1154" s="223"/>
      <c r="ERE1154" s="223"/>
      <c r="ERF1154" s="223"/>
      <c r="ERG1154" s="223"/>
      <c r="ERH1154" s="223"/>
      <c r="ERI1154" s="223"/>
      <c r="ERJ1154" s="223"/>
      <c r="ERK1154" s="223"/>
      <c r="ERL1154" s="223"/>
      <c r="ERM1154" s="223"/>
      <c r="ERN1154" s="223"/>
      <c r="ERO1154" s="223"/>
      <c r="ERP1154" s="223"/>
      <c r="ERQ1154" s="223"/>
      <c r="ERR1154" s="223"/>
      <c r="ERS1154" s="223"/>
      <c r="ERT1154" s="223"/>
      <c r="ERU1154" s="223"/>
      <c r="ERV1154" s="223"/>
      <c r="ERW1154" s="223"/>
      <c r="ERX1154" s="223"/>
      <c r="ERY1154" s="223"/>
      <c r="ERZ1154" s="223"/>
      <c r="ESA1154" s="223"/>
      <c r="ESB1154" s="223"/>
      <c r="ESC1154" s="223"/>
      <c r="ESD1154" s="223"/>
      <c r="ESE1154" s="223"/>
      <c r="ESF1154" s="223"/>
      <c r="ESG1154" s="223"/>
      <c r="ESH1154" s="223"/>
      <c r="ESI1154" s="223"/>
      <c r="ESJ1154" s="223"/>
      <c r="ESK1154" s="223"/>
      <c r="ESL1154" s="223"/>
      <c r="ESM1154" s="223"/>
      <c r="ESN1154" s="223"/>
      <c r="ESO1154" s="223"/>
      <c r="ESP1154" s="223"/>
      <c r="ESQ1154" s="223"/>
      <c r="ESR1154" s="223"/>
      <c r="ESS1154" s="223"/>
      <c r="EST1154" s="223"/>
      <c r="ESU1154" s="223"/>
      <c r="ESV1154" s="223"/>
      <c r="ESW1154" s="223"/>
      <c r="ESX1154" s="223"/>
      <c r="ESY1154" s="223"/>
      <c r="ESZ1154" s="223"/>
      <c r="ETA1154" s="223"/>
      <c r="ETB1154" s="223"/>
      <c r="ETC1154" s="223"/>
      <c r="ETD1154" s="223"/>
      <c r="ETE1154" s="223"/>
      <c r="ETF1154" s="223"/>
      <c r="ETG1154" s="223"/>
      <c r="ETH1154" s="223"/>
      <c r="ETI1154" s="223"/>
      <c r="ETJ1154" s="223"/>
      <c r="ETK1154" s="223"/>
      <c r="ETL1154" s="223"/>
      <c r="ETM1154" s="223"/>
      <c r="ETN1154" s="223"/>
      <c r="ETO1154" s="223"/>
      <c r="ETP1154" s="223"/>
      <c r="ETQ1154" s="223"/>
      <c r="ETR1154" s="223"/>
      <c r="ETS1154" s="223"/>
      <c r="ETT1154" s="223"/>
      <c r="ETU1154" s="223"/>
      <c r="ETV1154" s="223"/>
      <c r="ETW1154" s="223"/>
      <c r="ETX1154" s="223"/>
      <c r="ETY1154" s="223"/>
      <c r="ETZ1154" s="223"/>
      <c r="EUA1154" s="223"/>
      <c r="EUB1154" s="223"/>
      <c r="EUC1154" s="223"/>
      <c r="EUD1154" s="223"/>
      <c r="EUE1154" s="223"/>
      <c r="EUF1154" s="223"/>
      <c r="EUG1154" s="223"/>
      <c r="EUH1154" s="223"/>
      <c r="EUI1154" s="223"/>
      <c r="EUJ1154" s="223"/>
      <c r="EUK1154" s="223"/>
      <c r="EUL1154" s="223"/>
      <c r="EUM1154" s="223"/>
      <c r="EUN1154" s="223"/>
      <c r="EUO1154" s="223"/>
      <c r="EUP1154" s="223"/>
      <c r="EUQ1154" s="223"/>
      <c r="EUR1154" s="223"/>
      <c r="EUS1154" s="223"/>
      <c r="EUT1154" s="223"/>
      <c r="EUU1154" s="223"/>
      <c r="EUV1154" s="223"/>
      <c r="EUW1154" s="223"/>
      <c r="EUX1154" s="223"/>
      <c r="EUY1154" s="223"/>
      <c r="EUZ1154" s="223"/>
      <c r="EVA1154" s="223"/>
      <c r="EVB1154" s="223"/>
      <c r="EVC1154" s="223"/>
      <c r="EVD1154" s="223"/>
      <c r="EVE1154" s="223"/>
      <c r="EVF1154" s="223"/>
      <c r="EVG1154" s="223"/>
      <c r="EVH1154" s="223"/>
      <c r="EVI1154" s="223"/>
      <c r="EVJ1154" s="223"/>
      <c r="EVK1154" s="223"/>
      <c r="EVL1154" s="223"/>
      <c r="EVM1154" s="223"/>
      <c r="EVN1154" s="223"/>
      <c r="EVO1154" s="223"/>
      <c r="EVP1154" s="223"/>
      <c r="EVQ1154" s="223"/>
      <c r="EVR1154" s="223"/>
      <c r="EVS1154" s="223"/>
      <c r="EVT1154" s="223"/>
      <c r="EVU1154" s="223"/>
      <c r="EVV1154" s="223"/>
      <c r="EVW1154" s="223"/>
      <c r="EVX1154" s="223"/>
      <c r="EVY1154" s="223"/>
      <c r="EVZ1154" s="223"/>
      <c r="EWA1154" s="223"/>
      <c r="EWB1154" s="223"/>
      <c r="EWC1154" s="223"/>
      <c r="EWD1154" s="223"/>
      <c r="EWE1154" s="223"/>
      <c r="EWF1154" s="223"/>
      <c r="EWG1154" s="223"/>
      <c r="EWH1154" s="223"/>
      <c r="EWI1154" s="223"/>
      <c r="EWJ1154" s="223"/>
      <c r="EWK1154" s="223"/>
      <c r="EWL1154" s="223"/>
      <c r="EWM1154" s="223"/>
      <c r="EWN1154" s="223"/>
      <c r="EWO1154" s="223"/>
      <c r="EWP1154" s="223"/>
      <c r="EWQ1154" s="223"/>
      <c r="EWR1154" s="223"/>
      <c r="EWS1154" s="223"/>
      <c r="EWT1154" s="223"/>
      <c r="EWU1154" s="223"/>
      <c r="EWV1154" s="223"/>
      <c r="EWW1154" s="223"/>
      <c r="EWX1154" s="223"/>
      <c r="EWY1154" s="223"/>
      <c r="EWZ1154" s="223"/>
      <c r="EXA1154" s="223"/>
      <c r="EXB1154" s="223"/>
      <c r="EXC1154" s="223"/>
      <c r="EXD1154" s="223"/>
      <c r="EXE1154" s="223"/>
      <c r="EXF1154" s="223"/>
      <c r="EXG1154" s="223"/>
      <c r="EXH1154" s="223"/>
      <c r="EXI1154" s="223"/>
      <c r="EXJ1154" s="223"/>
      <c r="EXK1154" s="223"/>
      <c r="EXL1154" s="223"/>
      <c r="EXM1154" s="223"/>
      <c r="EXN1154" s="223"/>
      <c r="EXO1154" s="223"/>
      <c r="EXP1154" s="223"/>
      <c r="EXQ1154" s="223"/>
      <c r="EXR1154" s="223"/>
      <c r="EXS1154" s="223"/>
      <c r="EXT1154" s="223"/>
      <c r="EXU1154" s="223"/>
      <c r="EXV1154" s="223"/>
      <c r="EXW1154" s="223"/>
      <c r="EXX1154" s="223"/>
      <c r="EXY1154" s="223"/>
      <c r="EXZ1154" s="223"/>
      <c r="EYA1154" s="223"/>
      <c r="EYB1154" s="223"/>
      <c r="EYC1154" s="223"/>
      <c r="EYD1154" s="223"/>
      <c r="EYE1154" s="223"/>
      <c r="EYF1154" s="223"/>
      <c r="EYG1154" s="223"/>
      <c r="EYH1154" s="223"/>
      <c r="EYI1154" s="223"/>
      <c r="EYJ1154" s="223"/>
      <c r="EYK1154" s="223"/>
      <c r="EYL1154" s="223"/>
      <c r="EYM1154" s="223"/>
      <c r="EYN1154" s="223"/>
      <c r="EYO1154" s="223"/>
      <c r="EYP1154" s="223"/>
      <c r="EYQ1154" s="223"/>
      <c r="EYR1154" s="223"/>
      <c r="EYS1154" s="223"/>
      <c r="EYT1154" s="223"/>
      <c r="EYU1154" s="223"/>
      <c r="EYV1154" s="223"/>
      <c r="EYW1154" s="223"/>
      <c r="EYX1154" s="223"/>
      <c r="EYY1154" s="223"/>
      <c r="EYZ1154" s="223"/>
      <c r="EZA1154" s="223"/>
      <c r="EZB1154" s="223"/>
      <c r="EZC1154" s="223"/>
      <c r="EZD1154" s="223"/>
      <c r="EZE1154" s="223"/>
      <c r="EZF1154" s="223"/>
      <c r="EZG1154" s="223"/>
      <c r="EZH1154" s="223"/>
      <c r="EZI1154" s="223"/>
      <c r="EZJ1154" s="223"/>
      <c r="EZK1154" s="223"/>
      <c r="EZL1154" s="223"/>
      <c r="EZM1154" s="223"/>
      <c r="EZN1154" s="223"/>
      <c r="EZO1154" s="223"/>
      <c r="EZP1154" s="223"/>
      <c r="EZQ1154" s="223"/>
      <c r="EZR1154" s="223"/>
      <c r="EZS1154" s="223"/>
      <c r="EZT1154" s="223"/>
      <c r="EZU1154" s="223"/>
      <c r="EZV1154" s="223"/>
      <c r="EZW1154" s="223"/>
      <c r="EZX1154" s="223"/>
      <c r="EZY1154" s="223"/>
      <c r="EZZ1154" s="223"/>
      <c r="FAA1154" s="223"/>
      <c r="FAB1154" s="223"/>
      <c r="FAC1154" s="223"/>
      <c r="FAD1154" s="223"/>
      <c r="FAE1154" s="223"/>
      <c r="FAF1154" s="223"/>
      <c r="FAG1154" s="223"/>
      <c r="FAH1154" s="223"/>
      <c r="FAI1154" s="223"/>
      <c r="FAJ1154" s="223"/>
      <c r="FAK1154" s="223"/>
      <c r="FAL1154" s="223"/>
      <c r="FAM1154" s="223"/>
      <c r="FAN1154" s="223"/>
      <c r="FAO1154" s="223"/>
      <c r="FAP1154" s="223"/>
      <c r="FAQ1154" s="223"/>
      <c r="FAR1154" s="223"/>
      <c r="FAS1154" s="223"/>
      <c r="FAT1154" s="223"/>
      <c r="FAU1154" s="223"/>
      <c r="FAV1154" s="223"/>
      <c r="FAW1154" s="223"/>
      <c r="FAX1154" s="223"/>
      <c r="FAY1154" s="223"/>
      <c r="FAZ1154" s="223"/>
      <c r="FBA1154" s="223"/>
      <c r="FBB1154" s="223"/>
      <c r="FBC1154" s="223"/>
      <c r="FBD1154" s="223"/>
      <c r="FBE1154" s="223"/>
      <c r="FBF1154" s="223"/>
      <c r="FBG1154" s="223"/>
      <c r="FBH1154" s="223"/>
      <c r="FBI1154" s="223"/>
      <c r="FBJ1154" s="223"/>
      <c r="FBK1154" s="223"/>
      <c r="FBL1154" s="223"/>
      <c r="FBM1154" s="223"/>
      <c r="FBN1154" s="223"/>
      <c r="FBO1154" s="223"/>
      <c r="FBP1154" s="223"/>
      <c r="FBQ1154" s="223"/>
      <c r="FBR1154" s="223"/>
      <c r="FBS1154" s="223"/>
      <c r="FBT1154" s="223"/>
      <c r="FBU1154" s="223"/>
      <c r="FBV1154" s="223"/>
      <c r="FBW1154" s="223"/>
      <c r="FBX1154" s="223"/>
      <c r="FBY1154" s="223"/>
      <c r="FBZ1154" s="223"/>
      <c r="FCA1154" s="223"/>
      <c r="FCB1154" s="223"/>
      <c r="FCC1154" s="223"/>
      <c r="FCD1154" s="223"/>
      <c r="FCE1154" s="223"/>
      <c r="FCF1154" s="223"/>
      <c r="FCG1154" s="223"/>
      <c r="FCH1154" s="223"/>
      <c r="FCI1154" s="223"/>
      <c r="FCJ1154" s="223"/>
      <c r="FCK1154" s="223"/>
      <c r="FCL1154" s="223"/>
      <c r="FCM1154" s="223"/>
      <c r="FCN1154" s="223"/>
      <c r="FCO1154" s="223"/>
      <c r="FCP1154" s="223"/>
      <c r="FCQ1154" s="223"/>
      <c r="FCR1154" s="223"/>
      <c r="FCS1154" s="223"/>
      <c r="FCT1154" s="223"/>
      <c r="FCU1154" s="223"/>
      <c r="FCV1154" s="223"/>
      <c r="FCW1154" s="223"/>
      <c r="FCX1154" s="223"/>
      <c r="FCY1154" s="223"/>
      <c r="FCZ1154" s="223"/>
      <c r="FDA1154" s="223"/>
      <c r="FDB1154" s="223"/>
      <c r="FDC1154" s="223"/>
      <c r="FDD1154" s="223"/>
      <c r="FDE1154" s="223"/>
      <c r="FDF1154" s="223"/>
      <c r="FDG1154" s="223"/>
      <c r="FDH1154" s="223"/>
      <c r="FDI1154" s="223"/>
      <c r="FDJ1154" s="223"/>
      <c r="FDK1154" s="223"/>
      <c r="FDL1154" s="223"/>
      <c r="FDM1154" s="223"/>
      <c r="FDN1154" s="223"/>
      <c r="FDO1154" s="223"/>
      <c r="FDP1154" s="223"/>
      <c r="FDQ1154" s="223"/>
      <c r="FDR1154" s="223"/>
      <c r="FDS1154" s="223"/>
      <c r="FDT1154" s="223"/>
      <c r="FDU1154" s="223"/>
      <c r="FDV1154" s="223"/>
      <c r="FDW1154" s="223"/>
      <c r="FDX1154" s="223"/>
      <c r="FDY1154" s="223"/>
      <c r="FDZ1154" s="223"/>
      <c r="FEA1154" s="223"/>
      <c r="FEB1154" s="223"/>
      <c r="FEC1154" s="223"/>
      <c r="FED1154" s="223"/>
      <c r="FEE1154" s="223"/>
      <c r="FEF1154" s="223"/>
      <c r="FEG1154" s="223"/>
      <c r="FEH1154" s="223"/>
      <c r="FEI1154" s="223"/>
      <c r="FEJ1154" s="223"/>
      <c r="FEK1154" s="223"/>
      <c r="FEL1154" s="223"/>
      <c r="FEM1154" s="223"/>
      <c r="FEN1154" s="223"/>
      <c r="FEO1154" s="223"/>
      <c r="FEP1154" s="223"/>
      <c r="FEQ1154" s="223"/>
      <c r="FER1154" s="223"/>
      <c r="FES1154" s="223"/>
      <c r="FET1154" s="223"/>
      <c r="FEU1154" s="223"/>
      <c r="FEV1154" s="223"/>
      <c r="FEW1154" s="223"/>
      <c r="FEX1154" s="223"/>
      <c r="FEY1154" s="223"/>
      <c r="FEZ1154" s="223"/>
      <c r="FFA1154" s="223"/>
      <c r="FFB1154" s="223"/>
      <c r="FFC1154" s="223"/>
      <c r="FFD1154" s="223"/>
      <c r="FFE1154" s="223"/>
      <c r="FFF1154" s="223"/>
      <c r="FFG1154" s="223"/>
      <c r="FFH1154" s="223"/>
      <c r="FFI1154" s="223"/>
      <c r="FFJ1154" s="223"/>
      <c r="FFK1154" s="223"/>
      <c r="FFL1154" s="223"/>
      <c r="FFM1154" s="223"/>
      <c r="FFN1154" s="223"/>
      <c r="FFO1154" s="223"/>
      <c r="FFP1154" s="223"/>
      <c r="FFQ1154" s="223"/>
      <c r="FFR1154" s="223"/>
      <c r="FFS1154" s="223"/>
      <c r="FFT1154" s="223"/>
      <c r="FFU1154" s="223"/>
      <c r="FFV1154" s="223"/>
      <c r="FFW1154" s="223"/>
      <c r="FFX1154" s="223"/>
      <c r="FFY1154" s="223"/>
      <c r="FFZ1154" s="223"/>
      <c r="FGA1154" s="223"/>
      <c r="FGB1154" s="223"/>
      <c r="FGC1154" s="223"/>
      <c r="FGD1154" s="223"/>
      <c r="FGE1154" s="223"/>
      <c r="FGF1154" s="223"/>
      <c r="FGG1154" s="223"/>
      <c r="FGH1154" s="223"/>
      <c r="FGI1154" s="223"/>
      <c r="FGJ1154" s="223"/>
      <c r="FGK1154" s="223"/>
      <c r="FGL1154" s="223"/>
      <c r="FGM1154" s="223"/>
      <c r="FGN1154" s="223"/>
      <c r="FGO1154" s="223"/>
      <c r="FGP1154" s="223"/>
      <c r="FGQ1154" s="223"/>
      <c r="FGR1154" s="223"/>
      <c r="FGS1154" s="223"/>
      <c r="FGT1154" s="223"/>
      <c r="FGU1154" s="223"/>
      <c r="FGV1154" s="223"/>
      <c r="FGW1154" s="223"/>
      <c r="FGX1154" s="223"/>
      <c r="FGY1154" s="223"/>
      <c r="FGZ1154" s="223"/>
      <c r="FHA1154" s="223"/>
      <c r="FHB1154" s="223"/>
      <c r="FHC1154" s="223"/>
      <c r="FHD1154" s="223"/>
      <c r="FHE1154" s="223"/>
      <c r="FHF1154" s="223"/>
      <c r="FHG1154" s="223"/>
      <c r="FHH1154" s="223"/>
      <c r="FHI1154" s="223"/>
      <c r="FHJ1154" s="223"/>
      <c r="FHK1154" s="223"/>
      <c r="FHL1154" s="223"/>
      <c r="FHM1154" s="223"/>
      <c r="FHN1154" s="223"/>
      <c r="FHO1154" s="223"/>
      <c r="FHP1154" s="223"/>
      <c r="FHQ1154" s="223"/>
      <c r="FHR1154" s="223"/>
      <c r="FHS1154" s="223"/>
      <c r="FHT1154" s="223"/>
      <c r="FHU1154" s="223"/>
      <c r="FHV1154" s="223"/>
      <c r="FHW1154" s="223"/>
      <c r="FHX1154" s="223"/>
      <c r="FHY1154" s="223"/>
      <c r="FHZ1154" s="223"/>
      <c r="FIA1154" s="223"/>
      <c r="FIB1154" s="223"/>
      <c r="FIC1154" s="223"/>
      <c r="FID1154" s="223"/>
      <c r="FIE1154" s="223"/>
      <c r="FIF1154" s="223"/>
      <c r="FIG1154" s="223"/>
      <c r="FIH1154" s="223"/>
      <c r="FII1154" s="223"/>
      <c r="FIJ1154" s="223"/>
      <c r="FIK1154" s="223"/>
      <c r="FIL1154" s="223"/>
      <c r="FIM1154" s="223"/>
      <c r="FIN1154" s="223"/>
      <c r="FIO1154" s="223"/>
      <c r="FIP1154" s="223"/>
      <c r="FIQ1154" s="223"/>
      <c r="FIR1154" s="223"/>
      <c r="FIS1154" s="223"/>
      <c r="FIT1154" s="223"/>
      <c r="FIU1154" s="223"/>
      <c r="FIV1154" s="223"/>
      <c r="FIW1154" s="223"/>
      <c r="FIX1154" s="223"/>
      <c r="FIY1154" s="223"/>
      <c r="FIZ1154" s="223"/>
      <c r="FJA1154" s="223"/>
      <c r="FJB1154" s="223"/>
      <c r="FJC1154" s="223"/>
      <c r="FJD1154" s="223"/>
      <c r="FJE1154" s="223"/>
      <c r="FJF1154" s="223"/>
      <c r="FJG1154" s="223"/>
      <c r="FJH1154" s="223"/>
      <c r="FJI1154" s="223"/>
      <c r="FJJ1154" s="223"/>
      <c r="FJK1154" s="223"/>
      <c r="FJL1154" s="223"/>
      <c r="FJM1154" s="223"/>
      <c r="FJN1154" s="223"/>
      <c r="FJO1154" s="223"/>
      <c r="FJP1154" s="223"/>
      <c r="FJQ1154" s="223"/>
      <c r="FJR1154" s="223"/>
      <c r="FJS1154" s="223"/>
      <c r="FJT1154" s="223"/>
      <c r="FJU1154" s="223"/>
      <c r="FJV1154" s="223"/>
      <c r="FJW1154" s="223"/>
      <c r="FJX1154" s="223"/>
      <c r="FJY1154" s="223"/>
      <c r="FJZ1154" s="223"/>
      <c r="FKA1154" s="223"/>
      <c r="FKB1154" s="223"/>
      <c r="FKC1154" s="223"/>
      <c r="FKD1154" s="223"/>
      <c r="FKE1154" s="223"/>
      <c r="FKF1154" s="223"/>
      <c r="FKG1154" s="223"/>
      <c r="FKH1154" s="223"/>
      <c r="FKI1154" s="223"/>
      <c r="FKJ1154" s="223"/>
      <c r="FKK1154" s="223"/>
      <c r="FKL1154" s="223"/>
      <c r="FKM1154" s="223"/>
      <c r="FKN1154" s="223"/>
      <c r="FKO1154" s="223"/>
      <c r="FKP1154" s="223"/>
      <c r="FKQ1154" s="223"/>
      <c r="FKR1154" s="223"/>
      <c r="FKS1154" s="223"/>
      <c r="FKT1154" s="223"/>
      <c r="FKU1154" s="223"/>
      <c r="FKV1154" s="223"/>
      <c r="FKW1154" s="223"/>
      <c r="FKX1154" s="223"/>
      <c r="FKY1154" s="223"/>
      <c r="FKZ1154" s="223"/>
      <c r="FLA1154" s="223"/>
      <c r="FLB1154" s="223"/>
      <c r="FLC1154" s="223"/>
      <c r="FLD1154" s="223"/>
      <c r="FLE1154" s="223"/>
      <c r="FLF1154" s="223"/>
      <c r="FLG1154" s="223"/>
      <c r="FLH1154" s="223"/>
      <c r="FLI1154" s="223"/>
      <c r="FLJ1154" s="223"/>
      <c r="FLK1154" s="223"/>
      <c r="FLL1154" s="223"/>
      <c r="FLM1154" s="223"/>
      <c r="FLN1154" s="223"/>
      <c r="FLO1154" s="223"/>
      <c r="FLP1154" s="223"/>
      <c r="FLQ1154" s="223"/>
      <c r="FLR1154" s="223"/>
      <c r="FLS1154" s="223"/>
      <c r="FLT1154" s="223"/>
      <c r="FLU1154" s="223"/>
      <c r="FLV1154" s="223"/>
      <c r="FLW1154" s="223"/>
      <c r="FLX1154" s="223"/>
      <c r="FLY1154" s="223"/>
      <c r="FLZ1154" s="223"/>
      <c r="FMA1154" s="223"/>
      <c r="FMB1154" s="223"/>
      <c r="FMC1154" s="223"/>
      <c r="FMD1154" s="223"/>
      <c r="FME1154" s="223"/>
      <c r="FMF1154" s="223"/>
      <c r="FMG1154" s="223"/>
      <c r="FMH1154" s="223"/>
      <c r="FMI1154" s="223"/>
      <c r="FMJ1154" s="223"/>
      <c r="FMK1154" s="223"/>
      <c r="FML1154" s="223"/>
      <c r="FMM1154" s="223"/>
      <c r="FMN1154" s="223"/>
      <c r="FMO1154" s="223"/>
      <c r="FMP1154" s="223"/>
      <c r="FMQ1154" s="223"/>
      <c r="FMR1154" s="223"/>
      <c r="FMS1154" s="223"/>
      <c r="FMT1154" s="223"/>
      <c r="FMU1154" s="223"/>
      <c r="FMV1154" s="223"/>
      <c r="FMW1154" s="223"/>
      <c r="FMX1154" s="223"/>
      <c r="FMY1154" s="223"/>
      <c r="FMZ1154" s="223"/>
      <c r="FNA1154" s="223"/>
      <c r="FNB1154" s="223"/>
      <c r="FNC1154" s="223"/>
      <c r="FND1154" s="223"/>
      <c r="FNE1154" s="223"/>
      <c r="FNF1154" s="223"/>
      <c r="FNG1154" s="223"/>
      <c r="FNH1154" s="223"/>
      <c r="FNI1154" s="223"/>
      <c r="FNJ1154" s="223"/>
      <c r="FNK1154" s="223"/>
      <c r="FNL1154" s="223"/>
      <c r="FNM1154" s="223"/>
      <c r="FNN1154" s="223"/>
      <c r="FNO1154" s="223"/>
      <c r="FNP1154" s="223"/>
      <c r="FNQ1154" s="223"/>
      <c r="FNR1154" s="223"/>
      <c r="FNS1154" s="223"/>
      <c r="FNT1154" s="223"/>
      <c r="FNU1154" s="223"/>
      <c r="FNV1154" s="223"/>
      <c r="FNW1154" s="223"/>
      <c r="FNX1154" s="223"/>
      <c r="FNY1154" s="223"/>
      <c r="FNZ1154" s="223"/>
      <c r="FOA1154" s="223"/>
      <c r="FOB1154" s="223"/>
      <c r="FOC1154" s="223"/>
      <c r="FOD1154" s="223"/>
      <c r="FOE1154" s="223"/>
      <c r="FOF1154" s="223"/>
      <c r="FOG1154" s="223"/>
      <c r="FOH1154" s="223"/>
      <c r="FOI1154" s="223"/>
      <c r="FOJ1154" s="223"/>
      <c r="FOK1154" s="223"/>
      <c r="FOL1154" s="223"/>
      <c r="FOM1154" s="223"/>
      <c r="FON1154" s="223"/>
      <c r="FOO1154" s="223"/>
      <c r="FOP1154" s="223"/>
      <c r="FOQ1154" s="223"/>
      <c r="FOR1154" s="223"/>
      <c r="FOS1154" s="223"/>
      <c r="FOT1154" s="223"/>
      <c r="FOU1154" s="223"/>
      <c r="FOV1154" s="223"/>
      <c r="FOW1154" s="223"/>
      <c r="FOX1154" s="223"/>
      <c r="FOY1154" s="223"/>
      <c r="FOZ1154" s="223"/>
      <c r="FPA1154" s="223"/>
      <c r="FPB1154" s="223"/>
      <c r="FPC1154" s="223"/>
      <c r="FPD1154" s="223"/>
      <c r="FPE1154" s="223"/>
      <c r="FPF1154" s="223"/>
      <c r="FPG1154" s="223"/>
      <c r="FPH1154" s="223"/>
      <c r="FPI1154" s="223"/>
      <c r="FPJ1154" s="223"/>
      <c r="FPK1154" s="223"/>
      <c r="FPL1154" s="223"/>
      <c r="FPM1154" s="223"/>
      <c r="FPN1154" s="223"/>
      <c r="FPO1154" s="223"/>
      <c r="FPP1154" s="223"/>
      <c r="FPQ1154" s="223"/>
      <c r="FPR1154" s="223"/>
      <c r="FPS1154" s="223"/>
      <c r="FPT1154" s="223"/>
      <c r="FPU1154" s="223"/>
      <c r="FPV1154" s="223"/>
      <c r="FPW1154" s="223"/>
      <c r="FPX1154" s="223"/>
      <c r="FPY1154" s="223"/>
      <c r="FPZ1154" s="223"/>
      <c r="FQA1154" s="223"/>
      <c r="FQB1154" s="223"/>
      <c r="FQC1154" s="223"/>
      <c r="FQD1154" s="223"/>
      <c r="FQE1154" s="223"/>
      <c r="FQF1154" s="223"/>
      <c r="FQG1154" s="223"/>
      <c r="FQH1154" s="223"/>
      <c r="FQI1154" s="223"/>
      <c r="FQJ1154" s="223"/>
      <c r="FQK1154" s="223"/>
      <c r="FQL1154" s="223"/>
      <c r="FQM1154" s="223"/>
      <c r="FQN1154" s="223"/>
      <c r="FQO1154" s="223"/>
      <c r="FQP1154" s="223"/>
      <c r="FQQ1154" s="223"/>
      <c r="FQR1154" s="223"/>
      <c r="FQS1154" s="223"/>
      <c r="FQT1154" s="223"/>
      <c r="FQU1154" s="223"/>
      <c r="FQV1154" s="223"/>
      <c r="FQW1154" s="223"/>
      <c r="FQX1154" s="223"/>
      <c r="FQY1154" s="223"/>
      <c r="FQZ1154" s="223"/>
      <c r="FRA1154" s="223"/>
      <c r="FRB1154" s="223"/>
      <c r="FRC1154" s="223"/>
      <c r="FRD1154" s="223"/>
      <c r="FRE1154" s="223"/>
      <c r="FRF1154" s="223"/>
      <c r="FRG1154" s="223"/>
      <c r="FRH1154" s="223"/>
      <c r="FRI1154" s="223"/>
      <c r="FRJ1154" s="223"/>
      <c r="FRK1154" s="223"/>
      <c r="FRL1154" s="223"/>
      <c r="FRM1154" s="223"/>
      <c r="FRN1154" s="223"/>
      <c r="FRO1154" s="223"/>
      <c r="FRP1154" s="223"/>
      <c r="FRQ1154" s="223"/>
      <c r="FRR1154" s="223"/>
      <c r="FRS1154" s="223"/>
      <c r="FRT1154" s="223"/>
      <c r="FRU1154" s="223"/>
      <c r="FRV1154" s="223"/>
      <c r="FRW1154" s="223"/>
      <c r="FRX1154" s="223"/>
      <c r="FRY1154" s="223"/>
      <c r="FRZ1154" s="223"/>
      <c r="FSA1154" s="223"/>
      <c r="FSB1154" s="223"/>
      <c r="FSC1154" s="223"/>
      <c r="FSD1154" s="223"/>
      <c r="FSE1154" s="223"/>
      <c r="FSF1154" s="223"/>
      <c r="FSG1154" s="223"/>
      <c r="FSH1154" s="223"/>
      <c r="FSI1154" s="223"/>
      <c r="FSJ1154" s="223"/>
      <c r="FSK1154" s="223"/>
      <c r="FSL1154" s="223"/>
      <c r="FSM1154" s="223"/>
      <c r="FSN1154" s="223"/>
      <c r="FSO1154" s="223"/>
      <c r="FSP1154" s="223"/>
      <c r="FSQ1154" s="223"/>
      <c r="FSR1154" s="223"/>
      <c r="FSS1154" s="223"/>
      <c r="FST1154" s="223"/>
      <c r="FSU1154" s="223"/>
      <c r="FSV1154" s="223"/>
      <c r="FSW1154" s="223"/>
      <c r="FSX1154" s="223"/>
      <c r="FSY1154" s="223"/>
      <c r="FSZ1154" s="223"/>
      <c r="FTA1154" s="223"/>
      <c r="FTB1154" s="223"/>
      <c r="FTC1154" s="223"/>
      <c r="FTD1154" s="223"/>
      <c r="FTE1154" s="223"/>
      <c r="FTF1154" s="223"/>
      <c r="FTG1154" s="223"/>
      <c r="FTH1154" s="223"/>
      <c r="FTI1154" s="223"/>
      <c r="FTJ1154" s="223"/>
      <c r="FTK1154" s="223"/>
      <c r="FTL1154" s="223"/>
      <c r="FTM1154" s="223"/>
      <c r="FTN1154" s="223"/>
      <c r="FTO1154" s="223"/>
      <c r="FTP1154" s="223"/>
      <c r="FTQ1154" s="223"/>
      <c r="FTR1154" s="223"/>
      <c r="FTS1154" s="223"/>
      <c r="FTT1154" s="223"/>
      <c r="FTU1154" s="223"/>
      <c r="FTV1154" s="223"/>
      <c r="FTW1154" s="223"/>
      <c r="FTX1154" s="223"/>
      <c r="FTY1154" s="223"/>
      <c r="FTZ1154" s="223"/>
      <c r="FUA1154" s="223"/>
      <c r="FUB1154" s="223"/>
      <c r="FUC1154" s="223"/>
      <c r="FUD1154" s="223"/>
      <c r="FUE1154" s="223"/>
      <c r="FUF1154" s="223"/>
      <c r="FUG1154" s="223"/>
      <c r="FUH1154" s="223"/>
      <c r="FUI1154" s="223"/>
      <c r="FUJ1154" s="223"/>
      <c r="FUK1154" s="223"/>
      <c r="FUL1154" s="223"/>
      <c r="FUM1154" s="223"/>
      <c r="FUN1154" s="223"/>
      <c r="FUO1154" s="223"/>
      <c r="FUP1154" s="223"/>
      <c r="FUQ1154" s="223"/>
      <c r="FUR1154" s="223"/>
      <c r="FUS1154" s="223"/>
      <c r="FUT1154" s="223"/>
      <c r="FUU1154" s="223"/>
      <c r="FUV1154" s="223"/>
      <c r="FUW1154" s="223"/>
      <c r="FUX1154" s="223"/>
      <c r="FUY1154" s="223"/>
      <c r="FUZ1154" s="223"/>
      <c r="FVA1154" s="223"/>
      <c r="FVB1154" s="223"/>
      <c r="FVC1154" s="223"/>
      <c r="FVD1154" s="223"/>
      <c r="FVE1154" s="223"/>
      <c r="FVF1154" s="223"/>
      <c r="FVG1154" s="223"/>
      <c r="FVH1154" s="223"/>
      <c r="FVI1154" s="223"/>
      <c r="FVJ1154" s="223"/>
      <c r="FVK1154" s="223"/>
      <c r="FVL1154" s="223"/>
      <c r="FVM1154" s="223"/>
      <c r="FVN1154" s="223"/>
      <c r="FVO1154" s="223"/>
      <c r="FVP1154" s="223"/>
      <c r="FVQ1154" s="223"/>
      <c r="FVR1154" s="223"/>
      <c r="FVS1154" s="223"/>
      <c r="FVT1154" s="223"/>
      <c r="FVU1154" s="223"/>
      <c r="FVV1154" s="223"/>
      <c r="FVW1154" s="223"/>
      <c r="FVX1154" s="223"/>
      <c r="FVY1154" s="223"/>
      <c r="FVZ1154" s="223"/>
      <c r="FWA1154" s="223"/>
      <c r="FWB1154" s="223"/>
      <c r="FWC1154" s="223"/>
      <c r="FWD1154" s="223"/>
      <c r="FWE1154" s="223"/>
      <c r="FWF1154" s="223"/>
      <c r="FWG1154" s="223"/>
      <c r="FWH1154" s="223"/>
      <c r="FWI1154" s="223"/>
      <c r="FWJ1154" s="223"/>
      <c r="FWK1154" s="223"/>
      <c r="FWL1154" s="223"/>
      <c r="FWM1154" s="223"/>
      <c r="FWN1154" s="223"/>
      <c r="FWO1154" s="223"/>
      <c r="FWP1154" s="223"/>
      <c r="FWQ1154" s="223"/>
      <c r="FWR1154" s="223"/>
      <c r="FWS1154" s="223"/>
      <c r="FWT1154" s="223"/>
      <c r="FWU1154" s="223"/>
      <c r="FWV1154" s="223"/>
      <c r="FWW1154" s="223"/>
      <c r="FWX1154" s="223"/>
      <c r="FWY1154" s="223"/>
      <c r="FWZ1154" s="223"/>
      <c r="FXA1154" s="223"/>
      <c r="FXB1154" s="223"/>
      <c r="FXC1154" s="223"/>
      <c r="FXD1154" s="223"/>
      <c r="FXE1154" s="223"/>
      <c r="FXF1154" s="223"/>
      <c r="FXG1154" s="223"/>
      <c r="FXH1154" s="223"/>
      <c r="FXI1154" s="223"/>
      <c r="FXJ1154" s="223"/>
      <c r="FXK1154" s="223"/>
      <c r="FXL1154" s="223"/>
      <c r="FXM1154" s="223"/>
      <c r="FXN1154" s="223"/>
      <c r="FXO1154" s="223"/>
      <c r="FXP1154" s="223"/>
      <c r="FXQ1154" s="223"/>
      <c r="FXR1154" s="223"/>
      <c r="FXS1154" s="223"/>
      <c r="FXT1154" s="223"/>
      <c r="FXU1154" s="223"/>
      <c r="FXV1154" s="223"/>
      <c r="FXW1154" s="223"/>
      <c r="FXX1154" s="223"/>
      <c r="FXY1154" s="223"/>
      <c r="FXZ1154" s="223"/>
      <c r="FYA1154" s="223"/>
      <c r="FYB1154" s="223"/>
      <c r="FYC1154" s="223"/>
      <c r="FYD1154" s="223"/>
      <c r="FYE1154" s="223"/>
      <c r="FYF1154" s="223"/>
      <c r="FYG1154" s="223"/>
      <c r="FYH1154" s="223"/>
      <c r="FYI1154" s="223"/>
      <c r="FYJ1154" s="223"/>
      <c r="FYK1154" s="223"/>
      <c r="FYL1154" s="223"/>
      <c r="FYM1154" s="223"/>
      <c r="FYN1154" s="223"/>
      <c r="FYO1154" s="223"/>
      <c r="FYP1154" s="223"/>
      <c r="FYQ1154" s="223"/>
      <c r="FYR1154" s="223"/>
      <c r="FYS1154" s="223"/>
      <c r="FYT1154" s="223"/>
      <c r="FYU1154" s="223"/>
      <c r="FYV1154" s="223"/>
      <c r="FYW1154" s="223"/>
      <c r="FYX1154" s="223"/>
      <c r="FYY1154" s="223"/>
      <c r="FYZ1154" s="223"/>
      <c r="FZA1154" s="223"/>
      <c r="FZB1154" s="223"/>
      <c r="FZC1154" s="223"/>
      <c r="FZD1154" s="223"/>
      <c r="FZE1154" s="223"/>
      <c r="FZF1154" s="223"/>
      <c r="FZG1154" s="223"/>
      <c r="FZH1154" s="223"/>
      <c r="FZI1154" s="223"/>
      <c r="FZJ1154" s="223"/>
      <c r="FZK1154" s="223"/>
      <c r="FZL1154" s="223"/>
      <c r="FZM1154" s="223"/>
      <c r="FZN1154" s="223"/>
      <c r="FZO1154" s="223"/>
      <c r="FZP1154" s="223"/>
      <c r="FZQ1154" s="223"/>
      <c r="FZR1154" s="223"/>
      <c r="FZS1154" s="223"/>
      <c r="FZT1154" s="223"/>
      <c r="FZU1154" s="223"/>
      <c r="FZV1154" s="223"/>
      <c r="FZW1154" s="223"/>
      <c r="FZX1154" s="223"/>
      <c r="FZY1154" s="223"/>
      <c r="FZZ1154" s="223"/>
      <c r="GAA1154" s="223"/>
      <c r="GAB1154" s="223"/>
      <c r="GAC1154" s="223"/>
      <c r="GAD1154" s="223"/>
      <c r="GAE1154" s="223"/>
      <c r="GAF1154" s="223"/>
      <c r="GAG1154" s="223"/>
      <c r="GAH1154" s="223"/>
      <c r="GAI1154" s="223"/>
      <c r="GAJ1154" s="223"/>
      <c r="GAK1154" s="223"/>
      <c r="GAL1154" s="223"/>
      <c r="GAM1154" s="223"/>
      <c r="GAN1154" s="223"/>
      <c r="GAO1154" s="223"/>
      <c r="GAP1154" s="223"/>
      <c r="GAQ1154" s="223"/>
      <c r="GAR1154" s="223"/>
      <c r="GAS1154" s="223"/>
      <c r="GAT1154" s="223"/>
      <c r="GAU1154" s="223"/>
      <c r="GAV1154" s="223"/>
      <c r="GAW1154" s="223"/>
      <c r="GAX1154" s="223"/>
      <c r="GAY1154" s="223"/>
      <c r="GAZ1154" s="223"/>
      <c r="GBA1154" s="223"/>
      <c r="GBB1154" s="223"/>
      <c r="GBC1154" s="223"/>
      <c r="GBD1154" s="223"/>
      <c r="GBE1154" s="223"/>
      <c r="GBF1154" s="223"/>
      <c r="GBG1154" s="223"/>
      <c r="GBH1154" s="223"/>
      <c r="GBI1154" s="223"/>
      <c r="GBJ1154" s="223"/>
      <c r="GBK1154" s="223"/>
      <c r="GBL1154" s="223"/>
      <c r="GBM1154" s="223"/>
      <c r="GBN1154" s="223"/>
      <c r="GBO1154" s="223"/>
      <c r="GBP1154" s="223"/>
      <c r="GBQ1154" s="223"/>
      <c r="GBR1154" s="223"/>
      <c r="GBS1154" s="223"/>
      <c r="GBT1154" s="223"/>
      <c r="GBU1154" s="223"/>
      <c r="GBV1154" s="223"/>
      <c r="GBW1154" s="223"/>
      <c r="GBX1154" s="223"/>
      <c r="GBY1154" s="223"/>
      <c r="GBZ1154" s="223"/>
      <c r="GCA1154" s="223"/>
      <c r="GCB1154" s="223"/>
      <c r="GCC1154" s="223"/>
      <c r="GCD1154" s="223"/>
      <c r="GCE1154" s="223"/>
      <c r="GCF1154" s="223"/>
      <c r="GCG1154" s="223"/>
      <c r="GCH1154" s="223"/>
      <c r="GCI1154" s="223"/>
      <c r="GCJ1154" s="223"/>
      <c r="GCK1154" s="223"/>
      <c r="GCL1154" s="223"/>
      <c r="GCM1154" s="223"/>
      <c r="GCN1154" s="223"/>
      <c r="GCO1154" s="223"/>
      <c r="GCP1154" s="223"/>
      <c r="GCQ1154" s="223"/>
      <c r="GCR1154" s="223"/>
      <c r="GCS1154" s="223"/>
      <c r="GCT1154" s="223"/>
      <c r="GCU1154" s="223"/>
      <c r="GCV1154" s="223"/>
      <c r="GCW1154" s="223"/>
      <c r="GCX1154" s="223"/>
      <c r="GCY1154" s="223"/>
      <c r="GCZ1154" s="223"/>
      <c r="GDA1154" s="223"/>
      <c r="GDB1154" s="223"/>
      <c r="GDC1154" s="223"/>
      <c r="GDD1154" s="223"/>
      <c r="GDE1154" s="223"/>
      <c r="GDF1154" s="223"/>
      <c r="GDG1154" s="223"/>
      <c r="GDH1154" s="223"/>
      <c r="GDI1154" s="223"/>
      <c r="GDJ1154" s="223"/>
      <c r="GDK1154" s="223"/>
      <c r="GDL1154" s="223"/>
      <c r="GDM1154" s="223"/>
      <c r="GDN1154" s="223"/>
      <c r="GDO1154" s="223"/>
      <c r="GDP1154" s="223"/>
      <c r="GDQ1154" s="223"/>
      <c r="GDR1154" s="223"/>
      <c r="GDS1154" s="223"/>
      <c r="GDT1154" s="223"/>
      <c r="GDU1154" s="223"/>
      <c r="GDV1154" s="223"/>
      <c r="GDW1154" s="223"/>
      <c r="GDX1154" s="223"/>
      <c r="GDY1154" s="223"/>
      <c r="GDZ1154" s="223"/>
      <c r="GEA1154" s="223"/>
      <c r="GEB1154" s="223"/>
      <c r="GEC1154" s="223"/>
      <c r="GED1154" s="223"/>
      <c r="GEE1154" s="223"/>
      <c r="GEF1154" s="223"/>
      <c r="GEG1154" s="223"/>
      <c r="GEH1154" s="223"/>
      <c r="GEI1154" s="223"/>
      <c r="GEJ1154" s="223"/>
      <c r="GEK1154" s="223"/>
      <c r="GEL1154" s="223"/>
      <c r="GEM1154" s="223"/>
      <c r="GEN1154" s="223"/>
      <c r="GEO1154" s="223"/>
      <c r="GEP1154" s="223"/>
      <c r="GEQ1154" s="223"/>
      <c r="GER1154" s="223"/>
      <c r="GES1154" s="223"/>
      <c r="GET1154" s="223"/>
      <c r="GEU1154" s="223"/>
      <c r="GEV1154" s="223"/>
      <c r="GEW1154" s="223"/>
      <c r="GEX1154" s="223"/>
      <c r="GEY1154" s="223"/>
      <c r="GEZ1154" s="223"/>
      <c r="GFA1154" s="223"/>
      <c r="GFB1154" s="223"/>
      <c r="GFC1154" s="223"/>
      <c r="GFD1154" s="223"/>
      <c r="GFE1154" s="223"/>
      <c r="GFF1154" s="223"/>
      <c r="GFG1154" s="223"/>
      <c r="GFH1154" s="223"/>
      <c r="GFI1154" s="223"/>
      <c r="GFJ1154" s="223"/>
      <c r="GFK1154" s="223"/>
      <c r="GFL1154" s="223"/>
      <c r="GFM1154" s="223"/>
      <c r="GFN1154" s="223"/>
      <c r="GFO1154" s="223"/>
      <c r="GFP1154" s="223"/>
      <c r="GFQ1154" s="223"/>
      <c r="GFR1154" s="223"/>
      <c r="GFS1154" s="223"/>
      <c r="GFT1154" s="223"/>
      <c r="GFU1154" s="223"/>
      <c r="GFV1154" s="223"/>
      <c r="GFW1154" s="223"/>
      <c r="GFX1154" s="223"/>
      <c r="GFY1154" s="223"/>
      <c r="GFZ1154" s="223"/>
      <c r="GGA1154" s="223"/>
      <c r="GGB1154" s="223"/>
      <c r="GGC1154" s="223"/>
      <c r="GGD1154" s="223"/>
      <c r="GGE1154" s="223"/>
      <c r="GGF1154" s="223"/>
      <c r="GGG1154" s="223"/>
      <c r="GGH1154" s="223"/>
      <c r="GGI1154" s="223"/>
      <c r="GGJ1154" s="223"/>
      <c r="GGK1154" s="223"/>
      <c r="GGL1154" s="223"/>
      <c r="GGM1154" s="223"/>
      <c r="GGN1154" s="223"/>
      <c r="GGO1154" s="223"/>
      <c r="GGP1154" s="223"/>
      <c r="GGQ1154" s="223"/>
      <c r="GGR1154" s="223"/>
      <c r="GGS1154" s="223"/>
      <c r="GGT1154" s="223"/>
      <c r="GGU1154" s="223"/>
      <c r="GGV1154" s="223"/>
      <c r="GGW1154" s="223"/>
      <c r="GGX1154" s="223"/>
      <c r="GGY1154" s="223"/>
      <c r="GGZ1154" s="223"/>
      <c r="GHA1154" s="223"/>
      <c r="GHB1154" s="223"/>
      <c r="GHC1154" s="223"/>
      <c r="GHD1154" s="223"/>
      <c r="GHE1154" s="223"/>
      <c r="GHF1154" s="223"/>
      <c r="GHG1154" s="223"/>
      <c r="GHH1154" s="223"/>
      <c r="GHI1154" s="223"/>
      <c r="GHJ1154" s="223"/>
      <c r="GHK1154" s="223"/>
      <c r="GHL1154" s="223"/>
      <c r="GHM1154" s="223"/>
      <c r="GHN1154" s="223"/>
      <c r="GHO1154" s="223"/>
      <c r="GHP1154" s="223"/>
      <c r="GHQ1154" s="223"/>
      <c r="GHR1154" s="223"/>
      <c r="GHS1154" s="223"/>
      <c r="GHT1154" s="223"/>
      <c r="GHU1154" s="223"/>
      <c r="GHV1154" s="223"/>
      <c r="GHW1154" s="223"/>
      <c r="GHX1154" s="223"/>
      <c r="GHY1154" s="223"/>
      <c r="GHZ1154" s="223"/>
      <c r="GIA1154" s="223"/>
      <c r="GIB1154" s="223"/>
      <c r="GIC1154" s="223"/>
      <c r="GID1154" s="223"/>
      <c r="GIE1154" s="223"/>
      <c r="GIF1154" s="223"/>
      <c r="GIG1154" s="223"/>
      <c r="GIH1154" s="223"/>
      <c r="GII1154" s="223"/>
      <c r="GIJ1154" s="223"/>
      <c r="GIK1154" s="223"/>
      <c r="GIL1154" s="223"/>
      <c r="GIM1154" s="223"/>
      <c r="GIN1154" s="223"/>
      <c r="GIO1154" s="223"/>
      <c r="GIP1154" s="223"/>
      <c r="GIQ1154" s="223"/>
      <c r="GIR1154" s="223"/>
      <c r="GIS1154" s="223"/>
      <c r="GIT1154" s="223"/>
      <c r="GIU1154" s="223"/>
      <c r="GIV1154" s="223"/>
      <c r="GIW1154" s="223"/>
      <c r="GIX1154" s="223"/>
      <c r="GIY1154" s="223"/>
      <c r="GIZ1154" s="223"/>
      <c r="GJA1154" s="223"/>
      <c r="GJB1154" s="223"/>
      <c r="GJC1154" s="223"/>
      <c r="GJD1154" s="223"/>
      <c r="GJE1154" s="223"/>
      <c r="GJF1154" s="223"/>
      <c r="GJG1154" s="223"/>
      <c r="GJH1154" s="223"/>
      <c r="GJI1154" s="223"/>
      <c r="GJJ1154" s="223"/>
      <c r="GJK1154" s="223"/>
      <c r="GJL1154" s="223"/>
      <c r="GJM1154" s="223"/>
      <c r="GJN1154" s="223"/>
      <c r="GJO1154" s="223"/>
      <c r="GJP1154" s="223"/>
      <c r="GJQ1154" s="223"/>
      <c r="GJR1154" s="223"/>
      <c r="GJS1154" s="223"/>
      <c r="GJT1154" s="223"/>
      <c r="GJU1154" s="223"/>
      <c r="GJV1154" s="223"/>
      <c r="GJW1154" s="223"/>
      <c r="GJX1154" s="223"/>
      <c r="GJY1154" s="223"/>
      <c r="GJZ1154" s="223"/>
      <c r="GKA1154" s="223"/>
      <c r="GKB1154" s="223"/>
      <c r="GKC1154" s="223"/>
      <c r="GKD1154" s="223"/>
      <c r="GKE1154" s="223"/>
      <c r="GKF1154" s="223"/>
      <c r="GKG1154" s="223"/>
      <c r="GKH1154" s="223"/>
      <c r="GKI1154" s="223"/>
      <c r="GKJ1154" s="223"/>
      <c r="GKK1154" s="223"/>
      <c r="GKL1154" s="223"/>
      <c r="GKM1154" s="223"/>
      <c r="GKN1154" s="223"/>
      <c r="GKO1154" s="223"/>
      <c r="GKP1154" s="223"/>
      <c r="GKQ1154" s="223"/>
      <c r="GKR1154" s="223"/>
      <c r="GKS1154" s="223"/>
      <c r="GKT1154" s="223"/>
      <c r="GKU1154" s="223"/>
      <c r="GKV1154" s="223"/>
      <c r="GKW1154" s="223"/>
      <c r="GKX1154" s="223"/>
      <c r="GKY1154" s="223"/>
      <c r="GKZ1154" s="223"/>
      <c r="GLA1154" s="223"/>
      <c r="GLB1154" s="223"/>
      <c r="GLC1154" s="223"/>
      <c r="GLD1154" s="223"/>
      <c r="GLE1154" s="223"/>
      <c r="GLF1154" s="223"/>
      <c r="GLG1154" s="223"/>
      <c r="GLH1154" s="223"/>
      <c r="GLI1154" s="223"/>
      <c r="GLJ1154" s="223"/>
      <c r="GLK1154" s="223"/>
      <c r="GLL1154" s="223"/>
      <c r="GLM1154" s="223"/>
      <c r="GLN1154" s="223"/>
      <c r="GLO1154" s="223"/>
      <c r="GLP1154" s="223"/>
      <c r="GLQ1154" s="223"/>
      <c r="GLR1154" s="223"/>
      <c r="GLS1154" s="223"/>
      <c r="GLT1154" s="223"/>
      <c r="GLU1154" s="223"/>
      <c r="GLV1154" s="223"/>
      <c r="GLW1154" s="223"/>
      <c r="GLX1154" s="223"/>
      <c r="GLY1154" s="223"/>
      <c r="GLZ1154" s="223"/>
      <c r="GMA1154" s="223"/>
      <c r="GMB1154" s="223"/>
      <c r="GMC1154" s="223"/>
      <c r="GMD1154" s="223"/>
      <c r="GME1154" s="223"/>
      <c r="GMF1154" s="223"/>
      <c r="GMG1154" s="223"/>
      <c r="GMH1154" s="223"/>
      <c r="GMI1154" s="223"/>
      <c r="GMJ1154" s="223"/>
      <c r="GMK1154" s="223"/>
      <c r="GML1154" s="223"/>
      <c r="GMM1154" s="223"/>
      <c r="GMN1154" s="223"/>
      <c r="GMO1154" s="223"/>
      <c r="GMP1154" s="223"/>
      <c r="GMQ1154" s="223"/>
      <c r="GMR1154" s="223"/>
      <c r="GMS1154" s="223"/>
      <c r="GMT1154" s="223"/>
      <c r="GMU1154" s="223"/>
      <c r="GMV1154" s="223"/>
      <c r="GMW1154" s="223"/>
      <c r="GMX1154" s="223"/>
      <c r="GMY1154" s="223"/>
      <c r="GMZ1154" s="223"/>
      <c r="GNA1154" s="223"/>
      <c r="GNB1154" s="223"/>
      <c r="GNC1154" s="223"/>
      <c r="GND1154" s="223"/>
      <c r="GNE1154" s="223"/>
      <c r="GNF1154" s="223"/>
      <c r="GNG1154" s="223"/>
      <c r="GNH1154" s="223"/>
      <c r="GNI1154" s="223"/>
      <c r="GNJ1154" s="223"/>
      <c r="GNK1154" s="223"/>
      <c r="GNL1154" s="223"/>
      <c r="GNM1154" s="223"/>
      <c r="GNN1154" s="223"/>
      <c r="GNO1154" s="223"/>
      <c r="GNP1154" s="223"/>
      <c r="GNQ1154" s="223"/>
      <c r="GNR1154" s="223"/>
      <c r="GNS1154" s="223"/>
      <c r="GNT1154" s="223"/>
      <c r="GNU1154" s="223"/>
      <c r="GNV1154" s="223"/>
      <c r="GNW1154" s="223"/>
      <c r="GNX1154" s="223"/>
      <c r="GNY1154" s="223"/>
      <c r="GNZ1154" s="223"/>
      <c r="GOA1154" s="223"/>
      <c r="GOB1154" s="223"/>
      <c r="GOC1154" s="223"/>
      <c r="GOD1154" s="223"/>
      <c r="GOE1154" s="223"/>
      <c r="GOF1154" s="223"/>
      <c r="GOG1154" s="223"/>
      <c r="GOH1154" s="223"/>
      <c r="GOI1154" s="223"/>
      <c r="GOJ1154" s="223"/>
      <c r="GOK1154" s="223"/>
      <c r="GOL1154" s="223"/>
      <c r="GOM1154" s="223"/>
      <c r="GON1154" s="223"/>
      <c r="GOO1154" s="223"/>
      <c r="GOP1154" s="223"/>
      <c r="GOQ1154" s="223"/>
      <c r="GOR1154" s="223"/>
      <c r="GOS1154" s="223"/>
      <c r="GOT1154" s="223"/>
      <c r="GOU1154" s="223"/>
      <c r="GOV1154" s="223"/>
      <c r="GOW1154" s="223"/>
      <c r="GOX1154" s="223"/>
      <c r="GOY1154" s="223"/>
      <c r="GOZ1154" s="223"/>
      <c r="GPA1154" s="223"/>
      <c r="GPB1154" s="223"/>
      <c r="GPC1154" s="223"/>
      <c r="GPD1154" s="223"/>
      <c r="GPE1154" s="223"/>
      <c r="GPF1154" s="223"/>
      <c r="GPG1154" s="223"/>
      <c r="GPH1154" s="223"/>
      <c r="GPI1154" s="223"/>
      <c r="GPJ1154" s="223"/>
      <c r="GPK1154" s="223"/>
      <c r="GPL1154" s="223"/>
      <c r="GPM1154" s="223"/>
      <c r="GPN1154" s="223"/>
      <c r="GPO1154" s="223"/>
      <c r="GPP1154" s="223"/>
      <c r="GPQ1154" s="223"/>
      <c r="GPR1154" s="223"/>
      <c r="GPS1154" s="223"/>
      <c r="GPT1154" s="223"/>
      <c r="GPU1154" s="223"/>
      <c r="GPV1154" s="223"/>
      <c r="GPW1154" s="223"/>
      <c r="GPX1154" s="223"/>
      <c r="GPY1154" s="223"/>
      <c r="GPZ1154" s="223"/>
      <c r="GQA1154" s="223"/>
      <c r="GQB1154" s="223"/>
      <c r="GQC1154" s="223"/>
      <c r="GQD1154" s="223"/>
      <c r="GQE1154" s="223"/>
      <c r="GQF1154" s="223"/>
      <c r="GQG1154" s="223"/>
      <c r="GQH1154" s="223"/>
      <c r="GQI1154" s="223"/>
      <c r="GQJ1154" s="223"/>
      <c r="GQK1154" s="223"/>
      <c r="GQL1154" s="223"/>
      <c r="GQM1154" s="223"/>
      <c r="GQN1154" s="223"/>
      <c r="GQO1154" s="223"/>
      <c r="GQP1154" s="223"/>
      <c r="GQQ1154" s="223"/>
      <c r="GQR1154" s="223"/>
      <c r="GQS1154" s="223"/>
      <c r="GQT1154" s="223"/>
      <c r="GQU1154" s="223"/>
      <c r="GQV1154" s="223"/>
      <c r="GQW1154" s="223"/>
      <c r="GQX1154" s="223"/>
      <c r="GQY1154" s="223"/>
      <c r="GQZ1154" s="223"/>
      <c r="GRA1154" s="223"/>
      <c r="GRB1154" s="223"/>
      <c r="GRC1154" s="223"/>
      <c r="GRD1154" s="223"/>
      <c r="GRE1154" s="223"/>
      <c r="GRF1154" s="223"/>
      <c r="GRG1154" s="223"/>
      <c r="GRH1154" s="223"/>
      <c r="GRI1154" s="223"/>
      <c r="GRJ1154" s="223"/>
      <c r="GRK1154" s="223"/>
      <c r="GRL1154" s="223"/>
      <c r="GRM1154" s="223"/>
      <c r="GRN1154" s="223"/>
      <c r="GRO1154" s="223"/>
      <c r="GRP1154" s="223"/>
      <c r="GRQ1154" s="223"/>
      <c r="GRR1154" s="223"/>
      <c r="GRS1154" s="223"/>
      <c r="GRT1154" s="223"/>
      <c r="GRU1154" s="223"/>
      <c r="GRV1154" s="223"/>
      <c r="GRW1154" s="223"/>
      <c r="GRX1154" s="223"/>
      <c r="GRY1154" s="223"/>
      <c r="GRZ1154" s="223"/>
      <c r="GSA1154" s="223"/>
      <c r="GSB1154" s="223"/>
      <c r="GSC1154" s="223"/>
      <c r="GSD1154" s="223"/>
      <c r="GSE1154" s="223"/>
      <c r="GSF1154" s="223"/>
      <c r="GSG1154" s="223"/>
      <c r="GSH1154" s="223"/>
      <c r="GSI1154" s="223"/>
      <c r="GSJ1154" s="223"/>
      <c r="GSK1154" s="223"/>
      <c r="GSL1154" s="223"/>
      <c r="GSM1154" s="223"/>
      <c r="GSN1154" s="223"/>
      <c r="GSO1154" s="223"/>
      <c r="GSP1154" s="223"/>
      <c r="GSQ1154" s="223"/>
      <c r="GSR1154" s="223"/>
      <c r="GSS1154" s="223"/>
      <c r="GST1154" s="223"/>
      <c r="GSU1154" s="223"/>
      <c r="GSV1154" s="223"/>
      <c r="GSW1154" s="223"/>
      <c r="GSX1154" s="223"/>
      <c r="GSY1154" s="223"/>
      <c r="GSZ1154" s="223"/>
      <c r="GTA1154" s="223"/>
      <c r="GTB1154" s="223"/>
      <c r="GTC1154" s="223"/>
      <c r="GTD1154" s="223"/>
      <c r="GTE1154" s="223"/>
      <c r="GTF1154" s="223"/>
      <c r="GTG1154" s="223"/>
      <c r="GTH1154" s="223"/>
      <c r="GTI1154" s="223"/>
      <c r="GTJ1154" s="223"/>
      <c r="GTK1154" s="223"/>
      <c r="GTL1154" s="223"/>
      <c r="GTM1154" s="223"/>
      <c r="GTN1154" s="223"/>
      <c r="GTO1154" s="223"/>
      <c r="GTP1154" s="223"/>
      <c r="GTQ1154" s="223"/>
      <c r="GTR1154" s="223"/>
      <c r="GTS1154" s="223"/>
      <c r="GTT1154" s="223"/>
      <c r="GTU1154" s="223"/>
      <c r="GTV1154" s="223"/>
      <c r="GTW1154" s="223"/>
      <c r="GTX1154" s="223"/>
      <c r="GTY1154" s="223"/>
      <c r="GTZ1154" s="223"/>
      <c r="GUA1154" s="223"/>
      <c r="GUB1154" s="223"/>
      <c r="GUC1154" s="223"/>
      <c r="GUD1154" s="223"/>
      <c r="GUE1154" s="223"/>
      <c r="GUF1154" s="223"/>
      <c r="GUG1154" s="223"/>
      <c r="GUH1154" s="223"/>
      <c r="GUI1154" s="223"/>
      <c r="GUJ1154" s="223"/>
      <c r="GUK1154" s="223"/>
      <c r="GUL1154" s="223"/>
      <c r="GUM1154" s="223"/>
      <c r="GUN1154" s="223"/>
      <c r="GUO1154" s="223"/>
      <c r="GUP1154" s="223"/>
      <c r="GUQ1154" s="223"/>
      <c r="GUR1154" s="223"/>
      <c r="GUS1154" s="223"/>
      <c r="GUT1154" s="223"/>
      <c r="GUU1154" s="223"/>
      <c r="GUV1154" s="223"/>
      <c r="GUW1154" s="223"/>
      <c r="GUX1154" s="223"/>
      <c r="GUY1154" s="223"/>
      <c r="GUZ1154" s="223"/>
      <c r="GVA1154" s="223"/>
      <c r="GVB1154" s="223"/>
      <c r="GVC1154" s="223"/>
      <c r="GVD1154" s="223"/>
      <c r="GVE1154" s="223"/>
      <c r="GVF1154" s="223"/>
      <c r="GVG1154" s="223"/>
      <c r="GVH1154" s="223"/>
      <c r="GVI1154" s="223"/>
      <c r="GVJ1154" s="223"/>
      <c r="GVK1154" s="223"/>
      <c r="GVL1154" s="223"/>
      <c r="GVM1154" s="223"/>
      <c r="GVN1154" s="223"/>
      <c r="GVO1154" s="223"/>
      <c r="GVP1154" s="223"/>
      <c r="GVQ1154" s="223"/>
      <c r="GVR1154" s="223"/>
      <c r="GVS1154" s="223"/>
      <c r="GVT1154" s="223"/>
      <c r="GVU1154" s="223"/>
      <c r="GVV1154" s="223"/>
      <c r="GVW1154" s="223"/>
      <c r="GVX1154" s="223"/>
      <c r="GVY1154" s="223"/>
      <c r="GVZ1154" s="223"/>
      <c r="GWA1154" s="223"/>
      <c r="GWB1154" s="223"/>
      <c r="GWC1154" s="223"/>
      <c r="GWD1154" s="223"/>
      <c r="GWE1154" s="223"/>
      <c r="GWF1154" s="223"/>
      <c r="GWG1154" s="223"/>
      <c r="GWH1154" s="223"/>
      <c r="GWI1154" s="223"/>
      <c r="GWJ1154" s="223"/>
      <c r="GWK1154" s="223"/>
      <c r="GWL1154" s="223"/>
      <c r="GWM1154" s="223"/>
      <c r="GWN1154" s="223"/>
      <c r="GWO1154" s="223"/>
      <c r="GWP1154" s="223"/>
      <c r="GWQ1154" s="223"/>
      <c r="GWR1154" s="223"/>
      <c r="GWS1154" s="223"/>
      <c r="GWT1154" s="223"/>
      <c r="GWU1154" s="223"/>
      <c r="GWV1154" s="223"/>
      <c r="GWW1154" s="223"/>
      <c r="GWX1154" s="223"/>
      <c r="GWY1154" s="223"/>
      <c r="GWZ1154" s="223"/>
      <c r="GXA1154" s="223"/>
      <c r="GXB1154" s="223"/>
      <c r="GXC1154" s="223"/>
      <c r="GXD1154" s="223"/>
      <c r="GXE1154" s="223"/>
      <c r="GXF1154" s="223"/>
      <c r="GXG1154" s="223"/>
      <c r="GXH1154" s="223"/>
      <c r="GXI1154" s="223"/>
      <c r="GXJ1154" s="223"/>
      <c r="GXK1154" s="223"/>
      <c r="GXL1154" s="223"/>
      <c r="GXM1154" s="223"/>
      <c r="GXN1154" s="223"/>
      <c r="GXO1154" s="223"/>
      <c r="GXP1154" s="223"/>
      <c r="GXQ1154" s="223"/>
      <c r="GXR1154" s="223"/>
      <c r="GXS1154" s="223"/>
      <c r="GXT1154" s="223"/>
      <c r="GXU1154" s="223"/>
      <c r="GXV1154" s="223"/>
      <c r="GXW1154" s="223"/>
      <c r="GXX1154" s="223"/>
      <c r="GXY1154" s="223"/>
      <c r="GXZ1154" s="223"/>
      <c r="GYA1154" s="223"/>
      <c r="GYB1154" s="223"/>
      <c r="GYC1154" s="223"/>
      <c r="GYD1154" s="223"/>
      <c r="GYE1154" s="223"/>
      <c r="GYF1154" s="223"/>
      <c r="GYG1154" s="223"/>
      <c r="GYH1154" s="223"/>
      <c r="GYI1154" s="223"/>
      <c r="GYJ1154" s="223"/>
      <c r="GYK1154" s="223"/>
      <c r="GYL1154" s="223"/>
      <c r="GYM1154" s="223"/>
      <c r="GYN1154" s="223"/>
      <c r="GYO1154" s="223"/>
      <c r="GYP1154" s="223"/>
      <c r="GYQ1154" s="223"/>
      <c r="GYR1154" s="223"/>
      <c r="GYS1154" s="223"/>
      <c r="GYT1154" s="223"/>
      <c r="GYU1154" s="223"/>
      <c r="GYV1154" s="223"/>
      <c r="GYW1154" s="223"/>
      <c r="GYX1154" s="223"/>
      <c r="GYY1154" s="223"/>
      <c r="GYZ1154" s="223"/>
      <c r="GZA1154" s="223"/>
      <c r="GZB1154" s="223"/>
      <c r="GZC1154" s="223"/>
      <c r="GZD1154" s="223"/>
      <c r="GZE1154" s="223"/>
      <c r="GZF1154" s="223"/>
      <c r="GZG1154" s="223"/>
      <c r="GZH1154" s="223"/>
      <c r="GZI1154" s="223"/>
      <c r="GZJ1154" s="223"/>
      <c r="GZK1154" s="223"/>
      <c r="GZL1154" s="223"/>
      <c r="GZM1154" s="223"/>
      <c r="GZN1154" s="223"/>
      <c r="GZO1154" s="223"/>
      <c r="GZP1154" s="223"/>
      <c r="GZQ1154" s="223"/>
      <c r="GZR1154" s="223"/>
      <c r="GZS1154" s="223"/>
      <c r="GZT1154" s="223"/>
      <c r="GZU1154" s="223"/>
      <c r="GZV1154" s="223"/>
      <c r="GZW1154" s="223"/>
      <c r="GZX1154" s="223"/>
      <c r="GZY1154" s="223"/>
      <c r="GZZ1154" s="223"/>
      <c r="HAA1154" s="223"/>
      <c r="HAB1154" s="223"/>
      <c r="HAC1154" s="223"/>
      <c r="HAD1154" s="223"/>
      <c r="HAE1154" s="223"/>
      <c r="HAF1154" s="223"/>
      <c r="HAG1154" s="223"/>
      <c r="HAH1154" s="223"/>
      <c r="HAI1154" s="223"/>
      <c r="HAJ1154" s="223"/>
      <c r="HAK1154" s="223"/>
      <c r="HAL1154" s="223"/>
      <c r="HAM1154" s="223"/>
      <c r="HAN1154" s="223"/>
      <c r="HAO1154" s="223"/>
      <c r="HAP1154" s="223"/>
      <c r="HAQ1154" s="223"/>
      <c r="HAR1154" s="223"/>
      <c r="HAS1154" s="223"/>
      <c r="HAT1154" s="223"/>
      <c r="HAU1154" s="223"/>
      <c r="HAV1154" s="223"/>
      <c r="HAW1154" s="223"/>
      <c r="HAX1154" s="223"/>
      <c r="HAY1154" s="223"/>
      <c r="HAZ1154" s="223"/>
      <c r="HBA1154" s="223"/>
      <c r="HBB1154" s="223"/>
      <c r="HBC1154" s="223"/>
      <c r="HBD1154" s="223"/>
      <c r="HBE1154" s="223"/>
      <c r="HBF1154" s="223"/>
      <c r="HBG1154" s="223"/>
      <c r="HBH1154" s="223"/>
      <c r="HBI1154" s="223"/>
      <c r="HBJ1154" s="223"/>
      <c r="HBK1154" s="223"/>
      <c r="HBL1154" s="223"/>
      <c r="HBM1154" s="223"/>
      <c r="HBN1154" s="223"/>
      <c r="HBO1154" s="223"/>
      <c r="HBP1154" s="223"/>
      <c r="HBQ1154" s="223"/>
      <c r="HBR1154" s="223"/>
      <c r="HBS1154" s="223"/>
      <c r="HBT1154" s="223"/>
      <c r="HBU1154" s="223"/>
      <c r="HBV1154" s="223"/>
      <c r="HBW1154" s="223"/>
      <c r="HBX1154" s="223"/>
      <c r="HBY1154" s="223"/>
      <c r="HBZ1154" s="223"/>
      <c r="HCA1154" s="223"/>
      <c r="HCB1154" s="223"/>
      <c r="HCC1154" s="223"/>
      <c r="HCD1154" s="223"/>
      <c r="HCE1154" s="223"/>
      <c r="HCF1154" s="223"/>
      <c r="HCG1154" s="223"/>
      <c r="HCH1154" s="223"/>
      <c r="HCI1154" s="223"/>
      <c r="HCJ1154" s="223"/>
      <c r="HCK1154" s="223"/>
      <c r="HCL1154" s="223"/>
      <c r="HCM1154" s="223"/>
      <c r="HCN1154" s="223"/>
      <c r="HCO1154" s="223"/>
      <c r="HCP1154" s="223"/>
      <c r="HCQ1154" s="223"/>
      <c r="HCR1154" s="223"/>
      <c r="HCS1154" s="223"/>
      <c r="HCT1154" s="223"/>
      <c r="HCU1154" s="223"/>
      <c r="HCV1154" s="223"/>
      <c r="HCW1154" s="223"/>
      <c r="HCX1154" s="223"/>
      <c r="HCY1154" s="223"/>
      <c r="HCZ1154" s="223"/>
      <c r="HDA1154" s="223"/>
      <c r="HDB1154" s="223"/>
      <c r="HDC1154" s="223"/>
      <c r="HDD1154" s="223"/>
      <c r="HDE1154" s="223"/>
      <c r="HDF1154" s="223"/>
      <c r="HDG1154" s="223"/>
      <c r="HDH1154" s="223"/>
      <c r="HDI1154" s="223"/>
      <c r="HDJ1154" s="223"/>
      <c r="HDK1154" s="223"/>
      <c r="HDL1154" s="223"/>
      <c r="HDM1154" s="223"/>
      <c r="HDN1154" s="223"/>
      <c r="HDO1154" s="223"/>
      <c r="HDP1154" s="223"/>
      <c r="HDQ1154" s="223"/>
      <c r="HDR1154" s="223"/>
      <c r="HDS1154" s="223"/>
      <c r="HDT1154" s="223"/>
      <c r="HDU1154" s="223"/>
      <c r="HDV1154" s="223"/>
      <c r="HDW1154" s="223"/>
      <c r="HDX1154" s="223"/>
      <c r="HDY1154" s="223"/>
      <c r="HDZ1154" s="223"/>
      <c r="HEA1154" s="223"/>
      <c r="HEB1154" s="223"/>
      <c r="HEC1154" s="223"/>
      <c r="HED1154" s="223"/>
      <c r="HEE1154" s="223"/>
      <c r="HEF1154" s="223"/>
      <c r="HEG1154" s="223"/>
      <c r="HEH1154" s="223"/>
      <c r="HEI1154" s="223"/>
      <c r="HEJ1154" s="223"/>
      <c r="HEK1154" s="223"/>
      <c r="HEL1154" s="223"/>
      <c r="HEM1154" s="223"/>
      <c r="HEN1154" s="223"/>
      <c r="HEO1154" s="223"/>
      <c r="HEP1154" s="223"/>
      <c r="HEQ1154" s="223"/>
      <c r="HER1154" s="223"/>
      <c r="HES1154" s="223"/>
      <c r="HET1154" s="223"/>
      <c r="HEU1154" s="223"/>
      <c r="HEV1154" s="223"/>
      <c r="HEW1154" s="223"/>
      <c r="HEX1154" s="223"/>
      <c r="HEY1154" s="223"/>
      <c r="HEZ1154" s="223"/>
      <c r="HFA1154" s="223"/>
      <c r="HFB1154" s="223"/>
      <c r="HFC1154" s="223"/>
      <c r="HFD1154" s="223"/>
      <c r="HFE1154" s="223"/>
      <c r="HFF1154" s="223"/>
      <c r="HFG1154" s="223"/>
      <c r="HFH1154" s="223"/>
      <c r="HFI1154" s="223"/>
      <c r="HFJ1154" s="223"/>
      <c r="HFK1154" s="223"/>
      <c r="HFL1154" s="223"/>
      <c r="HFM1154" s="223"/>
      <c r="HFN1154" s="223"/>
      <c r="HFO1154" s="223"/>
      <c r="HFP1154" s="223"/>
      <c r="HFQ1154" s="223"/>
      <c r="HFR1154" s="223"/>
      <c r="HFS1154" s="223"/>
      <c r="HFT1154" s="223"/>
      <c r="HFU1154" s="223"/>
      <c r="HFV1154" s="223"/>
      <c r="HFW1154" s="223"/>
      <c r="HFX1154" s="223"/>
      <c r="HFY1154" s="223"/>
      <c r="HFZ1154" s="223"/>
      <c r="HGA1154" s="223"/>
      <c r="HGB1154" s="223"/>
      <c r="HGC1154" s="223"/>
      <c r="HGD1154" s="223"/>
      <c r="HGE1154" s="223"/>
      <c r="HGF1154" s="223"/>
      <c r="HGG1154" s="223"/>
      <c r="HGH1154" s="223"/>
      <c r="HGI1154" s="223"/>
      <c r="HGJ1154" s="223"/>
      <c r="HGK1154" s="223"/>
      <c r="HGL1154" s="223"/>
      <c r="HGM1154" s="223"/>
      <c r="HGN1154" s="223"/>
      <c r="HGO1154" s="223"/>
      <c r="HGP1154" s="223"/>
      <c r="HGQ1154" s="223"/>
      <c r="HGR1154" s="223"/>
      <c r="HGS1154" s="223"/>
      <c r="HGT1154" s="223"/>
      <c r="HGU1154" s="223"/>
      <c r="HGV1154" s="223"/>
      <c r="HGW1154" s="223"/>
      <c r="HGX1154" s="223"/>
      <c r="HGY1154" s="223"/>
      <c r="HGZ1154" s="223"/>
      <c r="HHA1154" s="223"/>
      <c r="HHB1154" s="223"/>
      <c r="HHC1154" s="223"/>
      <c r="HHD1154" s="223"/>
      <c r="HHE1154" s="223"/>
      <c r="HHF1154" s="223"/>
      <c r="HHG1154" s="223"/>
      <c r="HHH1154" s="223"/>
      <c r="HHI1154" s="223"/>
      <c r="HHJ1154" s="223"/>
      <c r="HHK1154" s="223"/>
      <c r="HHL1154" s="223"/>
      <c r="HHM1154" s="223"/>
      <c r="HHN1154" s="223"/>
      <c r="HHO1154" s="223"/>
      <c r="HHP1154" s="223"/>
      <c r="HHQ1154" s="223"/>
      <c r="HHR1154" s="223"/>
      <c r="HHS1154" s="223"/>
      <c r="HHT1154" s="223"/>
      <c r="HHU1154" s="223"/>
      <c r="HHV1154" s="223"/>
      <c r="HHW1154" s="223"/>
      <c r="HHX1154" s="223"/>
      <c r="HHY1154" s="223"/>
      <c r="HHZ1154" s="223"/>
      <c r="HIA1154" s="223"/>
      <c r="HIB1154" s="223"/>
      <c r="HIC1154" s="223"/>
      <c r="HID1154" s="223"/>
      <c r="HIE1154" s="223"/>
      <c r="HIF1154" s="223"/>
      <c r="HIG1154" s="223"/>
      <c r="HIH1154" s="223"/>
      <c r="HII1154" s="223"/>
      <c r="HIJ1154" s="223"/>
      <c r="HIK1154" s="223"/>
      <c r="HIL1154" s="223"/>
      <c r="HIM1154" s="223"/>
      <c r="HIN1154" s="223"/>
      <c r="HIO1154" s="223"/>
      <c r="HIP1154" s="223"/>
      <c r="HIQ1154" s="223"/>
      <c r="HIR1154" s="223"/>
      <c r="HIS1154" s="223"/>
      <c r="HIT1154" s="223"/>
      <c r="HIU1154" s="223"/>
      <c r="HIV1154" s="223"/>
      <c r="HIW1154" s="223"/>
      <c r="HIX1154" s="223"/>
      <c r="HIY1154" s="223"/>
      <c r="HIZ1154" s="223"/>
      <c r="HJA1154" s="223"/>
      <c r="HJB1154" s="223"/>
      <c r="HJC1154" s="223"/>
      <c r="HJD1154" s="223"/>
      <c r="HJE1154" s="223"/>
      <c r="HJF1154" s="223"/>
      <c r="HJG1154" s="223"/>
      <c r="HJH1154" s="223"/>
      <c r="HJI1154" s="223"/>
      <c r="HJJ1154" s="223"/>
      <c r="HJK1154" s="223"/>
      <c r="HJL1154" s="223"/>
      <c r="HJM1154" s="223"/>
      <c r="HJN1154" s="223"/>
      <c r="HJO1154" s="223"/>
      <c r="HJP1154" s="223"/>
      <c r="HJQ1154" s="223"/>
      <c r="HJR1154" s="223"/>
      <c r="HJS1154" s="223"/>
      <c r="HJT1154" s="223"/>
      <c r="HJU1154" s="223"/>
      <c r="HJV1154" s="223"/>
      <c r="HJW1154" s="223"/>
      <c r="HJX1154" s="223"/>
      <c r="HJY1154" s="223"/>
      <c r="HJZ1154" s="223"/>
      <c r="HKA1154" s="223"/>
      <c r="HKB1154" s="223"/>
      <c r="HKC1154" s="223"/>
      <c r="HKD1154" s="223"/>
      <c r="HKE1154" s="223"/>
      <c r="HKF1154" s="223"/>
      <c r="HKG1154" s="223"/>
      <c r="HKH1154" s="223"/>
      <c r="HKI1154" s="223"/>
      <c r="HKJ1154" s="223"/>
      <c r="HKK1154" s="223"/>
      <c r="HKL1154" s="223"/>
      <c r="HKM1154" s="223"/>
      <c r="HKN1154" s="223"/>
      <c r="HKO1154" s="223"/>
      <c r="HKP1154" s="223"/>
      <c r="HKQ1154" s="223"/>
      <c r="HKR1154" s="223"/>
      <c r="HKS1154" s="223"/>
      <c r="HKT1154" s="223"/>
      <c r="HKU1154" s="223"/>
      <c r="HKV1154" s="223"/>
      <c r="HKW1154" s="223"/>
      <c r="HKX1154" s="223"/>
      <c r="HKY1154" s="223"/>
      <c r="HKZ1154" s="223"/>
      <c r="HLA1154" s="223"/>
      <c r="HLB1154" s="223"/>
      <c r="HLC1154" s="223"/>
      <c r="HLD1154" s="223"/>
      <c r="HLE1154" s="223"/>
      <c r="HLF1154" s="223"/>
      <c r="HLG1154" s="223"/>
      <c r="HLH1154" s="223"/>
      <c r="HLI1154" s="223"/>
      <c r="HLJ1154" s="223"/>
      <c r="HLK1154" s="223"/>
      <c r="HLL1154" s="223"/>
      <c r="HLM1154" s="223"/>
      <c r="HLN1154" s="223"/>
      <c r="HLO1154" s="223"/>
      <c r="HLP1154" s="223"/>
      <c r="HLQ1154" s="223"/>
      <c r="HLR1154" s="223"/>
      <c r="HLS1154" s="223"/>
      <c r="HLT1154" s="223"/>
      <c r="HLU1154" s="223"/>
      <c r="HLV1154" s="223"/>
      <c r="HLW1154" s="223"/>
      <c r="HLX1154" s="223"/>
      <c r="HLY1154" s="223"/>
      <c r="HLZ1154" s="223"/>
      <c r="HMA1154" s="223"/>
      <c r="HMB1154" s="223"/>
      <c r="HMC1154" s="223"/>
      <c r="HMD1154" s="223"/>
      <c r="HME1154" s="223"/>
      <c r="HMF1154" s="223"/>
      <c r="HMG1154" s="223"/>
      <c r="HMH1154" s="223"/>
      <c r="HMI1154" s="223"/>
      <c r="HMJ1154" s="223"/>
      <c r="HMK1154" s="223"/>
      <c r="HML1154" s="223"/>
      <c r="HMM1154" s="223"/>
      <c r="HMN1154" s="223"/>
      <c r="HMO1154" s="223"/>
      <c r="HMP1154" s="223"/>
      <c r="HMQ1154" s="223"/>
      <c r="HMR1154" s="223"/>
      <c r="HMS1154" s="223"/>
      <c r="HMT1154" s="223"/>
      <c r="HMU1154" s="223"/>
      <c r="HMV1154" s="223"/>
      <c r="HMW1154" s="223"/>
      <c r="HMX1154" s="223"/>
      <c r="HMY1154" s="223"/>
      <c r="HMZ1154" s="223"/>
      <c r="HNA1154" s="223"/>
      <c r="HNB1154" s="223"/>
      <c r="HNC1154" s="223"/>
      <c r="HND1154" s="223"/>
      <c r="HNE1154" s="223"/>
      <c r="HNF1154" s="223"/>
      <c r="HNG1154" s="223"/>
      <c r="HNH1154" s="223"/>
      <c r="HNI1154" s="223"/>
      <c r="HNJ1154" s="223"/>
      <c r="HNK1154" s="223"/>
      <c r="HNL1154" s="223"/>
      <c r="HNM1154" s="223"/>
      <c r="HNN1154" s="223"/>
      <c r="HNO1154" s="223"/>
      <c r="HNP1154" s="223"/>
      <c r="HNQ1154" s="223"/>
      <c r="HNR1154" s="223"/>
      <c r="HNS1154" s="223"/>
      <c r="HNT1154" s="223"/>
      <c r="HNU1154" s="223"/>
      <c r="HNV1154" s="223"/>
      <c r="HNW1154" s="223"/>
      <c r="HNX1154" s="223"/>
      <c r="HNY1154" s="223"/>
      <c r="HNZ1154" s="223"/>
      <c r="HOA1154" s="223"/>
      <c r="HOB1154" s="223"/>
      <c r="HOC1154" s="223"/>
      <c r="HOD1154" s="223"/>
      <c r="HOE1154" s="223"/>
      <c r="HOF1154" s="223"/>
      <c r="HOG1154" s="223"/>
      <c r="HOH1154" s="223"/>
      <c r="HOI1154" s="223"/>
      <c r="HOJ1154" s="223"/>
      <c r="HOK1154" s="223"/>
      <c r="HOL1154" s="223"/>
      <c r="HOM1154" s="223"/>
      <c r="HON1154" s="223"/>
      <c r="HOO1154" s="223"/>
      <c r="HOP1154" s="223"/>
      <c r="HOQ1154" s="223"/>
      <c r="HOR1154" s="223"/>
      <c r="HOS1154" s="223"/>
      <c r="HOT1154" s="223"/>
      <c r="HOU1154" s="223"/>
      <c r="HOV1154" s="223"/>
      <c r="HOW1154" s="223"/>
      <c r="HOX1154" s="223"/>
      <c r="HOY1154" s="223"/>
      <c r="HOZ1154" s="223"/>
      <c r="HPA1154" s="223"/>
      <c r="HPB1154" s="223"/>
      <c r="HPC1154" s="223"/>
      <c r="HPD1154" s="223"/>
      <c r="HPE1154" s="223"/>
      <c r="HPF1154" s="223"/>
      <c r="HPG1154" s="223"/>
      <c r="HPH1154" s="223"/>
      <c r="HPI1154" s="223"/>
      <c r="HPJ1154" s="223"/>
      <c r="HPK1154" s="223"/>
      <c r="HPL1154" s="223"/>
      <c r="HPM1154" s="223"/>
      <c r="HPN1154" s="223"/>
      <c r="HPO1154" s="223"/>
      <c r="HPP1154" s="223"/>
      <c r="HPQ1154" s="223"/>
      <c r="HPR1154" s="223"/>
      <c r="HPS1154" s="223"/>
      <c r="HPT1154" s="223"/>
      <c r="HPU1154" s="223"/>
      <c r="HPV1154" s="223"/>
      <c r="HPW1154" s="223"/>
      <c r="HPX1154" s="223"/>
      <c r="HPY1154" s="223"/>
      <c r="HPZ1154" s="223"/>
      <c r="HQA1154" s="223"/>
      <c r="HQB1154" s="223"/>
      <c r="HQC1154" s="223"/>
      <c r="HQD1154" s="223"/>
      <c r="HQE1154" s="223"/>
      <c r="HQF1154" s="223"/>
      <c r="HQG1154" s="223"/>
      <c r="HQH1154" s="223"/>
      <c r="HQI1154" s="223"/>
      <c r="HQJ1154" s="223"/>
      <c r="HQK1154" s="223"/>
      <c r="HQL1154" s="223"/>
      <c r="HQM1154" s="223"/>
      <c r="HQN1154" s="223"/>
      <c r="HQO1154" s="223"/>
      <c r="HQP1154" s="223"/>
      <c r="HQQ1154" s="223"/>
      <c r="HQR1154" s="223"/>
      <c r="HQS1154" s="223"/>
      <c r="HQT1154" s="223"/>
      <c r="HQU1154" s="223"/>
      <c r="HQV1154" s="223"/>
      <c r="HQW1154" s="223"/>
      <c r="HQX1154" s="223"/>
      <c r="HQY1154" s="223"/>
      <c r="HQZ1154" s="223"/>
      <c r="HRA1154" s="223"/>
      <c r="HRB1154" s="223"/>
      <c r="HRC1154" s="223"/>
      <c r="HRD1154" s="223"/>
      <c r="HRE1154" s="223"/>
      <c r="HRF1154" s="223"/>
      <c r="HRG1154" s="223"/>
      <c r="HRH1154" s="223"/>
      <c r="HRI1154" s="223"/>
      <c r="HRJ1154" s="223"/>
      <c r="HRK1154" s="223"/>
      <c r="HRL1154" s="223"/>
      <c r="HRM1154" s="223"/>
      <c r="HRN1154" s="223"/>
      <c r="HRO1154" s="223"/>
      <c r="HRP1154" s="223"/>
      <c r="HRQ1154" s="223"/>
      <c r="HRR1154" s="223"/>
      <c r="HRS1154" s="223"/>
      <c r="HRT1154" s="223"/>
      <c r="HRU1154" s="223"/>
      <c r="HRV1154" s="223"/>
      <c r="HRW1154" s="223"/>
      <c r="HRX1154" s="223"/>
      <c r="HRY1154" s="223"/>
      <c r="HRZ1154" s="223"/>
      <c r="HSA1154" s="223"/>
      <c r="HSB1154" s="223"/>
      <c r="HSC1154" s="223"/>
      <c r="HSD1154" s="223"/>
      <c r="HSE1154" s="223"/>
      <c r="HSF1154" s="223"/>
      <c r="HSG1154" s="223"/>
      <c r="HSH1154" s="223"/>
      <c r="HSI1154" s="223"/>
      <c r="HSJ1154" s="223"/>
      <c r="HSK1154" s="223"/>
      <c r="HSL1154" s="223"/>
      <c r="HSM1154" s="223"/>
      <c r="HSN1154" s="223"/>
      <c r="HSO1154" s="223"/>
      <c r="HSP1154" s="223"/>
      <c r="HSQ1154" s="223"/>
      <c r="HSR1154" s="223"/>
      <c r="HSS1154" s="223"/>
      <c r="HST1154" s="223"/>
      <c r="HSU1154" s="223"/>
      <c r="HSV1154" s="223"/>
      <c r="HSW1154" s="223"/>
      <c r="HSX1154" s="223"/>
      <c r="HSY1154" s="223"/>
      <c r="HSZ1154" s="223"/>
      <c r="HTA1154" s="223"/>
      <c r="HTB1154" s="223"/>
      <c r="HTC1154" s="223"/>
      <c r="HTD1154" s="223"/>
      <c r="HTE1154" s="223"/>
      <c r="HTF1154" s="223"/>
      <c r="HTG1154" s="223"/>
      <c r="HTH1154" s="223"/>
      <c r="HTI1154" s="223"/>
      <c r="HTJ1154" s="223"/>
      <c r="HTK1154" s="223"/>
      <c r="HTL1154" s="223"/>
      <c r="HTM1154" s="223"/>
      <c r="HTN1154" s="223"/>
      <c r="HTO1154" s="223"/>
      <c r="HTP1154" s="223"/>
      <c r="HTQ1154" s="223"/>
      <c r="HTR1154" s="223"/>
      <c r="HTS1154" s="223"/>
      <c r="HTT1154" s="223"/>
      <c r="HTU1154" s="223"/>
      <c r="HTV1154" s="223"/>
      <c r="HTW1154" s="223"/>
      <c r="HTX1154" s="223"/>
      <c r="HTY1154" s="223"/>
      <c r="HTZ1154" s="223"/>
      <c r="HUA1154" s="223"/>
      <c r="HUB1154" s="223"/>
      <c r="HUC1154" s="223"/>
      <c r="HUD1154" s="223"/>
      <c r="HUE1154" s="223"/>
      <c r="HUF1154" s="223"/>
      <c r="HUG1154" s="223"/>
      <c r="HUH1154" s="223"/>
      <c r="HUI1154" s="223"/>
      <c r="HUJ1154" s="223"/>
      <c r="HUK1154" s="223"/>
      <c r="HUL1154" s="223"/>
      <c r="HUM1154" s="223"/>
      <c r="HUN1154" s="223"/>
      <c r="HUO1154" s="223"/>
      <c r="HUP1154" s="223"/>
      <c r="HUQ1154" s="223"/>
      <c r="HUR1154" s="223"/>
      <c r="HUS1154" s="223"/>
      <c r="HUT1154" s="223"/>
      <c r="HUU1154" s="223"/>
      <c r="HUV1154" s="223"/>
      <c r="HUW1154" s="223"/>
      <c r="HUX1154" s="223"/>
      <c r="HUY1154" s="223"/>
      <c r="HUZ1154" s="223"/>
      <c r="HVA1154" s="223"/>
      <c r="HVB1154" s="223"/>
      <c r="HVC1154" s="223"/>
      <c r="HVD1154" s="223"/>
      <c r="HVE1154" s="223"/>
      <c r="HVF1154" s="223"/>
      <c r="HVG1154" s="223"/>
      <c r="HVH1154" s="223"/>
      <c r="HVI1154" s="223"/>
      <c r="HVJ1154" s="223"/>
      <c r="HVK1154" s="223"/>
      <c r="HVL1154" s="223"/>
      <c r="HVM1154" s="223"/>
      <c r="HVN1154" s="223"/>
      <c r="HVO1154" s="223"/>
      <c r="HVP1154" s="223"/>
      <c r="HVQ1154" s="223"/>
      <c r="HVR1154" s="223"/>
      <c r="HVS1154" s="223"/>
      <c r="HVT1154" s="223"/>
      <c r="HVU1154" s="223"/>
      <c r="HVV1154" s="223"/>
      <c r="HVW1154" s="223"/>
      <c r="HVX1154" s="223"/>
      <c r="HVY1154" s="223"/>
      <c r="HVZ1154" s="223"/>
      <c r="HWA1154" s="223"/>
      <c r="HWB1154" s="223"/>
      <c r="HWC1154" s="223"/>
      <c r="HWD1154" s="223"/>
      <c r="HWE1154" s="223"/>
      <c r="HWF1154" s="223"/>
      <c r="HWG1154" s="223"/>
      <c r="HWH1154" s="223"/>
      <c r="HWI1154" s="223"/>
      <c r="HWJ1154" s="223"/>
      <c r="HWK1154" s="223"/>
      <c r="HWL1154" s="223"/>
      <c r="HWM1154" s="223"/>
      <c r="HWN1154" s="223"/>
      <c r="HWO1154" s="223"/>
      <c r="HWP1154" s="223"/>
      <c r="HWQ1154" s="223"/>
      <c r="HWR1154" s="223"/>
      <c r="HWS1154" s="223"/>
      <c r="HWT1154" s="223"/>
      <c r="HWU1154" s="223"/>
      <c r="HWV1154" s="223"/>
      <c r="HWW1154" s="223"/>
      <c r="HWX1154" s="223"/>
      <c r="HWY1154" s="223"/>
      <c r="HWZ1154" s="223"/>
      <c r="HXA1154" s="223"/>
      <c r="HXB1154" s="223"/>
      <c r="HXC1154" s="223"/>
      <c r="HXD1154" s="223"/>
      <c r="HXE1154" s="223"/>
      <c r="HXF1154" s="223"/>
      <c r="HXG1154" s="223"/>
      <c r="HXH1154" s="223"/>
      <c r="HXI1154" s="223"/>
      <c r="HXJ1154" s="223"/>
      <c r="HXK1154" s="223"/>
      <c r="HXL1154" s="223"/>
      <c r="HXM1154" s="223"/>
      <c r="HXN1154" s="223"/>
      <c r="HXO1154" s="223"/>
      <c r="HXP1154" s="223"/>
      <c r="HXQ1154" s="223"/>
      <c r="HXR1154" s="223"/>
      <c r="HXS1154" s="223"/>
      <c r="HXT1154" s="223"/>
      <c r="HXU1154" s="223"/>
      <c r="HXV1154" s="223"/>
      <c r="HXW1154" s="223"/>
      <c r="HXX1154" s="223"/>
      <c r="HXY1154" s="223"/>
      <c r="HXZ1154" s="223"/>
      <c r="HYA1154" s="223"/>
      <c r="HYB1154" s="223"/>
      <c r="HYC1154" s="223"/>
      <c r="HYD1154" s="223"/>
      <c r="HYE1154" s="223"/>
      <c r="HYF1154" s="223"/>
      <c r="HYG1154" s="223"/>
      <c r="HYH1154" s="223"/>
      <c r="HYI1154" s="223"/>
      <c r="HYJ1154" s="223"/>
      <c r="HYK1154" s="223"/>
      <c r="HYL1154" s="223"/>
      <c r="HYM1154" s="223"/>
      <c r="HYN1154" s="223"/>
      <c r="HYO1154" s="223"/>
      <c r="HYP1154" s="223"/>
      <c r="HYQ1154" s="223"/>
      <c r="HYR1154" s="223"/>
      <c r="HYS1154" s="223"/>
      <c r="HYT1154" s="223"/>
      <c r="HYU1154" s="223"/>
      <c r="HYV1154" s="223"/>
      <c r="HYW1154" s="223"/>
      <c r="HYX1154" s="223"/>
      <c r="HYY1154" s="223"/>
      <c r="HYZ1154" s="223"/>
      <c r="HZA1154" s="223"/>
      <c r="HZB1154" s="223"/>
      <c r="HZC1154" s="223"/>
      <c r="HZD1154" s="223"/>
      <c r="HZE1154" s="223"/>
      <c r="HZF1154" s="223"/>
      <c r="HZG1154" s="223"/>
      <c r="HZH1154" s="223"/>
      <c r="HZI1154" s="223"/>
      <c r="HZJ1154" s="223"/>
      <c r="HZK1154" s="223"/>
      <c r="HZL1154" s="223"/>
      <c r="HZM1154" s="223"/>
      <c r="HZN1154" s="223"/>
      <c r="HZO1154" s="223"/>
      <c r="HZP1154" s="223"/>
      <c r="HZQ1154" s="223"/>
      <c r="HZR1154" s="223"/>
      <c r="HZS1154" s="223"/>
      <c r="HZT1154" s="223"/>
      <c r="HZU1154" s="223"/>
      <c r="HZV1154" s="223"/>
      <c r="HZW1154" s="223"/>
      <c r="HZX1154" s="223"/>
      <c r="HZY1154" s="223"/>
      <c r="HZZ1154" s="223"/>
      <c r="IAA1154" s="223"/>
      <c r="IAB1154" s="223"/>
      <c r="IAC1154" s="223"/>
      <c r="IAD1154" s="223"/>
      <c r="IAE1154" s="223"/>
      <c r="IAF1154" s="223"/>
      <c r="IAG1154" s="223"/>
      <c r="IAH1154" s="223"/>
      <c r="IAI1154" s="223"/>
      <c r="IAJ1154" s="223"/>
      <c r="IAK1154" s="223"/>
      <c r="IAL1154" s="223"/>
      <c r="IAM1154" s="223"/>
      <c r="IAN1154" s="223"/>
      <c r="IAO1154" s="223"/>
      <c r="IAP1154" s="223"/>
      <c r="IAQ1154" s="223"/>
      <c r="IAR1154" s="223"/>
      <c r="IAS1154" s="223"/>
      <c r="IAT1154" s="223"/>
      <c r="IAU1154" s="223"/>
      <c r="IAV1154" s="223"/>
      <c r="IAW1154" s="223"/>
      <c r="IAX1154" s="223"/>
      <c r="IAY1154" s="223"/>
      <c r="IAZ1154" s="223"/>
      <c r="IBA1154" s="223"/>
      <c r="IBB1154" s="223"/>
      <c r="IBC1154" s="223"/>
      <c r="IBD1154" s="223"/>
      <c r="IBE1154" s="223"/>
      <c r="IBF1154" s="223"/>
      <c r="IBG1154" s="223"/>
      <c r="IBH1154" s="223"/>
      <c r="IBI1154" s="223"/>
      <c r="IBJ1154" s="223"/>
      <c r="IBK1154" s="223"/>
      <c r="IBL1154" s="223"/>
      <c r="IBM1154" s="223"/>
      <c r="IBN1154" s="223"/>
      <c r="IBO1154" s="223"/>
      <c r="IBP1154" s="223"/>
      <c r="IBQ1154" s="223"/>
      <c r="IBR1154" s="223"/>
      <c r="IBS1154" s="223"/>
      <c r="IBT1154" s="223"/>
      <c r="IBU1154" s="223"/>
      <c r="IBV1154" s="223"/>
      <c r="IBW1154" s="223"/>
      <c r="IBX1154" s="223"/>
      <c r="IBY1154" s="223"/>
      <c r="IBZ1154" s="223"/>
      <c r="ICA1154" s="223"/>
      <c r="ICB1154" s="223"/>
      <c r="ICC1154" s="223"/>
      <c r="ICD1154" s="223"/>
      <c r="ICE1154" s="223"/>
      <c r="ICF1154" s="223"/>
      <c r="ICG1154" s="223"/>
      <c r="ICH1154" s="223"/>
      <c r="ICI1154" s="223"/>
      <c r="ICJ1154" s="223"/>
      <c r="ICK1154" s="223"/>
      <c r="ICL1154" s="223"/>
      <c r="ICM1154" s="223"/>
      <c r="ICN1154" s="223"/>
      <c r="ICO1154" s="223"/>
      <c r="ICP1154" s="223"/>
      <c r="ICQ1154" s="223"/>
      <c r="ICR1154" s="223"/>
      <c r="ICS1154" s="223"/>
      <c r="ICT1154" s="223"/>
      <c r="ICU1154" s="223"/>
      <c r="ICV1154" s="223"/>
      <c r="ICW1154" s="223"/>
      <c r="ICX1154" s="223"/>
      <c r="ICY1154" s="223"/>
      <c r="ICZ1154" s="223"/>
      <c r="IDA1154" s="223"/>
      <c r="IDB1154" s="223"/>
      <c r="IDC1154" s="223"/>
      <c r="IDD1154" s="223"/>
      <c r="IDE1154" s="223"/>
      <c r="IDF1154" s="223"/>
      <c r="IDG1154" s="223"/>
      <c r="IDH1154" s="223"/>
      <c r="IDI1154" s="223"/>
      <c r="IDJ1154" s="223"/>
      <c r="IDK1154" s="223"/>
      <c r="IDL1154" s="223"/>
      <c r="IDM1154" s="223"/>
      <c r="IDN1154" s="223"/>
      <c r="IDO1154" s="223"/>
      <c r="IDP1154" s="223"/>
      <c r="IDQ1154" s="223"/>
      <c r="IDR1154" s="223"/>
      <c r="IDS1154" s="223"/>
      <c r="IDT1154" s="223"/>
      <c r="IDU1154" s="223"/>
      <c r="IDV1154" s="223"/>
      <c r="IDW1154" s="223"/>
      <c r="IDX1154" s="223"/>
      <c r="IDY1154" s="223"/>
      <c r="IDZ1154" s="223"/>
      <c r="IEA1154" s="223"/>
      <c r="IEB1154" s="223"/>
      <c r="IEC1154" s="223"/>
      <c r="IED1154" s="223"/>
      <c r="IEE1154" s="223"/>
      <c r="IEF1154" s="223"/>
      <c r="IEG1154" s="223"/>
      <c r="IEH1154" s="223"/>
      <c r="IEI1154" s="223"/>
      <c r="IEJ1154" s="223"/>
      <c r="IEK1154" s="223"/>
      <c r="IEL1154" s="223"/>
      <c r="IEM1154" s="223"/>
      <c r="IEN1154" s="223"/>
      <c r="IEO1154" s="223"/>
      <c r="IEP1154" s="223"/>
      <c r="IEQ1154" s="223"/>
      <c r="IER1154" s="223"/>
      <c r="IES1154" s="223"/>
      <c r="IET1154" s="223"/>
      <c r="IEU1154" s="223"/>
      <c r="IEV1154" s="223"/>
      <c r="IEW1154" s="223"/>
      <c r="IEX1154" s="223"/>
      <c r="IEY1154" s="223"/>
      <c r="IEZ1154" s="223"/>
      <c r="IFA1154" s="223"/>
      <c r="IFB1154" s="223"/>
      <c r="IFC1154" s="223"/>
      <c r="IFD1154" s="223"/>
      <c r="IFE1154" s="223"/>
      <c r="IFF1154" s="223"/>
      <c r="IFG1154" s="223"/>
      <c r="IFH1154" s="223"/>
      <c r="IFI1154" s="223"/>
      <c r="IFJ1154" s="223"/>
      <c r="IFK1154" s="223"/>
      <c r="IFL1154" s="223"/>
      <c r="IFM1154" s="223"/>
      <c r="IFN1154" s="223"/>
      <c r="IFO1154" s="223"/>
      <c r="IFP1154" s="223"/>
      <c r="IFQ1154" s="223"/>
      <c r="IFR1154" s="223"/>
      <c r="IFS1154" s="223"/>
      <c r="IFT1154" s="223"/>
      <c r="IFU1154" s="223"/>
      <c r="IFV1154" s="223"/>
      <c r="IFW1154" s="223"/>
      <c r="IFX1154" s="223"/>
      <c r="IFY1154" s="223"/>
      <c r="IFZ1154" s="223"/>
      <c r="IGA1154" s="223"/>
      <c r="IGB1154" s="223"/>
      <c r="IGC1154" s="223"/>
      <c r="IGD1154" s="223"/>
      <c r="IGE1154" s="223"/>
      <c r="IGF1154" s="223"/>
      <c r="IGG1154" s="223"/>
      <c r="IGH1154" s="223"/>
      <c r="IGI1154" s="223"/>
      <c r="IGJ1154" s="223"/>
      <c r="IGK1154" s="223"/>
      <c r="IGL1154" s="223"/>
      <c r="IGM1154" s="223"/>
      <c r="IGN1154" s="223"/>
      <c r="IGO1154" s="223"/>
      <c r="IGP1154" s="223"/>
      <c r="IGQ1154" s="223"/>
      <c r="IGR1154" s="223"/>
      <c r="IGS1154" s="223"/>
      <c r="IGT1154" s="223"/>
      <c r="IGU1154" s="223"/>
      <c r="IGV1154" s="223"/>
      <c r="IGW1154" s="223"/>
      <c r="IGX1154" s="223"/>
      <c r="IGY1154" s="223"/>
      <c r="IGZ1154" s="223"/>
      <c r="IHA1154" s="223"/>
      <c r="IHB1154" s="223"/>
      <c r="IHC1154" s="223"/>
      <c r="IHD1154" s="223"/>
      <c r="IHE1154" s="223"/>
      <c r="IHF1154" s="223"/>
      <c r="IHG1154" s="223"/>
      <c r="IHH1154" s="223"/>
      <c r="IHI1154" s="223"/>
      <c r="IHJ1154" s="223"/>
      <c r="IHK1154" s="223"/>
      <c r="IHL1154" s="223"/>
      <c r="IHM1154" s="223"/>
      <c r="IHN1154" s="223"/>
      <c r="IHO1154" s="223"/>
      <c r="IHP1154" s="223"/>
      <c r="IHQ1154" s="223"/>
      <c r="IHR1154" s="223"/>
      <c r="IHS1154" s="223"/>
      <c r="IHT1154" s="223"/>
      <c r="IHU1154" s="223"/>
      <c r="IHV1154" s="223"/>
      <c r="IHW1154" s="223"/>
      <c r="IHX1154" s="223"/>
      <c r="IHY1154" s="223"/>
      <c r="IHZ1154" s="223"/>
      <c r="IIA1154" s="223"/>
      <c r="IIB1154" s="223"/>
      <c r="IIC1154" s="223"/>
      <c r="IID1154" s="223"/>
      <c r="IIE1154" s="223"/>
      <c r="IIF1154" s="223"/>
      <c r="IIG1154" s="223"/>
      <c r="IIH1154" s="223"/>
      <c r="III1154" s="223"/>
      <c r="IIJ1154" s="223"/>
      <c r="IIK1154" s="223"/>
      <c r="IIL1154" s="223"/>
      <c r="IIM1154" s="223"/>
      <c r="IIN1154" s="223"/>
      <c r="IIO1154" s="223"/>
      <c r="IIP1154" s="223"/>
      <c r="IIQ1154" s="223"/>
      <c r="IIR1154" s="223"/>
      <c r="IIS1154" s="223"/>
      <c r="IIT1154" s="223"/>
      <c r="IIU1154" s="223"/>
      <c r="IIV1154" s="223"/>
      <c r="IIW1154" s="223"/>
      <c r="IIX1154" s="223"/>
      <c r="IIY1154" s="223"/>
      <c r="IIZ1154" s="223"/>
      <c r="IJA1154" s="223"/>
      <c r="IJB1154" s="223"/>
      <c r="IJC1154" s="223"/>
      <c r="IJD1154" s="223"/>
      <c r="IJE1154" s="223"/>
      <c r="IJF1154" s="223"/>
      <c r="IJG1154" s="223"/>
      <c r="IJH1154" s="223"/>
      <c r="IJI1154" s="223"/>
      <c r="IJJ1154" s="223"/>
      <c r="IJK1154" s="223"/>
      <c r="IJL1154" s="223"/>
      <c r="IJM1154" s="223"/>
      <c r="IJN1154" s="223"/>
      <c r="IJO1154" s="223"/>
      <c r="IJP1154" s="223"/>
      <c r="IJQ1154" s="223"/>
      <c r="IJR1154" s="223"/>
      <c r="IJS1154" s="223"/>
      <c r="IJT1154" s="223"/>
      <c r="IJU1154" s="223"/>
      <c r="IJV1154" s="223"/>
      <c r="IJW1154" s="223"/>
      <c r="IJX1154" s="223"/>
      <c r="IJY1154" s="223"/>
      <c r="IJZ1154" s="223"/>
      <c r="IKA1154" s="223"/>
      <c r="IKB1154" s="223"/>
      <c r="IKC1154" s="223"/>
      <c r="IKD1154" s="223"/>
      <c r="IKE1154" s="223"/>
      <c r="IKF1154" s="223"/>
      <c r="IKG1154" s="223"/>
      <c r="IKH1154" s="223"/>
      <c r="IKI1154" s="223"/>
      <c r="IKJ1154" s="223"/>
      <c r="IKK1154" s="223"/>
      <c r="IKL1154" s="223"/>
      <c r="IKM1154" s="223"/>
      <c r="IKN1154" s="223"/>
      <c r="IKO1154" s="223"/>
      <c r="IKP1154" s="223"/>
      <c r="IKQ1154" s="223"/>
      <c r="IKR1154" s="223"/>
      <c r="IKS1154" s="223"/>
      <c r="IKT1154" s="223"/>
      <c r="IKU1154" s="223"/>
      <c r="IKV1154" s="223"/>
      <c r="IKW1154" s="223"/>
      <c r="IKX1154" s="223"/>
      <c r="IKY1154" s="223"/>
      <c r="IKZ1154" s="223"/>
      <c r="ILA1154" s="223"/>
      <c r="ILB1154" s="223"/>
      <c r="ILC1154" s="223"/>
      <c r="ILD1154" s="223"/>
      <c r="ILE1154" s="223"/>
      <c r="ILF1154" s="223"/>
      <c r="ILG1154" s="223"/>
      <c r="ILH1154" s="223"/>
      <c r="ILI1154" s="223"/>
      <c r="ILJ1154" s="223"/>
      <c r="ILK1154" s="223"/>
      <c r="ILL1154" s="223"/>
      <c r="ILM1154" s="223"/>
      <c r="ILN1154" s="223"/>
      <c r="ILO1154" s="223"/>
      <c r="ILP1154" s="223"/>
      <c r="ILQ1154" s="223"/>
      <c r="ILR1154" s="223"/>
      <c r="ILS1154" s="223"/>
      <c r="ILT1154" s="223"/>
      <c r="ILU1154" s="223"/>
      <c r="ILV1154" s="223"/>
      <c r="ILW1154" s="223"/>
      <c r="ILX1154" s="223"/>
      <c r="ILY1154" s="223"/>
      <c r="ILZ1154" s="223"/>
      <c r="IMA1154" s="223"/>
      <c r="IMB1154" s="223"/>
      <c r="IMC1154" s="223"/>
      <c r="IMD1154" s="223"/>
      <c r="IME1154" s="223"/>
      <c r="IMF1154" s="223"/>
      <c r="IMG1154" s="223"/>
      <c r="IMH1154" s="223"/>
      <c r="IMI1154" s="223"/>
      <c r="IMJ1154" s="223"/>
      <c r="IMK1154" s="223"/>
      <c r="IML1154" s="223"/>
      <c r="IMM1154" s="223"/>
      <c r="IMN1154" s="223"/>
      <c r="IMO1154" s="223"/>
      <c r="IMP1154" s="223"/>
      <c r="IMQ1154" s="223"/>
      <c r="IMR1154" s="223"/>
      <c r="IMS1154" s="223"/>
      <c r="IMT1154" s="223"/>
      <c r="IMU1154" s="223"/>
      <c r="IMV1154" s="223"/>
      <c r="IMW1154" s="223"/>
      <c r="IMX1154" s="223"/>
      <c r="IMY1154" s="223"/>
      <c r="IMZ1154" s="223"/>
      <c r="INA1154" s="223"/>
      <c r="INB1154" s="223"/>
      <c r="INC1154" s="223"/>
      <c r="IND1154" s="223"/>
      <c r="INE1154" s="223"/>
      <c r="INF1154" s="223"/>
      <c r="ING1154" s="223"/>
      <c r="INH1154" s="223"/>
      <c r="INI1154" s="223"/>
      <c r="INJ1154" s="223"/>
      <c r="INK1154" s="223"/>
      <c r="INL1154" s="223"/>
      <c r="INM1154" s="223"/>
      <c r="INN1154" s="223"/>
      <c r="INO1154" s="223"/>
      <c r="INP1154" s="223"/>
      <c r="INQ1154" s="223"/>
      <c r="INR1154" s="223"/>
      <c r="INS1154" s="223"/>
      <c r="INT1154" s="223"/>
      <c r="INU1154" s="223"/>
      <c r="INV1154" s="223"/>
      <c r="INW1154" s="223"/>
      <c r="INX1154" s="223"/>
      <c r="INY1154" s="223"/>
      <c r="INZ1154" s="223"/>
      <c r="IOA1154" s="223"/>
      <c r="IOB1154" s="223"/>
      <c r="IOC1154" s="223"/>
      <c r="IOD1154" s="223"/>
      <c r="IOE1154" s="223"/>
      <c r="IOF1154" s="223"/>
      <c r="IOG1154" s="223"/>
      <c r="IOH1154" s="223"/>
      <c r="IOI1154" s="223"/>
      <c r="IOJ1154" s="223"/>
      <c r="IOK1154" s="223"/>
      <c r="IOL1154" s="223"/>
      <c r="IOM1154" s="223"/>
      <c r="ION1154" s="223"/>
      <c r="IOO1154" s="223"/>
      <c r="IOP1154" s="223"/>
      <c r="IOQ1154" s="223"/>
      <c r="IOR1154" s="223"/>
      <c r="IOS1154" s="223"/>
      <c r="IOT1154" s="223"/>
      <c r="IOU1154" s="223"/>
      <c r="IOV1154" s="223"/>
      <c r="IOW1154" s="223"/>
      <c r="IOX1154" s="223"/>
      <c r="IOY1154" s="223"/>
      <c r="IOZ1154" s="223"/>
      <c r="IPA1154" s="223"/>
      <c r="IPB1154" s="223"/>
      <c r="IPC1154" s="223"/>
      <c r="IPD1154" s="223"/>
      <c r="IPE1154" s="223"/>
      <c r="IPF1154" s="223"/>
      <c r="IPG1154" s="223"/>
      <c r="IPH1154" s="223"/>
      <c r="IPI1154" s="223"/>
      <c r="IPJ1154" s="223"/>
      <c r="IPK1154" s="223"/>
      <c r="IPL1154" s="223"/>
      <c r="IPM1154" s="223"/>
      <c r="IPN1154" s="223"/>
      <c r="IPO1154" s="223"/>
      <c r="IPP1154" s="223"/>
      <c r="IPQ1154" s="223"/>
      <c r="IPR1154" s="223"/>
      <c r="IPS1154" s="223"/>
      <c r="IPT1154" s="223"/>
      <c r="IPU1154" s="223"/>
      <c r="IPV1154" s="223"/>
      <c r="IPW1154" s="223"/>
      <c r="IPX1154" s="223"/>
      <c r="IPY1154" s="223"/>
      <c r="IPZ1154" s="223"/>
      <c r="IQA1154" s="223"/>
      <c r="IQB1154" s="223"/>
      <c r="IQC1154" s="223"/>
      <c r="IQD1154" s="223"/>
      <c r="IQE1154" s="223"/>
      <c r="IQF1154" s="223"/>
      <c r="IQG1154" s="223"/>
      <c r="IQH1154" s="223"/>
      <c r="IQI1154" s="223"/>
      <c r="IQJ1154" s="223"/>
      <c r="IQK1154" s="223"/>
      <c r="IQL1154" s="223"/>
      <c r="IQM1154" s="223"/>
      <c r="IQN1154" s="223"/>
      <c r="IQO1154" s="223"/>
      <c r="IQP1154" s="223"/>
      <c r="IQQ1154" s="223"/>
      <c r="IQR1154" s="223"/>
      <c r="IQS1154" s="223"/>
      <c r="IQT1154" s="223"/>
      <c r="IQU1154" s="223"/>
      <c r="IQV1154" s="223"/>
      <c r="IQW1154" s="223"/>
      <c r="IQX1154" s="223"/>
      <c r="IQY1154" s="223"/>
      <c r="IQZ1154" s="223"/>
      <c r="IRA1154" s="223"/>
      <c r="IRB1154" s="223"/>
      <c r="IRC1154" s="223"/>
      <c r="IRD1154" s="223"/>
      <c r="IRE1154" s="223"/>
      <c r="IRF1154" s="223"/>
      <c r="IRG1154" s="223"/>
      <c r="IRH1154" s="223"/>
      <c r="IRI1154" s="223"/>
      <c r="IRJ1154" s="223"/>
      <c r="IRK1154" s="223"/>
      <c r="IRL1154" s="223"/>
      <c r="IRM1154" s="223"/>
      <c r="IRN1154" s="223"/>
      <c r="IRO1154" s="223"/>
      <c r="IRP1154" s="223"/>
      <c r="IRQ1154" s="223"/>
      <c r="IRR1154" s="223"/>
      <c r="IRS1154" s="223"/>
      <c r="IRT1154" s="223"/>
      <c r="IRU1154" s="223"/>
      <c r="IRV1154" s="223"/>
      <c r="IRW1154" s="223"/>
      <c r="IRX1154" s="223"/>
      <c r="IRY1154" s="223"/>
      <c r="IRZ1154" s="223"/>
      <c r="ISA1154" s="223"/>
      <c r="ISB1154" s="223"/>
      <c r="ISC1154" s="223"/>
      <c r="ISD1154" s="223"/>
      <c r="ISE1154" s="223"/>
      <c r="ISF1154" s="223"/>
      <c r="ISG1154" s="223"/>
      <c r="ISH1154" s="223"/>
      <c r="ISI1154" s="223"/>
      <c r="ISJ1154" s="223"/>
      <c r="ISK1154" s="223"/>
      <c r="ISL1154" s="223"/>
      <c r="ISM1154" s="223"/>
      <c r="ISN1154" s="223"/>
      <c r="ISO1154" s="223"/>
      <c r="ISP1154" s="223"/>
      <c r="ISQ1154" s="223"/>
      <c r="ISR1154" s="223"/>
      <c r="ISS1154" s="223"/>
      <c r="IST1154" s="223"/>
      <c r="ISU1154" s="223"/>
      <c r="ISV1154" s="223"/>
      <c r="ISW1154" s="223"/>
      <c r="ISX1154" s="223"/>
      <c r="ISY1154" s="223"/>
      <c r="ISZ1154" s="223"/>
      <c r="ITA1154" s="223"/>
      <c r="ITB1154" s="223"/>
      <c r="ITC1154" s="223"/>
      <c r="ITD1154" s="223"/>
      <c r="ITE1154" s="223"/>
      <c r="ITF1154" s="223"/>
      <c r="ITG1154" s="223"/>
      <c r="ITH1154" s="223"/>
      <c r="ITI1154" s="223"/>
      <c r="ITJ1154" s="223"/>
      <c r="ITK1154" s="223"/>
      <c r="ITL1154" s="223"/>
      <c r="ITM1154" s="223"/>
      <c r="ITN1154" s="223"/>
      <c r="ITO1154" s="223"/>
      <c r="ITP1154" s="223"/>
      <c r="ITQ1154" s="223"/>
      <c r="ITR1154" s="223"/>
      <c r="ITS1154" s="223"/>
      <c r="ITT1154" s="223"/>
      <c r="ITU1154" s="223"/>
      <c r="ITV1154" s="223"/>
      <c r="ITW1154" s="223"/>
      <c r="ITX1154" s="223"/>
      <c r="ITY1154" s="223"/>
      <c r="ITZ1154" s="223"/>
      <c r="IUA1154" s="223"/>
      <c r="IUB1154" s="223"/>
      <c r="IUC1154" s="223"/>
      <c r="IUD1154" s="223"/>
      <c r="IUE1154" s="223"/>
      <c r="IUF1154" s="223"/>
      <c r="IUG1154" s="223"/>
      <c r="IUH1154" s="223"/>
      <c r="IUI1154" s="223"/>
      <c r="IUJ1154" s="223"/>
      <c r="IUK1154" s="223"/>
      <c r="IUL1154" s="223"/>
      <c r="IUM1154" s="223"/>
      <c r="IUN1154" s="223"/>
      <c r="IUO1154" s="223"/>
      <c r="IUP1154" s="223"/>
      <c r="IUQ1154" s="223"/>
      <c r="IUR1154" s="223"/>
      <c r="IUS1154" s="223"/>
      <c r="IUT1154" s="223"/>
      <c r="IUU1154" s="223"/>
      <c r="IUV1154" s="223"/>
      <c r="IUW1154" s="223"/>
      <c r="IUX1154" s="223"/>
      <c r="IUY1154" s="223"/>
      <c r="IUZ1154" s="223"/>
      <c r="IVA1154" s="223"/>
      <c r="IVB1154" s="223"/>
      <c r="IVC1154" s="223"/>
      <c r="IVD1154" s="223"/>
      <c r="IVE1154" s="223"/>
      <c r="IVF1154" s="223"/>
      <c r="IVG1154" s="223"/>
      <c r="IVH1154" s="223"/>
      <c r="IVI1154" s="223"/>
      <c r="IVJ1154" s="223"/>
      <c r="IVK1154" s="223"/>
      <c r="IVL1154" s="223"/>
      <c r="IVM1154" s="223"/>
      <c r="IVN1154" s="223"/>
      <c r="IVO1154" s="223"/>
      <c r="IVP1154" s="223"/>
      <c r="IVQ1154" s="223"/>
      <c r="IVR1154" s="223"/>
      <c r="IVS1154" s="223"/>
      <c r="IVT1154" s="223"/>
      <c r="IVU1154" s="223"/>
      <c r="IVV1154" s="223"/>
      <c r="IVW1154" s="223"/>
      <c r="IVX1154" s="223"/>
      <c r="IVY1154" s="223"/>
      <c r="IVZ1154" s="223"/>
      <c r="IWA1154" s="223"/>
      <c r="IWB1154" s="223"/>
      <c r="IWC1154" s="223"/>
      <c r="IWD1154" s="223"/>
      <c r="IWE1154" s="223"/>
      <c r="IWF1154" s="223"/>
      <c r="IWG1154" s="223"/>
      <c r="IWH1154" s="223"/>
      <c r="IWI1154" s="223"/>
      <c r="IWJ1154" s="223"/>
      <c r="IWK1154" s="223"/>
      <c r="IWL1154" s="223"/>
      <c r="IWM1154" s="223"/>
      <c r="IWN1154" s="223"/>
      <c r="IWO1154" s="223"/>
      <c r="IWP1154" s="223"/>
      <c r="IWQ1154" s="223"/>
      <c r="IWR1154" s="223"/>
      <c r="IWS1154" s="223"/>
      <c r="IWT1154" s="223"/>
      <c r="IWU1154" s="223"/>
      <c r="IWV1154" s="223"/>
      <c r="IWW1154" s="223"/>
      <c r="IWX1154" s="223"/>
      <c r="IWY1154" s="223"/>
      <c r="IWZ1154" s="223"/>
      <c r="IXA1154" s="223"/>
      <c r="IXB1154" s="223"/>
      <c r="IXC1154" s="223"/>
      <c r="IXD1154" s="223"/>
      <c r="IXE1154" s="223"/>
      <c r="IXF1154" s="223"/>
      <c r="IXG1154" s="223"/>
      <c r="IXH1154" s="223"/>
      <c r="IXI1154" s="223"/>
      <c r="IXJ1154" s="223"/>
      <c r="IXK1154" s="223"/>
      <c r="IXL1154" s="223"/>
      <c r="IXM1154" s="223"/>
      <c r="IXN1154" s="223"/>
      <c r="IXO1154" s="223"/>
      <c r="IXP1154" s="223"/>
      <c r="IXQ1154" s="223"/>
      <c r="IXR1154" s="223"/>
      <c r="IXS1154" s="223"/>
      <c r="IXT1154" s="223"/>
      <c r="IXU1154" s="223"/>
      <c r="IXV1154" s="223"/>
      <c r="IXW1154" s="223"/>
      <c r="IXX1154" s="223"/>
      <c r="IXY1154" s="223"/>
      <c r="IXZ1154" s="223"/>
      <c r="IYA1154" s="223"/>
      <c r="IYB1154" s="223"/>
      <c r="IYC1154" s="223"/>
      <c r="IYD1154" s="223"/>
      <c r="IYE1154" s="223"/>
      <c r="IYF1154" s="223"/>
      <c r="IYG1154" s="223"/>
      <c r="IYH1154" s="223"/>
      <c r="IYI1154" s="223"/>
      <c r="IYJ1154" s="223"/>
      <c r="IYK1154" s="223"/>
      <c r="IYL1154" s="223"/>
      <c r="IYM1154" s="223"/>
      <c r="IYN1154" s="223"/>
      <c r="IYO1154" s="223"/>
      <c r="IYP1154" s="223"/>
      <c r="IYQ1154" s="223"/>
      <c r="IYR1154" s="223"/>
      <c r="IYS1154" s="223"/>
      <c r="IYT1154" s="223"/>
      <c r="IYU1154" s="223"/>
      <c r="IYV1154" s="223"/>
      <c r="IYW1154" s="223"/>
      <c r="IYX1154" s="223"/>
      <c r="IYY1154" s="223"/>
      <c r="IYZ1154" s="223"/>
      <c r="IZA1154" s="223"/>
      <c r="IZB1154" s="223"/>
      <c r="IZC1154" s="223"/>
      <c r="IZD1154" s="223"/>
      <c r="IZE1154" s="223"/>
      <c r="IZF1154" s="223"/>
      <c r="IZG1154" s="223"/>
      <c r="IZH1154" s="223"/>
      <c r="IZI1154" s="223"/>
      <c r="IZJ1154" s="223"/>
      <c r="IZK1154" s="223"/>
      <c r="IZL1154" s="223"/>
      <c r="IZM1154" s="223"/>
      <c r="IZN1154" s="223"/>
      <c r="IZO1154" s="223"/>
      <c r="IZP1154" s="223"/>
      <c r="IZQ1154" s="223"/>
      <c r="IZR1154" s="223"/>
      <c r="IZS1154" s="223"/>
      <c r="IZT1154" s="223"/>
      <c r="IZU1154" s="223"/>
      <c r="IZV1154" s="223"/>
      <c r="IZW1154" s="223"/>
      <c r="IZX1154" s="223"/>
      <c r="IZY1154" s="223"/>
      <c r="IZZ1154" s="223"/>
      <c r="JAA1154" s="223"/>
      <c r="JAB1154" s="223"/>
      <c r="JAC1154" s="223"/>
      <c r="JAD1154" s="223"/>
      <c r="JAE1154" s="223"/>
      <c r="JAF1154" s="223"/>
      <c r="JAG1154" s="223"/>
      <c r="JAH1154" s="223"/>
      <c r="JAI1154" s="223"/>
      <c r="JAJ1154" s="223"/>
      <c r="JAK1154" s="223"/>
      <c r="JAL1154" s="223"/>
      <c r="JAM1154" s="223"/>
      <c r="JAN1154" s="223"/>
      <c r="JAO1154" s="223"/>
      <c r="JAP1154" s="223"/>
      <c r="JAQ1154" s="223"/>
      <c r="JAR1154" s="223"/>
      <c r="JAS1154" s="223"/>
      <c r="JAT1154" s="223"/>
      <c r="JAU1154" s="223"/>
      <c r="JAV1154" s="223"/>
      <c r="JAW1154" s="223"/>
      <c r="JAX1154" s="223"/>
      <c r="JAY1154" s="223"/>
      <c r="JAZ1154" s="223"/>
      <c r="JBA1154" s="223"/>
      <c r="JBB1154" s="223"/>
      <c r="JBC1154" s="223"/>
      <c r="JBD1154" s="223"/>
      <c r="JBE1154" s="223"/>
      <c r="JBF1154" s="223"/>
      <c r="JBG1154" s="223"/>
      <c r="JBH1154" s="223"/>
      <c r="JBI1154" s="223"/>
      <c r="JBJ1154" s="223"/>
      <c r="JBK1154" s="223"/>
      <c r="JBL1154" s="223"/>
      <c r="JBM1154" s="223"/>
      <c r="JBN1154" s="223"/>
      <c r="JBO1154" s="223"/>
      <c r="JBP1154" s="223"/>
      <c r="JBQ1154" s="223"/>
      <c r="JBR1154" s="223"/>
      <c r="JBS1154" s="223"/>
      <c r="JBT1154" s="223"/>
      <c r="JBU1154" s="223"/>
      <c r="JBV1154" s="223"/>
      <c r="JBW1154" s="223"/>
      <c r="JBX1154" s="223"/>
      <c r="JBY1154" s="223"/>
      <c r="JBZ1154" s="223"/>
      <c r="JCA1154" s="223"/>
      <c r="JCB1154" s="223"/>
      <c r="JCC1154" s="223"/>
      <c r="JCD1154" s="223"/>
      <c r="JCE1154" s="223"/>
      <c r="JCF1154" s="223"/>
      <c r="JCG1154" s="223"/>
      <c r="JCH1154" s="223"/>
      <c r="JCI1154" s="223"/>
      <c r="JCJ1154" s="223"/>
      <c r="JCK1154" s="223"/>
      <c r="JCL1154" s="223"/>
      <c r="JCM1154" s="223"/>
      <c r="JCN1154" s="223"/>
      <c r="JCO1154" s="223"/>
      <c r="JCP1154" s="223"/>
      <c r="JCQ1154" s="223"/>
      <c r="JCR1154" s="223"/>
      <c r="JCS1154" s="223"/>
      <c r="JCT1154" s="223"/>
      <c r="JCU1154" s="223"/>
      <c r="JCV1154" s="223"/>
      <c r="JCW1154" s="223"/>
      <c r="JCX1154" s="223"/>
      <c r="JCY1154" s="223"/>
      <c r="JCZ1154" s="223"/>
      <c r="JDA1154" s="223"/>
      <c r="JDB1154" s="223"/>
      <c r="JDC1154" s="223"/>
      <c r="JDD1154" s="223"/>
      <c r="JDE1154" s="223"/>
      <c r="JDF1154" s="223"/>
      <c r="JDG1154" s="223"/>
      <c r="JDH1154" s="223"/>
      <c r="JDI1154" s="223"/>
      <c r="JDJ1154" s="223"/>
      <c r="JDK1154" s="223"/>
      <c r="JDL1154" s="223"/>
      <c r="JDM1154" s="223"/>
      <c r="JDN1154" s="223"/>
      <c r="JDO1154" s="223"/>
      <c r="JDP1154" s="223"/>
      <c r="JDQ1154" s="223"/>
      <c r="JDR1154" s="223"/>
      <c r="JDS1154" s="223"/>
      <c r="JDT1154" s="223"/>
      <c r="JDU1154" s="223"/>
      <c r="JDV1154" s="223"/>
      <c r="JDW1154" s="223"/>
      <c r="JDX1154" s="223"/>
      <c r="JDY1154" s="223"/>
      <c r="JDZ1154" s="223"/>
      <c r="JEA1154" s="223"/>
      <c r="JEB1154" s="223"/>
      <c r="JEC1154" s="223"/>
      <c r="JED1154" s="223"/>
      <c r="JEE1154" s="223"/>
      <c r="JEF1154" s="223"/>
      <c r="JEG1154" s="223"/>
      <c r="JEH1154" s="223"/>
      <c r="JEI1154" s="223"/>
      <c r="JEJ1154" s="223"/>
      <c r="JEK1154" s="223"/>
      <c r="JEL1154" s="223"/>
      <c r="JEM1154" s="223"/>
      <c r="JEN1154" s="223"/>
      <c r="JEO1154" s="223"/>
      <c r="JEP1154" s="223"/>
      <c r="JEQ1154" s="223"/>
      <c r="JER1154" s="223"/>
      <c r="JES1154" s="223"/>
      <c r="JET1154" s="223"/>
      <c r="JEU1154" s="223"/>
      <c r="JEV1154" s="223"/>
      <c r="JEW1154" s="223"/>
      <c r="JEX1154" s="223"/>
      <c r="JEY1154" s="223"/>
      <c r="JEZ1154" s="223"/>
      <c r="JFA1154" s="223"/>
      <c r="JFB1154" s="223"/>
      <c r="JFC1154" s="223"/>
      <c r="JFD1154" s="223"/>
      <c r="JFE1154" s="223"/>
      <c r="JFF1154" s="223"/>
      <c r="JFG1154" s="223"/>
      <c r="JFH1154" s="223"/>
      <c r="JFI1154" s="223"/>
      <c r="JFJ1154" s="223"/>
      <c r="JFK1154" s="223"/>
      <c r="JFL1154" s="223"/>
      <c r="JFM1154" s="223"/>
      <c r="JFN1154" s="223"/>
      <c r="JFO1154" s="223"/>
      <c r="JFP1154" s="223"/>
      <c r="JFQ1154" s="223"/>
      <c r="JFR1154" s="223"/>
      <c r="JFS1154" s="223"/>
      <c r="JFT1154" s="223"/>
      <c r="JFU1154" s="223"/>
      <c r="JFV1154" s="223"/>
      <c r="JFW1154" s="223"/>
      <c r="JFX1154" s="223"/>
      <c r="JFY1154" s="223"/>
      <c r="JFZ1154" s="223"/>
      <c r="JGA1154" s="223"/>
      <c r="JGB1154" s="223"/>
      <c r="JGC1154" s="223"/>
      <c r="JGD1154" s="223"/>
      <c r="JGE1154" s="223"/>
      <c r="JGF1154" s="223"/>
      <c r="JGG1154" s="223"/>
      <c r="JGH1154" s="223"/>
      <c r="JGI1154" s="223"/>
      <c r="JGJ1154" s="223"/>
      <c r="JGK1154" s="223"/>
      <c r="JGL1154" s="223"/>
      <c r="JGM1154" s="223"/>
      <c r="JGN1154" s="223"/>
      <c r="JGO1154" s="223"/>
      <c r="JGP1154" s="223"/>
      <c r="JGQ1154" s="223"/>
      <c r="JGR1154" s="223"/>
      <c r="JGS1154" s="223"/>
      <c r="JGT1154" s="223"/>
      <c r="JGU1154" s="223"/>
      <c r="JGV1154" s="223"/>
      <c r="JGW1154" s="223"/>
      <c r="JGX1154" s="223"/>
      <c r="JGY1154" s="223"/>
      <c r="JGZ1154" s="223"/>
      <c r="JHA1154" s="223"/>
      <c r="JHB1154" s="223"/>
      <c r="JHC1154" s="223"/>
      <c r="JHD1154" s="223"/>
      <c r="JHE1154" s="223"/>
      <c r="JHF1154" s="223"/>
      <c r="JHG1154" s="223"/>
      <c r="JHH1154" s="223"/>
      <c r="JHI1154" s="223"/>
      <c r="JHJ1154" s="223"/>
      <c r="JHK1154" s="223"/>
      <c r="JHL1154" s="223"/>
      <c r="JHM1154" s="223"/>
      <c r="JHN1154" s="223"/>
      <c r="JHO1154" s="223"/>
      <c r="JHP1154" s="223"/>
      <c r="JHQ1154" s="223"/>
      <c r="JHR1154" s="223"/>
      <c r="JHS1154" s="223"/>
      <c r="JHT1154" s="223"/>
      <c r="JHU1154" s="223"/>
      <c r="JHV1154" s="223"/>
      <c r="JHW1154" s="223"/>
      <c r="JHX1154" s="223"/>
      <c r="JHY1154" s="223"/>
      <c r="JHZ1154" s="223"/>
      <c r="JIA1154" s="223"/>
      <c r="JIB1154" s="223"/>
      <c r="JIC1154" s="223"/>
      <c r="JID1154" s="223"/>
      <c r="JIE1154" s="223"/>
      <c r="JIF1154" s="223"/>
      <c r="JIG1154" s="223"/>
      <c r="JIH1154" s="223"/>
      <c r="JII1154" s="223"/>
      <c r="JIJ1154" s="223"/>
      <c r="JIK1154" s="223"/>
      <c r="JIL1154" s="223"/>
      <c r="JIM1154" s="223"/>
      <c r="JIN1154" s="223"/>
      <c r="JIO1154" s="223"/>
      <c r="JIP1154" s="223"/>
      <c r="JIQ1154" s="223"/>
      <c r="JIR1154" s="223"/>
      <c r="JIS1154" s="223"/>
      <c r="JIT1154" s="223"/>
      <c r="JIU1154" s="223"/>
      <c r="JIV1154" s="223"/>
      <c r="JIW1154" s="223"/>
      <c r="JIX1154" s="223"/>
      <c r="JIY1154" s="223"/>
      <c r="JIZ1154" s="223"/>
      <c r="JJA1154" s="223"/>
      <c r="JJB1154" s="223"/>
      <c r="JJC1154" s="223"/>
      <c r="JJD1154" s="223"/>
      <c r="JJE1154" s="223"/>
      <c r="JJF1154" s="223"/>
      <c r="JJG1154" s="223"/>
      <c r="JJH1154" s="223"/>
      <c r="JJI1154" s="223"/>
      <c r="JJJ1154" s="223"/>
      <c r="JJK1154" s="223"/>
      <c r="JJL1154" s="223"/>
      <c r="JJM1154" s="223"/>
      <c r="JJN1154" s="223"/>
      <c r="JJO1154" s="223"/>
      <c r="JJP1154" s="223"/>
      <c r="JJQ1154" s="223"/>
      <c r="JJR1154" s="223"/>
      <c r="JJS1154" s="223"/>
      <c r="JJT1154" s="223"/>
      <c r="JJU1154" s="223"/>
      <c r="JJV1154" s="223"/>
      <c r="JJW1154" s="223"/>
      <c r="JJX1154" s="223"/>
      <c r="JJY1154" s="223"/>
      <c r="JJZ1154" s="223"/>
      <c r="JKA1154" s="223"/>
      <c r="JKB1154" s="223"/>
      <c r="JKC1154" s="223"/>
      <c r="JKD1154" s="223"/>
      <c r="JKE1154" s="223"/>
      <c r="JKF1154" s="223"/>
      <c r="JKG1154" s="223"/>
      <c r="JKH1154" s="223"/>
      <c r="JKI1154" s="223"/>
      <c r="JKJ1154" s="223"/>
      <c r="JKK1154" s="223"/>
      <c r="JKL1154" s="223"/>
      <c r="JKM1154" s="223"/>
      <c r="JKN1154" s="223"/>
      <c r="JKO1154" s="223"/>
      <c r="JKP1154" s="223"/>
      <c r="JKQ1154" s="223"/>
      <c r="JKR1154" s="223"/>
      <c r="JKS1154" s="223"/>
      <c r="JKT1154" s="223"/>
      <c r="JKU1154" s="223"/>
      <c r="JKV1154" s="223"/>
      <c r="JKW1154" s="223"/>
      <c r="JKX1154" s="223"/>
      <c r="JKY1154" s="223"/>
      <c r="JKZ1154" s="223"/>
      <c r="JLA1154" s="223"/>
      <c r="JLB1154" s="223"/>
      <c r="JLC1154" s="223"/>
      <c r="JLD1154" s="223"/>
      <c r="JLE1154" s="223"/>
      <c r="JLF1154" s="223"/>
      <c r="JLG1154" s="223"/>
      <c r="JLH1154" s="223"/>
      <c r="JLI1154" s="223"/>
      <c r="JLJ1154" s="223"/>
      <c r="JLK1154" s="223"/>
      <c r="JLL1154" s="223"/>
      <c r="JLM1154" s="223"/>
      <c r="JLN1154" s="223"/>
      <c r="JLO1154" s="223"/>
      <c r="JLP1154" s="223"/>
      <c r="JLQ1154" s="223"/>
      <c r="JLR1154" s="223"/>
      <c r="JLS1154" s="223"/>
      <c r="JLT1154" s="223"/>
      <c r="JLU1154" s="223"/>
      <c r="JLV1154" s="223"/>
      <c r="JLW1154" s="223"/>
      <c r="JLX1154" s="223"/>
      <c r="JLY1154" s="223"/>
      <c r="JLZ1154" s="223"/>
      <c r="JMA1154" s="223"/>
      <c r="JMB1154" s="223"/>
      <c r="JMC1154" s="223"/>
      <c r="JMD1154" s="223"/>
      <c r="JME1154" s="223"/>
      <c r="JMF1154" s="223"/>
      <c r="JMG1154" s="223"/>
      <c r="JMH1154" s="223"/>
      <c r="JMI1154" s="223"/>
      <c r="JMJ1154" s="223"/>
      <c r="JMK1154" s="223"/>
      <c r="JML1154" s="223"/>
      <c r="JMM1154" s="223"/>
      <c r="JMN1154" s="223"/>
      <c r="JMO1154" s="223"/>
      <c r="JMP1154" s="223"/>
      <c r="JMQ1154" s="223"/>
      <c r="JMR1154" s="223"/>
      <c r="JMS1154" s="223"/>
      <c r="JMT1154" s="223"/>
      <c r="JMU1154" s="223"/>
      <c r="JMV1154" s="223"/>
      <c r="JMW1154" s="223"/>
      <c r="JMX1154" s="223"/>
      <c r="JMY1154" s="223"/>
      <c r="JMZ1154" s="223"/>
      <c r="JNA1154" s="223"/>
      <c r="JNB1154" s="223"/>
      <c r="JNC1154" s="223"/>
      <c r="JND1154" s="223"/>
      <c r="JNE1154" s="223"/>
      <c r="JNF1154" s="223"/>
      <c r="JNG1154" s="223"/>
      <c r="JNH1154" s="223"/>
      <c r="JNI1154" s="223"/>
      <c r="JNJ1154" s="223"/>
      <c r="JNK1154" s="223"/>
      <c r="JNL1154" s="223"/>
      <c r="JNM1154" s="223"/>
      <c r="JNN1154" s="223"/>
      <c r="JNO1154" s="223"/>
      <c r="JNP1154" s="223"/>
      <c r="JNQ1154" s="223"/>
      <c r="JNR1154" s="223"/>
      <c r="JNS1154" s="223"/>
      <c r="JNT1154" s="223"/>
      <c r="JNU1154" s="223"/>
      <c r="JNV1154" s="223"/>
      <c r="JNW1154" s="223"/>
      <c r="JNX1154" s="223"/>
      <c r="JNY1154" s="223"/>
      <c r="JNZ1154" s="223"/>
      <c r="JOA1154" s="223"/>
      <c r="JOB1154" s="223"/>
      <c r="JOC1154" s="223"/>
      <c r="JOD1154" s="223"/>
      <c r="JOE1154" s="223"/>
      <c r="JOF1154" s="223"/>
      <c r="JOG1154" s="223"/>
      <c r="JOH1154" s="223"/>
      <c r="JOI1154" s="223"/>
      <c r="JOJ1154" s="223"/>
      <c r="JOK1154" s="223"/>
      <c r="JOL1154" s="223"/>
      <c r="JOM1154" s="223"/>
      <c r="JON1154" s="223"/>
      <c r="JOO1154" s="223"/>
      <c r="JOP1154" s="223"/>
      <c r="JOQ1154" s="223"/>
      <c r="JOR1154" s="223"/>
      <c r="JOS1154" s="223"/>
      <c r="JOT1154" s="223"/>
      <c r="JOU1154" s="223"/>
      <c r="JOV1154" s="223"/>
      <c r="JOW1154" s="223"/>
      <c r="JOX1154" s="223"/>
      <c r="JOY1154" s="223"/>
      <c r="JOZ1154" s="223"/>
      <c r="JPA1154" s="223"/>
      <c r="JPB1154" s="223"/>
      <c r="JPC1154" s="223"/>
      <c r="JPD1154" s="223"/>
      <c r="JPE1154" s="223"/>
      <c r="JPF1154" s="223"/>
      <c r="JPG1154" s="223"/>
      <c r="JPH1154" s="223"/>
      <c r="JPI1154" s="223"/>
      <c r="JPJ1154" s="223"/>
      <c r="JPK1154" s="223"/>
      <c r="JPL1154" s="223"/>
      <c r="JPM1154" s="223"/>
      <c r="JPN1154" s="223"/>
      <c r="JPO1154" s="223"/>
      <c r="JPP1154" s="223"/>
      <c r="JPQ1154" s="223"/>
      <c r="JPR1154" s="223"/>
      <c r="JPS1154" s="223"/>
      <c r="JPT1154" s="223"/>
      <c r="JPU1154" s="223"/>
      <c r="JPV1154" s="223"/>
      <c r="JPW1154" s="223"/>
      <c r="JPX1154" s="223"/>
      <c r="JPY1154" s="223"/>
      <c r="JPZ1154" s="223"/>
      <c r="JQA1154" s="223"/>
      <c r="JQB1154" s="223"/>
      <c r="JQC1154" s="223"/>
      <c r="JQD1154" s="223"/>
      <c r="JQE1154" s="223"/>
      <c r="JQF1154" s="223"/>
      <c r="JQG1154" s="223"/>
      <c r="JQH1154" s="223"/>
      <c r="JQI1154" s="223"/>
      <c r="JQJ1154" s="223"/>
      <c r="JQK1154" s="223"/>
      <c r="JQL1154" s="223"/>
      <c r="JQM1154" s="223"/>
      <c r="JQN1154" s="223"/>
      <c r="JQO1154" s="223"/>
      <c r="JQP1154" s="223"/>
      <c r="JQQ1154" s="223"/>
      <c r="JQR1154" s="223"/>
      <c r="JQS1154" s="223"/>
      <c r="JQT1154" s="223"/>
      <c r="JQU1154" s="223"/>
      <c r="JQV1154" s="223"/>
      <c r="JQW1154" s="223"/>
      <c r="JQX1154" s="223"/>
      <c r="JQY1154" s="223"/>
      <c r="JQZ1154" s="223"/>
      <c r="JRA1154" s="223"/>
      <c r="JRB1154" s="223"/>
      <c r="JRC1154" s="223"/>
      <c r="JRD1154" s="223"/>
      <c r="JRE1154" s="223"/>
      <c r="JRF1154" s="223"/>
      <c r="JRG1154" s="223"/>
      <c r="JRH1154" s="223"/>
      <c r="JRI1154" s="223"/>
      <c r="JRJ1154" s="223"/>
      <c r="JRK1154" s="223"/>
      <c r="JRL1154" s="223"/>
      <c r="JRM1154" s="223"/>
      <c r="JRN1154" s="223"/>
      <c r="JRO1154" s="223"/>
      <c r="JRP1154" s="223"/>
      <c r="JRQ1154" s="223"/>
      <c r="JRR1154" s="223"/>
      <c r="JRS1154" s="223"/>
      <c r="JRT1154" s="223"/>
      <c r="JRU1154" s="223"/>
      <c r="JRV1154" s="223"/>
      <c r="JRW1154" s="223"/>
      <c r="JRX1154" s="223"/>
      <c r="JRY1154" s="223"/>
      <c r="JRZ1154" s="223"/>
      <c r="JSA1154" s="223"/>
      <c r="JSB1154" s="223"/>
      <c r="JSC1154" s="223"/>
      <c r="JSD1154" s="223"/>
      <c r="JSE1154" s="223"/>
      <c r="JSF1154" s="223"/>
      <c r="JSG1154" s="223"/>
      <c r="JSH1154" s="223"/>
      <c r="JSI1154" s="223"/>
      <c r="JSJ1154" s="223"/>
      <c r="JSK1154" s="223"/>
      <c r="JSL1154" s="223"/>
      <c r="JSM1154" s="223"/>
      <c r="JSN1154" s="223"/>
      <c r="JSO1154" s="223"/>
      <c r="JSP1154" s="223"/>
      <c r="JSQ1154" s="223"/>
      <c r="JSR1154" s="223"/>
      <c r="JSS1154" s="223"/>
      <c r="JST1154" s="223"/>
      <c r="JSU1154" s="223"/>
      <c r="JSV1154" s="223"/>
      <c r="JSW1154" s="223"/>
      <c r="JSX1154" s="223"/>
      <c r="JSY1154" s="223"/>
      <c r="JSZ1154" s="223"/>
      <c r="JTA1154" s="223"/>
      <c r="JTB1154" s="223"/>
      <c r="JTC1154" s="223"/>
      <c r="JTD1154" s="223"/>
      <c r="JTE1154" s="223"/>
      <c r="JTF1154" s="223"/>
      <c r="JTG1154" s="223"/>
      <c r="JTH1154" s="223"/>
      <c r="JTI1154" s="223"/>
      <c r="JTJ1154" s="223"/>
      <c r="JTK1154" s="223"/>
      <c r="JTL1154" s="223"/>
      <c r="JTM1154" s="223"/>
      <c r="JTN1154" s="223"/>
      <c r="JTO1154" s="223"/>
      <c r="JTP1154" s="223"/>
      <c r="JTQ1154" s="223"/>
      <c r="JTR1154" s="223"/>
      <c r="JTS1154" s="223"/>
      <c r="JTT1154" s="223"/>
      <c r="JTU1154" s="223"/>
      <c r="JTV1154" s="223"/>
      <c r="JTW1154" s="223"/>
      <c r="JTX1154" s="223"/>
      <c r="JTY1154" s="223"/>
      <c r="JTZ1154" s="223"/>
      <c r="JUA1154" s="223"/>
      <c r="JUB1154" s="223"/>
      <c r="JUC1154" s="223"/>
      <c r="JUD1154" s="223"/>
      <c r="JUE1154" s="223"/>
      <c r="JUF1154" s="223"/>
      <c r="JUG1154" s="223"/>
      <c r="JUH1154" s="223"/>
      <c r="JUI1154" s="223"/>
      <c r="JUJ1154" s="223"/>
      <c r="JUK1154" s="223"/>
      <c r="JUL1154" s="223"/>
      <c r="JUM1154" s="223"/>
      <c r="JUN1154" s="223"/>
      <c r="JUO1154" s="223"/>
      <c r="JUP1154" s="223"/>
      <c r="JUQ1154" s="223"/>
      <c r="JUR1154" s="223"/>
      <c r="JUS1154" s="223"/>
      <c r="JUT1154" s="223"/>
      <c r="JUU1154" s="223"/>
      <c r="JUV1154" s="223"/>
      <c r="JUW1154" s="223"/>
      <c r="JUX1154" s="223"/>
      <c r="JUY1154" s="223"/>
      <c r="JUZ1154" s="223"/>
      <c r="JVA1154" s="223"/>
      <c r="JVB1154" s="223"/>
      <c r="JVC1154" s="223"/>
      <c r="JVD1154" s="223"/>
      <c r="JVE1154" s="223"/>
      <c r="JVF1154" s="223"/>
      <c r="JVG1154" s="223"/>
      <c r="JVH1154" s="223"/>
      <c r="JVI1154" s="223"/>
      <c r="JVJ1154" s="223"/>
      <c r="JVK1154" s="223"/>
      <c r="JVL1154" s="223"/>
      <c r="JVM1154" s="223"/>
      <c r="JVN1154" s="223"/>
      <c r="JVO1154" s="223"/>
      <c r="JVP1154" s="223"/>
      <c r="JVQ1154" s="223"/>
      <c r="JVR1154" s="223"/>
      <c r="JVS1154" s="223"/>
      <c r="JVT1154" s="223"/>
      <c r="JVU1154" s="223"/>
      <c r="JVV1154" s="223"/>
      <c r="JVW1154" s="223"/>
      <c r="JVX1154" s="223"/>
      <c r="JVY1154" s="223"/>
      <c r="JVZ1154" s="223"/>
      <c r="JWA1154" s="223"/>
      <c r="JWB1154" s="223"/>
      <c r="JWC1154" s="223"/>
      <c r="JWD1154" s="223"/>
      <c r="JWE1154" s="223"/>
      <c r="JWF1154" s="223"/>
      <c r="JWG1154" s="223"/>
      <c r="JWH1154" s="223"/>
      <c r="JWI1154" s="223"/>
      <c r="JWJ1154" s="223"/>
      <c r="JWK1154" s="223"/>
      <c r="JWL1154" s="223"/>
      <c r="JWM1154" s="223"/>
      <c r="JWN1154" s="223"/>
      <c r="JWO1154" s="223"/>
      <c r="JWP1154" s="223"/>
      <c r="JWQ1154" s="223"/>
      <c r="JWR1154" s="223"/>
      <c r="JWS1154" s="223"/>
      <c r="JWT1154" s="223"/>
      <c r="JWU1154" s="223"/>
      <c r="JWV1154" s="223"/>
      <c r="JWW1154" s="223"/>
      <c r="JWX1154" s="223"/>
      <c r="JWY1154" s="223"/>
      <c r="JWZ1154" s="223"/>
      <c r="JXA1154" s="223"/>
      <c r="JXB1154" s="223"/>
      <c r="JXC1154" s="223"/>
      <c r="JXD1154" s="223"/>
      <c r="JXE1154" s="223"/>
      <c r="JXF1154" s="223"/>
      <c r="JXG1154" s="223"/>
      <c r="JXH1154" s="223"/>
      <c r="JXI1154" s="223"/>
      <c r="JXJ1154" s="223"/>
      <c r="JXK1154" s="223"/>
      <c r="JXL1154" s="223"/>
      <c r="JXM1154" s="223"/>
      <c r="JXN1154" s="223"/>
      <c r="JXO1154" s="223"/>
      <c r="JXP1154" s="223"/>
      <c r="JXQ1154" s="223"/>
      <c r="JXR1154" s="223"/>
      <c r="JXS1154" s="223"/>
      <c r="JXT1154" s="223"/>
      <c r="JXU1154" s="223"/>
      <c r="JXV1154" s="223"/>
      <c r="JXW1154" s="223"/>
      <c r="JXX1154" s="223"/>
      <c r="JXY1154" s="223"/>
      <c r="JXZ1154" s="223"/>
      <c r="JYA1154" s="223"/>
      <c r="JYB1154" s="223"/>
      <c r="JYC1154" s="223"/>
      <c r="JYD1154" s="223"/>
      <c r="JYE1154" s="223"/>
      <c r="JYF1154" s="223"/>
      <c r="JYG1154" s="223"/>
      <c r="JYH1154" s="223"/>
      <c r="JYI1154" s="223"/>
      <c r="JYJ1154" s="223"/>
      <c r="JYK1154" s="223"/>
      <c r="JYL1154" s="223"/>
      <c r="JYM1154" s="223"/>
      <c r="JYN1154" s="223"/>
      <c r="JYO1154" s="223"/>
      <c r="JYP1154" s="223"/>
      <c r="JYQ1154" s="223"/>
      <c r="JYR1154" s="223"/>
      <c r="JYS1154" s="223"/>
      <c r="JYT1154" s="223"/>
      <c r="JYU1154" s="223"/>
      <c r="JYV1154" s="223"/>
      <c r="JYW1154" s="223"/>
      <c r="JYX1154" s="223"/>
      <c r="JYY1154" s="223"/>
      <c r="JYZ1154" s="223"/>
      <c r="JZA1154" s="223"/>
      <c r="JZB1154" s="223"/>
      <c r="JZC1154" s="223"/>
      <c r="JZD1154" s="223"/>
      <c r="JZE1154" s="223"/>
      <c r="JZF1154" s="223"/>
      <c r="JZG1154" s="223"/>
      <c r="JZH1154" s="223"/>
      <c r="JZI1154" s="223"/>
      <c r="JZJ1154" s="223"/>
      <c r="JZK1154" s="223"/>
      <c r="JZL1154" s="223"/>
      <c r="JZM1154" s="223"/>
      <c r="JZN1154" s="223"/>
      <c r="JZO1154" s="223"/>
      <c r="JZP1154" s="223"/>
      <c r="JZQ1154" s="223"/>
      <c r="JZR1154" s="223"/>
      <c r="JZS1154" s="223"/>
      <c r="JZT1154" s="223"/>
      <c r="JZU1154" s="223"/>
      <c r="JZV1154" s="223"/>
      <c r="JZW1154" s="223"/>
      <c r="JZX1154" s="223"/>
      <c r="JZY1154" s="223"/>
      <c r="JZZ1154" s="223"/>
      <c r="KAA1154" s="223"/>
      <c r="KAB1154" s="223"/>
      <c r="KAC1154" s="223"/>
      <c r="KAD1154" s="223"/>
      <c r="KAE1154" s="223"/>
      <c r="KAF1154" s="223"/>
      <c r="KAG1154" s="223"/>
      <c r="KAH1154" s="223"/>
      <c r="KAI1154" s="223"/>
      <c r="KAJ1154" s="223"/>
      <c r="KAK1154" s="223"/>
      <c r="KAL1154" s="223"/>
      <c r="KAM1154" s="223"/>
      <c r="KAN1154" s="223"/>
      <c r="KAO1154" s="223"/>
      <c r="KAP1154" s="223"/>
      <c r="KAQ1154" s="223"/>
      <c r="KAR1154" s="223"/>
      <c r="KAS1154" s="223"/>
      <c r="KAT1154" s="223"/>
      <c r="KAU1154" s="223"/>
      <c r="KAV1154" s="223"/>
      <c r="KAW1154" s="223"/>
      <c r="KAX1154" s="223"/>
      <c r="KAY1154" s="223"/>
      <c r="KAZ1154" s="223"/>
      <c r="KBA1154" s="223"/>
      <c r="KBB1154" s="223"/>
      <c r="KBC1154" s="223"/>
      <c r="KBD1154" s="223"/>
      <c r="KBE1154" s="223"/>
      <c r="KBF1154" s="223"/>
      <c r="KBG1154" s="223"/>
      <c r="KBH1154" s="223"/>
      <c r="KBI1154" s="223"/>
      <c r="KBJ1154" s="223"/>
      <c r="KBK1154" s="223"/>
      <c r="KBL1154" s="223"/>
      <c r="KBM1154" s="223"/>
      <c r="KBN1154" s="223"/>
      <c r="KBO1154" s="223"/>
      <c r="KBP1154" s="223"/>
      <c r="KBQ1154" s="223"/>
      <c r="KBR1154" s="223"/>
      <c r="KBS1154" s="223"/>
      <c r="KBT1154" s="223"/>
      <c r="KBU1154" s="223"/>
      <c r="KBV1154" s="223"/>
      <c r="KBW1154" s="223"/>
      <c r="KBX1154" s="223"/>
      <c r="KBY1154" s="223"/>
      <c r="KBZ1154" s="223"/>
      <c r="KCA1154" s="223"/>
      <c r="KCB1154" s="223"/>
      <c r="KCC1154" s="223"/>
      <c r="KCD1154" s="223"/>
      <c r="KCE1154" s="223"/>
      <c r="KCF1154" s="223"/>
      <c r="KCG1154" s="223"/>
      <c r="KCH1154" s="223"/>
      <c r="KCI1154" s="223"/>
      <c r="KCJ1154" s="223"/>
      <c r="KCK1154" s="223"/>
      <c r="KCL1154" s="223"/>
      <c r="KCM1154" s="223"/>
      <c r="KCN1154" s="223"/>
      <c r="KCO1154" s="223"/>
      <c r="KCP1154" s="223"/>
      <c r="KCQ1154" s="223"/>
      <c r="KCR1154" s="223"/>
      <c r="KCS1154" s="223"/>
      <c r="KCT1154" s="223"/>
      <c r="KCU1154" s="223"/>
      <c r="KCV1154" s="223"/>
      <c r="KCW1154" s="223"/>
      <c r="KCX1154" s="223"/>
      <c r="KCY1154" s="223"/>
      <c r="KCZ1154" s="223"/>
      <c r="KDA1154" s="223"/>
      <c r="KDB1154" s="223"/>
      <c r="KDC1154" s="223"/>
      <c r="KDD1154" s="223"/>
      <c r="KDE1154" s="223"/>
      <c r="KDF1154" s="223"/>
      <c r="KDG1154" s="223"/>
      <c r="KDH1154" s="223"/>
      <c r="KDI1154" s="223"/>
      <c r="KDJ1154" s="223"/>
      <c r="KDK1154" s="223"/>
      <c r="KDL1154" s="223"/>
      <c r="KDM1154" s="223"/>
      <c r="KDN1154" s="223"/>
      <c r="KDO1154" s="223"/>
      <c r="KDP1154" s="223"/>
      <c r="KDQ1154" s="223"/>
      <c r="KDR1154" s="223"/>
      <c r="KDS1154" s="223"/>
      <c r="KDT1154" s="223"/>
      <c r="KDU1154" s="223"/>
      <c r="KDV1154" s="223"/>
      <c r="KDW1154" s="223"/>
      <c r="KDX1154" s="223"/>
      <c r="KDY1154" s="223"/>
      <c r="KDZ1154" s="223"/>
      <c r="KEA1154" s="223"/>
      <c r="KEB1154" s="223"/>
      <c r="KEC1154" s="223"/>
      <c r="KED1154" s="223"/>
      <c r="KEE1154" s="223"/>
      <c r="KEF1154" s="223"/>
      <c r="KEG1154" s="223"/>
      <c r="KEH1154" s="223"/>
      <c r="KEI1154" s="223"/>
      <c r="KEJ1154" s="223"/>
      <c r="KEK1154" s="223"/>
      <c r="KEL1154" s="223"/>
      <c r="KEM1154" s="223"/>
      <c r="KEN1154" s="223"/>
      <c r="KEO1154" s="223"/>
      <c r="KEP1154" s="223"/>
      <c r="KEQ1154" s="223"/>
      <c r="KER1154" s="223"/>
      <c r="KES1154" s="223"/>
      <c r="KET1154" s="223"/>
      <c r="KEU1154" s="223"/>
      <c r="KEV1154" s="223"/>
      <c r="KEW1154" s="223"/>
      <c r="KEX1154" s="223"/>
      <c r="KEY1154" s="223"/>
      <c r="KEZ1154" s="223"/>
      <c r="KFA1154" s="223"/>
      <c r="KFB1154" s="223"/>
      <c r="KFC1154" s="223"/>
      <c r="KFD1154" s="223"/>
      <c r="KFE1154" s="223"/>
      <c r="KFF1154" s="223"/>
      <c r="KFG1154" s="223"/>
      <c r="KFH1154" s="223"/>
      <c r="KFI1154" s="223"/>
      <c r="KFJ1154" s="223"/>
      <c r="KFK1154" s="223"/>
      <c r="KFL1154" s="223"/>
      <c r="KFM1154" s="223"/>
      <c r="KFN1154" s="223"/>
      <c r="KFO1154" s="223"/>
      <c r="KFP1154" s="223"/>
      <c r="KFQ1154" s="223"/>
      <c r="KFR1154" s="223"/>
      <c r="KFS1154" s="223"/>
      <c r="KFT1154" s="223"/>
      <c r="KFU1154" s="223"/>
      <c r="KFV1154" s="223"/>
      <c r="KFW1154" s="223"/>
      <c r="KFX1154" s="223"/>
      <c r="KFY1154" s="223"/>
      <c r="KFZ1154" s="223"/>
      <c r="KGA1154" s="223"/>
      <c r="KGB1154" s="223"/>
      <c r="KGC1154" s="223"/>
      <c r="KGD1154" s="223"/>
      <c r="KGE1154" s="223"/>
      <c r="KGF1154" s="223"/>
      <c r="KGG1154" s="223"/>
      <c r="KGH1154" s="223"/>
      <c r="KGI1154" s="223"/>
      <c r="KGJ1154" s="223"/>
      <c r="KGK1154" s="223"/>
      <c r="KGL1154" s="223"/>
      <c r="KGM1154" s="223"/>
      <c r="KGN1154" s="223"/>
      <c r="KGO1154" s="223"/>
      <c r="KGP1154" s="223"/>
      <c r="KGQ1154" s="223"/>
      <c r="KGR1154" s="223"/>
      <c r="KGS1154" s="223"/>
      <c r="KGT1154" s="223"/>
      <c r="KGU1154" s="223"/>
      <c r="KGV1154" s="223"/>
      <c r="KGW1154" s="223"/>
      <c r="KGX1154" s="223"/>
      <c r="KGY1154" s="223"/>
      <c r="KGZ1154" s="223"/>
      <c r="KHA1154" s="223"/>
      <c r="KHB1154" s="223"/>
      <c r="KHC1154" s="223"/>
      <c r="KHD1154" s="223"/>
      <c r="KHE1154" s="223"/>
      <c r="KHF1154" s="223"/>
      <c r="KHG1154" s="223"/>
      <c r="KHH1154" s="223"/>
      <c r="KHI1154" s="223"/>
      <c r="KHJ1154" s="223"/>
      <c r="KHK1154" s="223"/>
      <c r="KHL1154" s="223"/>
      <c r="KHM1154" s="223"/>
      <c r="KHN1154" s="223"/>
      <c r="KHO1154" s="223"/>
      <c r="KHP1154" s="223"/>
      <c r="KHQ1154" s="223"/>
      <c r="KHR1154" s="223"/>
      <c r="KHS1154" s="223"/>
      <c r="KHT1154" s="223"/>
      <c r="KHU1154" s="223"/>
      <c r="KHV1154" s="223"/>
      <c r="KHW1154" s="223"/>
      <c r="KHX1154" s="223"/>
      <c r="KHY1154" s="223"/>
      <c r="KHZ1154" s="223"/>
      <c r="KIA1154" s="223"/>
      <c r="KIB1154" s="223"/>
      <c r="KIC1154" s="223"/>
      <c r="KID1154" s="223"/>
      <c r="KIE1154" s="223"/>
      <c r="KIF1154" s="223"/>
      <c r="KIG1154" s="223"/>
      <c r="KIH1154" s="223"/>
      <c r="KII1154" s="223"/>
      <c r="KIJ1154" s="223"/>
      <c r="KIK1154" s="223"/>
      <c r="KIL1154" s="223"/>
      <c r="KIM1154" s="223"/>
      <c r="KIN1154" s="223"/>
      <c r="KIO1154" s="223"/>
      <c r="KIP1154" s="223"/>
      <c r="KIQ1154" s="223"/>
      <c r="KIR1154" s="223"/>
      <c r="KIS1154" s="223"/>
      <c r="KIT1154" s="223"/>
      <c r="KIU1154" s="223"/>
      <c r="KIV1154" s="223"/>
      <c r="KIW1154" s="223"/>
      <c r="KIX1154" s="223"/>
      <c r="KIY1154" s="223"/>
      <c r="KIZ1154" s="223"/>
      <c r="KJA1154" s="223"/>
      <c r="KJB1154" s="223"/>
      <c r="KJC1154" s="223"/>
      <c r="KJD1154" s="223"/>
      <c r="KJE1154" s="223"/>
      <c r="KJF1154" s="223"/>
      <c r="KJG1154" s="223"/>
      <c r="KJH1154" s="223"/>
      <c r="KJI1154" s="223"/>
      <c r="KJJ1154" s="223"/>
      <c r="KJK1154" s="223"/>
      <c r="KJL1154" s="223"/>
      <c r="KJM1154" s="223"/>
      <c r="KJN1154" s="223"/>
      <c r="KJO1154" s="223"/>
      <c r="KJP1154" s="223"/>
      <c r="KJQ1154" s="223"/>
      <c r="KJR1154" s="223"/>
      <c r="KJS1154" s="223"/>
      <c r="KJT1154" s="223"/>
      <c r="KJU1154" s="223"/>
      <c r="KJV1154" s="223"/>
      <c r="KJW1154" s="223"/>
      <c r="KJX1154" s="223"/>
      <c r="KJY1154" s="223"/>
      <c r="KJZ1154" s="223"/>
      <c r="KKA1154" s="223"/>
      <c r="KKB1154" s="223"/>
      <c r="KKC1154" s="223"/>
      <c r="KKD1154" s="223"/>
      <c r="KKE1154" s="223"/>
      <c r="KKF1154" s="223"/>
      <c r="KKG1154" s="223"/>
      <c r="KKH1154" s="223"/>
      <c r="KKI1154" s="223"/>
      <c r="KKJ1154" s="223"/>
      <c r="KKK1154" s="223"/>
      <c r="KKL1154" s="223"/>
      <c r="KKM1154" s="223"/>
      <c r="KKN1154" s="223"/>
      <c r="KKO1154" s="223"/>
      <c r="KKP1154" s="223"/>
      <c r="KKQ1154" s="223"/>
      <c r="KKR1154" s="223"/>
      <c r="KKS1154" s="223"/>
      <c r="KKT1154" s="223"/>
      <c r="KKU1154" s="223"/>
      <c r="KKV1154" s="223"/>
      <c r="KKW1154" s="223"/>
      <c r="KKX1154" s="223"/>
      <c r="KKY1154" s="223"/>
      <c r="KKZ1154" s="223"/>
      <c r="KLA1154" s="223"/>
      <c r="KLB1154" s="223"/>
      <c r="KLC1154" s="223"/>
      <c r="KLD1154" s="223"/>
      <c r="KLE1154" s="223"/>
      <c r="KLF1154" s="223"/>
      <c r="KLG1154" s="223"/>
      <c r="KLH1154" s="223"/>
      <c r="KLI1154" s="223"/>
      <c r="KLJ1154" s="223"/>
      <c r="KLK1154" s="223"/>
      <c r="KLL1154" s="223"/>
      <c r="KLM1154" s="223"/>
      <c r="KLN1154" s="223"/>
      <c r="KLO1154" s="223"/>
      <c r="KLP1154" s="223"/>
      <c r="KLQ1154" s="223"/>
      <c r="KLR1154" s="223"/>
      <c r="KLS1154" s="223"/>
      <c r="KLT1154" s="223"/>
      <c r="KLU1154" s="223"/>
      <c r="KLV1154" s="223"/>
      <c r="KLW1154" s="223"/>
      <c r="KLX1154" s="223"/>
      <c r="KLY1154" s="223"/>
      <c r="KLZ1154" s="223"/>
      <c r="KMA1154" s="223"/>
      <c r="KMB1154" s="223"/>
      <c r="KMC1154" s="223"/>
      <c r="KMD1154" s="223"/>
      <c r="KME1154" s="223"/>
      <c r="KMF1154" s="223"/>
      <c r="KMG1154" s="223"/>
      <c r="KMH1154" s="223"/>
      <c r="KMI1154" s="223"/>
      <c r="KMJ1154" s="223"/>
      <c r="KMK1154" s="223"/>
      <c r="KML1154" s="223"/>
      <c r="KMM1154" s="223"/>
      <c r="KMN1154" s="223"/>
      <c r="KMO1154" s="223"/>
      <c r="KMP1154" s="223"/>
      <c r="KMQ1154" s="223"/>
      <c r="KMR1154" s="223"/>
      <c r="KMS1154" s="223"/>
      <c r="KMT1154" s="223"/>
      <c r="KMU1154" s="223"/>
      <c r="KMV1154" s="223"/>
      <c r="KMW1154" s="223"/>
      <c r="KMX1154" s="223"/>
      <c r="KMY1154" s="223"/>
      <c r="KMZ1154" s="223"/>
      <c r="KNA1154" s="223"/>
      <c r="KNB1154" s="223"/>
      <c r="KNC1154" s="223"/>
      <c r="KND1154" s="223"/>
      <c r="KNE1154" s="223"/>
      <c r="KNF1154" s="223"/>
      <c r="KNG1154" s="223"/>
      <c r="KNH1154" s="223"/>
      <c r="KNI1154" s="223"/>
      <c r="KNJ1154" s="223"/>
      <c r="KNK1154" s="223"/>
      <c r="KNL1154" s="223"/>
      <c r="KNM1154" s="223"/>
      <c r="KNN1154" s="223"/>
      <c r="KNO1154" s="223"/>
      <c r="KNP1154" s="223"/>
      <c r="KNQ1154" s="223"/>
      <c r="KNR1154" s="223"/>
      <c r="KNS1154" s="223"/>
      <c r="KNT1154" s="223"/>
      <c r="KNU1154" s="223"/>
      <c r="KNV1154" s="223"/>
      <c r="KNW1154" s="223"/>
      <c r="KNX1154" s="223"/>
      <c r="KNY1154" s="223"/>
      <c r="KNZ1154" s="223"/>
      <c r="KOA1154" s="223"/>
      <c r="KOB1154" s="223"/>
      <c r="KOC1154" s="223"/>
      <c r="KOD1154" s="223"/>
      <c r="KOE1154" s="223"/>
      <c r="KOF1154" s="223"/>
      <c r="KOG1154" s="223"/>
      <c r="KOH1154" s="223"/>
      <c r="KOI1154" s="223"/>
      <c r="KOJ1154" s="223"/>
      <c r="KOK1154" s="223"/>
      <c r="KOL1154" s="223"/>
      <c r="KOM1154" s="223"/>
      <c r="KON1154" s="223"/>
      <c r="KOO1154" s="223"/>
      <c r="KOP1154" s="223"/>
      <c r="KOQ1154" s="223"/>
      <c r="KOR1154" s="223"/>
      <c r="KOS1154" s="223"/>
      <c r="KOT1154" s="223"/>
      <c r="KOU1154" s="223"/>
      <c r="KOV1154" s="223"/>
      <c r="KOW1154" s="223"/>
      <c r="KOX1154" s="223"/>
      <c r="KOY1154" s="223"/>
      <c r="KOZ1154" s="223"/>
      <c r="KPA1154" s="223"/>
      <c r="KPB1154" s="223"/>
      <c r="KPC1154" s="223"/>
      <c r="KPD1154" s="223"/>
      <c r="KPE1154" s="223"/>
      <c r="KPF1154" s="223"/>
      <c r="KPG1154" s="223"/>
      <c r="KPH1154" s="223"/>
      <c r="KPI1154" s="223"/>
      <c r="KPJ1154" s="223"/>
      <c r="KPK1154" s="223"/>
      <c r="KPL1154" s="223"/>
      <c r="KPM1154" s="223"/>
      <c r="KPN1154" s="223"/>
      <c r="KPO1154" s="223"/>
      <c r="KPP1154" s="223"/>
      <c r="KPQ1154" s="223"/>
      <c r="KPR1154" s="223"/>
      <c r="KPS1154" s="223"/>
      <c r="KPT1154" s="223"/>
      <c r="KPU1154" s="223"/>
      <c r="KPV1154" s="223"/>
      <c r="KPW1154" s="223"/>
      <c r="KPX1154" s="223"/>
      <c r="KPY1154" s="223"/>
      <c r="KPZ1154" s="223"/>
      <c r="KQA1154" s="223"/>
      <c r="KQB1154" s="223"/>
      <c r="KQC1154" s="223"/>
      <c r="KQD1154" s="223"/>
      <c r="KQE1154" s="223"/>
      <c r="KQF1154" s="223"/>
      <c r="KQG1154" s="223"/>
      <c r="KQH1154" s="223"/>
      <c r="KQI1154" s="223"/>
      <c r="KQJ1154" s="223"/>
      <c r="KQK1154" s="223"/>
      <c r="KQL1154" s="223"/>
      <c r="KQM1154" s="223"/>
      <c r="KQN1154" s="223"/>
      <c r="KQO1154" s="223"/>
      <c r="KQP1154" s="223"/>
      <c r="KQQ1154" s="223"/>
      <c r="KQR1154" s="223"/>
      <c r="KQS1154" s="223"/>
      <c r="KQT1154" s="223"/>
      <c r="KQU1154" s="223"/>
      <c r="KQV1154" s="223"/>
      <c r="KQW1154" s="223"/>
      <c r="KQX1154" s="223"/>
      <c r="KQY1154" s="223"/>
      <c r="KQZ1154" s="223"/>
      <c r="KRA1154" s="223"/>
      <c r="KRB1154" s="223"/>
      <c r="KRC1154" s="223"/>
      <c r="KRD1154" s="223"/>
      <c r="KRE1154" s="223"/>
      <c r="KRF1154" s="223"/>
      <c r="KRG1154" s="223"/>
      <c r="KRH1154" s="223"/>
      <c r="KRI1154" s="223"/>
      <c r="KRJ1154" s="223"/>
      <c r="KRK1154" s="223"/>
      <c r="KRL1154" s="223"/>
      <c r="KRM1154" s="223"/>
      <c r="KRN1154" s="223"/>
      <c r="KRO1154" s="223"/>
      <c r="KRP1154" s="223"/>
      <c r="KRQ1154" s="223"/>
      <c r="KRR1154" s="223"/>
      <c r="KRS1154" s="223"/>
      <c r="KRT1154" s="223"/>
      <c r="KRU1154" s="223"/>
      <c r="KRV1154" s="223"/>
      <c r="KRW1154" s="223"/>
      <c r="KRX1154" s="223"/>
      <c r="KRY1154" s="223"/>
      <c r="KRZ1154" s="223"/>
      <c r="KSA1154" s="223"/>
      <c r="KSB1154" s="223"/>
      <c r="KSC1154" s="223"/>
      <c r="KSD1154" s="223"/>
      <c r="KSE1154" s="223"/>
      <c r="KSF1154" s="223"/>
      <c r="KSG1154" s="223"/>
      <c r="KSH1154" s="223"/>
      <c r="KSI1154" s="223"/>
      <c r="KSJ1154" s="223"/>
      <c r="KSK1154" s="223"/>
      <c r="KSL1154" s="223"/>
      <c r="KSM1154" s="223"/>
      <c r="KSN1154" s="223"/>
      <c r="KSO1154" s="223"/>
      <c r="KSP1154" s="223"/>
      <c r="KSQ1154" s="223"/>
      <c r="KSR1154" s="223"/>
      <c r="KSS1154" s="223"/>
      <c r="KST1154" s="223"/>
      <c r="KSU1154" s="223"/>
      <c r="KSV1154" s="223"/>
      <c r="KSW1154" s="223"/>
      <c r="KSX1154" s="223"/>
      <c r="KSY1154" s="223"/>
      <c r="KSZ1154" s="223"/>
      <c r="KTA1154" s="223"/>
      <c r="KTB1154" s="223"/>
      <c r="KTC1154" s="223"/>
      <c r="KTD1154" s="223"/>
      <c r="KTE1154" s="223"/>
      <c r="KTF1154" s="223"/>
      <c r="KTG1154" s="223"/>
      <c r="KTH1154" s="223"/>
      <c r="KTI1154" s="223"/>
      <c r="KTJ1154" s="223"/>
      <c r="KTK1154" s="223"/>
      <c r="KTL1154" s="223"/>
      <c r="KTM1154" s="223"/>
      <c r="KTN1154" s="223"/>
      <c r="KTO1154" s="223"/>
      <c r="KTP1154" s="223"/>
      <c r="KTQ1154" s="223"/>
      <c r="KTR1154" s="223"/>
      <c r="KTS1154" s="223"/>
      <c r="KTT1154" s="223"/>
      <c r="KTU1154" s="223"/>
      <c r="KTV1154" s="223"/>
      <c r="KTW1154" s="223"/>
      <c r="KTX1154" s="223"/>
      <c r="KTY1154" s="223"/>
      <c r="KTZ1154" s="223"/>
      <c r="KUA1154" s="223"/>
      <c r="KUB1154" s="223"/>
      <c r="KUC1154" s="223"/>
      <c r="KUD1154" s="223"/>
      <c r="KUE1154" s="223"/>
      <c r="KUF1154" s="223"/>
      <c r="KUG1154" s="223"/>
      <c r="KUH1154" s="223"/>
      <c r="KUI1154" s="223"/>
      <c r="KUJ1154" s="223"/>
      <c r="KUK1154" s="223"/>
      <c r="KUL1154" s="223"/>
      <c r="KUM1154" s="223"/>
      <c r="KUN1154" s="223"/>
      <c r="KUO1154" s="223"/>
      <c r="KUP1154" s="223"/>
      <c r="KUQ1154" s="223"/>
      <c r="KUR1154" s="223"/>
      <c r="KUS1154" s="223"/>
      <c r="KUT1154" s="223"/>
      <c r="KUU1154" s="223"/>
      <c r="KUV1154" s="223"/>
      <c r="KUW1154" s="223"/>
      <c r="KUX1154" s="223"/>
      <c r="KUY1154" s="223"/>
      <c r="KUZ1154" s="223"/>
      <c r="KVA1154" s="223"/>
      <c r="KVB1154" s="223"/>
      <c r="KVC1154" s="223"/>
      <c r="KVD1154" s="223"/>
      <c r="KVE1154" s="223"/>
      <c r="KVF1154" s="223"/>
      <c r="KVG1154" s="223"/>
      <c r="KVH1154" s="223"/>
      <c r="KVI1154" s="223"/>
      <c r="KVJ1154" s="223"/>
      <c r="KVK1154" s="223"/>
      <c r="KVL1154" s="223"/>
      <c r="KVM1154" s="223"/>
      <c r="KVN1154" s="223"/>
      <c r="KVO1154" s="223"/>
      <c r="KVP1154" s="223"/>
      <c r="KVQ1154" s="223"/>
      <c r="KVR1154" s="223"/>
      <c r="KVS1154" s="223"/>
      <c r="KVT1154" s="223"/>
      <c r="KVU1154" s="223"/>
      <c r="KVV1154" s="223"/>
      <c r="KVW1154" s="223"/>
      <c r="KVX1154" s="223"/>
      <c r="KVY1154" s="223"/>
      <c r="KVZ1154" s="223"/>
      <c r="KWA1154" s="223"/>
      <c r="KWB1154" s="223"/>
      <c r="KWC1154" s="223"/>
      <c r="KWD1154" s="223"/>
      <c r="KWE1154" s="223"/>
      <c r="KWF1154" s="223"/>
      <c r="KWG1154" s="223"/>
      <c r="KWH1154" s="223"/>
      <c r="KWI1154" s="223"/>
      <c r="KWJ1154" s="223"/>
      <c r="KWK1154" s="223"/>
      <c r="KWL1154" s="223"/>
      <c r="KWM1154" s="223"/>
      <c r="KWN1154" s="223"/>
      <c r="KWO1154" s="223"/>
      <c r="KWP1154" s="223"/>
      <c r="KWQ1154" s="223"/>
      <c r="KWR1154" s="223"/>
      <c r="KWS1154" s="223"/>
      <c r="KWT1154" s="223"/>
      <c r="KWU1154" s="223"/>
      <c r="KWV1154" s="223"/>
      <c r="KWW1154" s="223"/>
      <c r="KWX1154" s="223"/>
      <c r="KWY1154" s="223"/>
      <c r="KWZ1154" s="223"/>
      <c r="KXA1154" s="223"/>
      <c r="KXB1154" s="223"/>
      <c r="KXC1154" s="223"/>
      <c r="KXD1154" s="223"/>
      <c r="KXE1154" s="223"/>
      <c r="KXF1154" s="223"/>
      <c r="KXG1154" s="223"/>
      <c r="KXH1154" s="223"/>
      <c r="KXI1154" s="223"/>
      <c r="KXJ1154" s="223"/>
      <c r="KXK1154" s="223"/>
      <c r="KXL1154" s="223"/>
      <c r="KXM1154" s="223"/>
      <c r="KXN1154" s="223"/>
      <c r="KXO1154" s="223"/>
      <c r="KXP1154" s="223"/>
      <c r="KXQ1154" s="223"/>
      <c r="KXR1154" s="223"/>
      <c r="KXS1154" s="223"/>
      <c r="KXT1154" s="223"/>
      <c r="KXU1154" s="223"/>
      <c r="KXV1154" s="223"/>
      <c r="KXW1154" s="223"/>
      <c r="KXX1154" s="223"/>
      <c r="KXY1154" s="223"/>
      <c r="KXZ1154" s="223"/>
      <c r="KYA1154" s="223"/>
      <c r="KYB1154" s="223"/>
      <c r="KYC1154" s="223"/>
      <c r="KYD1154" s="223"/>
      <c r="KYE1154" s="223"/>
      <c r="KYF1154" s="223"/>
      <c r="KYG1154" s="223"/>
      <c r="KYH1154" s="223"/>
      <c r="KYI1154" s="223"/>
      <c r="KYJ1154" s="223"/>
      <c r="KYK1154" s="223"/>
      <c r="KYL1154" s="223"/>
      <c r="KYM1154" s="223"/>
      <c r="KYN1154" s="223"/>
      <c r="KYO1154" s="223"/>
      <c r="KYP1154" s="223"/>
      <c r="KYQ1154" s="223"/>
      <c r="KYR1154" s="223"/>
      <c r="KYS1154" s="223"/>
      <c r="KYT1154" s="223"/>
      <c r="KYU1154" s="223"/>
      <c r="KYV1154" s="223"/>
      <c r="KYW1154" s="223"/>
      <c r="KYX1154" s="223"/>
      <c r="KYY1154" s="223"/>
      <c r="KYZ1154" s="223"/>
      <c r="KZA1154" s="223"/>
      <c r="KZB1154" s="223"/>
      <c r="KZC1154" s="223"/>
      <c r="KZD1154" s="223"/>
      <c r="KZE1154" s="223"/>
      <c r="KZF1154" s="223"/>
      <c r="KZG1154" s="223"/>
      <c r="KZH1154" s="223"/>
      <c r="KZI1154" s="223"/>
      <c r="KZJ1154" s="223"/>
      <c r="KZK1154" s="223"/>
      <c r="KZL1154" s="223"/>
      <c r="KZM1154" s="223"/>
      <c r="KZN1154" s="223"/>
      <c r="KZO1154" s="223"/>
      <c r="KZP1154" s="223"/>
      <c r="KZQ1154" s="223"/>
      <c r="KZR1154" s="223"/>
      <c r="KZS1154" s="223"/>
      <c r="KZT1154" s="223"/>
      <c r="KZU1154" s="223"/>
      <c r="KZV1154" s="223"/>
      <c r="KZW1154" s="223"/>
      <c r="KZX1154" s="223"/>
      <c r="KZY1154" s="223"/>
      <c r="KZZ1154" s="223"/>
      <c r="LAA1154" s="223"/>
      <c r="LAB1154" s="223"/>
      <c r="LAC1154" s="223"/>
      <c r="LAD1154" s="223"/>
      <c r="LAE1154" s="223"/>
      <c r="LAF1154" s="223"/>
      <c r="LAG1154" s="223"/>
      <c r="LAH1154" s="223"/>
      <c r="LAI1154" s="223"/>
      <c r="LAJ1154" s="223"/>
      <c r="LAK1154" s="223"/>
      <c r="LAL1154" s="223"/>
      <c r="LAM1154" s="223"/>
      <c r="LAN1154" s="223"/>
      <c r="LAO1154" s="223"/>
      <c r="LAP1154" s="223"/>
      <c r="LAQ1154" s="223"/>
      <c r="LAR1154" s="223"/>
      <c r="LAS1154" s="223"/>
      <c r="LAT1154" s="223"/>
      <c r="LAU1154" s="223"/>
      <c r="LAV1154" s="223"/>
      <c r="LAW1154" s="223"/>
      <c r="LAX1154" s="223"/>
      <c r="LAY1154" s="223"/>
      <c r="LAZ1154" s="223"/>
      <c r="LBA1154" s="223"/>
      <c r="LBB1154" s="223"/>
      <c r="LBC1154" s="223"/>
      <c r="LBD1154" s="223"/>
      <c r="LBE1154" s="223"/>
      <c r="LBF1154" s="223"/>
      <c r="LBG1154" s="223"/>
      <c r="LBH1154" s="223"/>
      <c r="LBI1154" s="223"/>
      <c r="LBJ1154" s="223"/>
      <c r="LBK1154" s="223"/>
      <c r="LBL1154" s="223"/>
      <c r="LBM1154" s="223"/>
      <c r="LBN1154" s="223"/>
      <c r="LBO1154" s="223"/>
      <c r="LBP1154" s="223"/>
      <c r="LBQ1154" s="223"/>
      <c r="LBR1154" s="223"/>
      <c r="LBS1154" s="223"/>
      <c r="LBT1154" s="223"/>
      <c r="LBU1154" s="223"/>
      <c r="LBV1154" s="223"/>
      <c r="LBW1154" s="223"/>
      <c r="LBX1154" s="223"/>
      <c r="LBY1154" s="223"/>
      <c r="LBZ1154" s="223"/>
      <c r="LCA1154" s="223"/>
      <c r="LCB1154" s="223"/>
      <c r="LCC1154" s="223"/>
      <c r="LCD1154" s="223"/>
      <c r="LCE1154" s="223"/>
      <c r="LCF1154" s="223"/>
      <c r="LCG1154" s="223"/>
      <c r="LCH1154" s="223"/>
      <c r="LCI1154" s="223"/>
      <c r="LCJ1154" s="223"/>
      <c r="LCK1154" s="223"/>
      <c r="LCL1154" s="223"/>
      <c r="LCM1154" s="223"/>
      <c r="LCN1154" s="223"/>
      <c r="LCO1154" s="223"/>
      <c r="LCP1154" s="223"/>
      <c r="LCQ1154" s="223"/>
      <c r="LCR1154" s="223"/>
      <c r="LCS1154" s="223"/>
      <c r="LCT1154" s="223"/>
      <c r="LCU1154" s="223"/>
      <c r="LCV1154" s="223"/>
      <c r="LCW1154" s="223"/>
      <c r="LCX1154" s="223"/>
      <c r="LCY1154" s="223"/>
      <c r="LCZ1154" s="223"/>
      <c r="LDA1154" s="223"/>
      <c r="LDB1154" s="223"/>
      <c r="LDC1154" s="223"/>
      <c r="LDD1154" s="223"/>
      <c r="LDE1154" s="223"/>
      <c r="LDF1154" s="223"/>
      <c r="LDG1154" s="223"/>
      <c r="LDH1154" s="223"/>
      <c r="LDI1154" s="223"/>
      <c r="LDJ1154" s="223"/>
      <c r="LDK1154" s="223"/>
      <c r="LDL1154" s="223"/>
      <c r="LDM1154" s="223"/>
      <c r="LDN1154" s="223"/>
      <c r="LDO1154" s="223"/>
      <c r="LDP1154" s="223"/>
      <c r="LDQ1154" s="223"/>
      <c r="LDR1154" s="223"/>
      <c r="LDS1154" s="223"/>
      <c r="LDT1154" s="223"/>
      <c r="LDU1154" s="223"/>
      <c r="LDV1154" s="223"/>
      <c r="LDW1154" s="223"/>
      <c r="LDX1154" s="223"/>
      <c r="LDY1154" s="223"/>
      <c r="LDZ1154" s="223"/>
      <c r="LEA1154" s="223"/>
      <c r="LEB1154" s="223"/>
      <c r="LEC1154" s="223"/>
      <c r="LED1154" s="223"/>
      <c r="LEE1154" s="223"/>
      <c r="LEF1154" s="223"/>
      <c r="LEG1154" s="223"/>
      <c r="LEH1154" s="223"/>
      <c r="LEI1154" s="223"/>
      <c r="LEJ1154" s="223"/>
      <c r="LEK1154" s="223"/>
      <c r="LEL1154" s="223"/>
      <c r="LEM1154" s="223"/>
      <c r="LEN1154" s="223"/>
      <c r="LEO1154" s="223"/>
      <c r="LEP1154" s="223"/>
      <c r="LEQ1154" s="223"/>
      <c r="LER1154" s="223"/>
      <c r="LES1154" s="223"/>
      <c r="LET1154" s="223"/>
      <c r="LEU1154" s="223"/>
      <c r="LEV1154" s="223"/>
      <c r="LEW1154" s="223"/>
      <c r="LEX1154" s="223"/>
      <c r="LEY1154" s="223"/>
      <c r="LEZ1154" s="223"/>
      <c r="LFA1154" s="223"/>
      <c r="LFB1154" s="223"/>
      <c r="LFC1154" s="223"/>
      <c r="LFD1154" s="223"/>
      <c r="LFE1154" s="223"/>
      <c r="LFF1154" s="223"/>
      <c r="LFG1154" s="223"/>
      <c r="LFH1154" s="223"/>
      <c r="LFI1154" s="223"/>
      <c r="LFJ1154" s="223"/>
      <c r="LFK1154" s="223"/>
      <c r="LFL1154" s="223"/>
      <c r="LFM1154" s="223"/>
      <c r="LFN1154" s="223"/>
      <c r="LFO1154" s="223"/>
      <c r="LFP1154" s="223"/>
      <c r="LFQ1154" s="223"/>
      <c r="LFR1154" s="223"/>
      <c r="LFS1154" s="223"/>
      <c r="LFT1154" s="223"/>
      <c r="LFU1154" s="223"/>
      <c r="LFV1154" s="223"/>
      <c r="LFW1154" s="223"/>
      <c r="LFX1154" s="223"/>
      <c r="LFY1154" s="223"/>
      <c r="LFZ1154" s="223"/>
      <c r="LGA1154" s="223"/>
      <c r="LGB1154" s="223"/>
      <c r="LGC1154" s="223"/>
      <c r="LGD1154" s="223"/>
      <c r="LGE1154" s="223"/>
      <c r="LGF1154" s="223"/>
      <c r="LGG1154" s="223"/>
      <c r="LGH1154" s="223"/>
      <c r="LGI1154" s="223"/>
      <c r="LGJ1154" s="223"/>
      <c r="LGK1154" s="223"/>
      <c r="LGL1154" s="223"/>
      <c r="LGM1154" s="223"/>
      <c r="LGN1154" s="223"/>
      <c r="LGO1154" s="223"/>
      <c r="LGP1154" s="223"/>
      <c r="LGQ1154" s="223"/>
      <c r="LGR1154" s="223"/>
      <c r="LGS1154" s="223"/>
      <c r="LGT1154" s="223"/>
      <c r="LGU1154" s="223"/>
      <c r="LGV1154" s="223"/>
      <c r="LGW1154" s="223"/>
      <c r="LGX1154" s="223"/>
      <c r="LGY1154" s="223"/>
      <c r="LGZ1154" s="223"/>
      <c r="LHA1154" s="223"/>
      <c r="LHB1154" s="223"/>
      <c r="LHC1154" s="223"/>
      <c r="LHD1154" s="223"/>
      <c r="LHE1154" s="223"/>
      <c r="LHF1154" s="223"/>
      <c r="LHG1154" s="223"/>
      <c r="LHH1154" s="223"/>
      <c r="LHI1154" s="223"/>
      <c r="LHJ1154" s="223"/>
      <c r="LHK1154" s="223"/>
      <c r="LHL1154" s="223"/>
      <c r="LHM1154" s="223"/>
      <c r="LHN1154" s="223"/>
      <c r="LHO1154" s="223"/>
      <c r="LHP1154" s="223"/>
      <c r="LHQ1154" s="223"/>
      <c r="LHR1154" s="223"/>
      <c r="LHS1154" s="223"/>
      <c r="LHT1154" s="223"/>
      <c r="LHU1154" s="223"/>
      <c r="LHV1154" s="223"/>
      <c r="LHW1154" s="223"/>
      <c r="LHX1154" s="223"/>
      <c r="LHY1154" s="223"/>
      <c r="LHZ1154" s="223"/>
      <c r="LIA1154" s="223"/>
      <c r="LIB1154" s="223"/>
      <c r="LIC1154" s="223"/>
      <c r="LID1154" s="223"/>
      <c r="LIE1154" s="223"/>
      <c r="LIF1154" s="223"/>
      <c r="LIG1154" s="223"/>
      <c r="LIH1154" s="223"/>
      <c r="LII1154" s="223"/>
      <c r="LIJ1154" s="223"/>
      <c r="LIK1154" s="223"/>
      <c r="LIL1154" s="223"/>
      <c r="LIM1154" s="223"/>
      <c r="LIN1154" s="223"/>
      <c r="LIO1154" s="223"/>
      <c r="LIP1154" s="223"/>
      <c r="LIQ1154" s="223"/>
      <c r="LIR1154" s="223"/>
      <c r="LIS1154" s="223"/>
      <c r="LIT1154" s="223"/>
      <c r="LIU1154" s="223"/>
      <c r="LIV1154" s="223"/>
      <c r="LIW1154" s="223"/>
      <c r="LIX1154" s="223"/>
      <c r="LIY1154" s="223"/>
      <c r="LIZ1154" s="223"/>
      <c r="LJA1154" s="223"/>
      <c r="LJB1154" s="223"/>
      <c r="LJC1154" s="223"/>
      <c r="LJD1154" s="223"/>
      <c r="LJE1154" s="223"/>
      <c r="LJF1154" s="223"/>
      <c r="LJG1154" s="223"/>
      <c r="LJH1154" s="223"/>
      <c r="LJI1154" s="223"/>
      <c r="LJJ1154" s="223"/>
      <c r="LJK1154" s="223"/>
      <c r="LJL1154" s="223"/>
      <c r="LJM1154" s="223"/>
      <c r="LJN1154" s="223"/>
      <c r="LJO1154" s="223"/>
      <c r="LJP1154" s="223"/>
      <c r="LJQ1154" s="223"/>
      <c r="LJR1154" s="223"/>
      <c r="LJS1154" s="223"/>
      <c r="LJT1154" s="223"/>
      <c r="LJU1154" s="223"/>
      <c r="LJV1154" s="223"/>
      <c r="LJW1154" s="223"/>
      <c r="LJX1154" s="223"/>
      <c r="LJY1154" s="223"/>
      <c r="LJZ1154" s="223"/>
      <c r="LKA1154" s="223"/>
      <c r="LKB1154" s="223"/>
      <c r="LKC1154" s="223"/>
      <c r="LKD1154" s="223"/>
      <c r="LKE1154" s="223"/>
      <c r="LKF1154" s="223"/>
      <c r="LKG1154" s="223"/>
      <c r="LKH1154" s="223"/>
      <c r="LKI1154" s="223"/>
      <c r="LKJ1154" s="223"/>
      <c r="LKK1154" s="223"/>
      <c r="LKL1154" s="223"/>
      <c r="LKM1154" s="223"/>
      <c r="LKN1154" s="223"/>
      <c r="LKO1154" s="223"/>
      <c r="LKP1154" s="223"/>
      <c r="LKQ1154" s="223"/>
      <c r="LKR1154" s="223"/>
      <c r="LKS1154" s="223"/>
      <c r="LKT1154" s="223"/>
      <c r="LKU1154" s="223"/>
      <c r="LKV1154" s="223"/>
      <c r="LKW1154" s="223"/>
      <c r="LKX1154" s="223"/>
      <c r="LKY1154" s="223"/>
      <c r="LKZ1154" s="223"/>
      <c r="LLA1154" s="223"/>
      <c r="LLB1154" s="223"/>
      <c r="LLC1154" s="223"/>
      <c r="LLD1154" s="223"/>
      <c r="LLE1154" s="223"/>
      <c r="LLF1154" s="223"/>
      <c r="LLG1154" s="223"/>
      <c r="LLH1154" s="223"/>
      <c r="LLI1154" s="223"/>
      <c r="LLJ1154" s="223"/>
      <c r="LLK1154" s="223"/>
      <c r="LLL1154" s="223"/>
      <c r="LLM1154" s="223"/>
      <c r="LLN1154" s="223"/>
      <c r="LLO1154" s="223"/>
      <c r="LLP1154" s="223"/>
      <c r="LLQ1154" s="223"/>
      <c r="LLR1154" s="223"/>
      <c r="LLS1154" s="223"/>
      <c r="LLT1154" s="223"/>
      <c r="LLU1154" s="223"/>
      <c r="LLV1154" s="223"/>
      <c r="LLW1154" s="223"/>
      <c r="LLX1154" s="223"/>
      <c r="LLY1154" s="223"/>
      <c r="LLZ1154" s="223"/>
      <c r="LMA1154" s="223"/>
      <c r="LMB1154" s="223"/>
      <c r="LMC1154" s="223"/>
      <c r="LMD1154" s="223"/>
      <c r="LME1154" s="223"/>
      <c r="LMF1154" s="223"/>
      <c r="LMG1154" s="223"/>
      <c r="LMH1154" s="223"/>
      <c r="LMI1154" s="223"/>
      <c r="LMJ1154" s="223"/>
      <c r="LMK1154" s="223"/>
      <c r="LML1154" s="223"/>
      <c r="LMM1154" s="223"/>
      <c r="LMN1154" s="223"/>
      <c r="LMO1154" s="223"/>
      <c r="LMP1154" s="223"/>
      <c r="LMQ1154" s="223"/>
      <c r="LMR1154" s="223"/>
      <c r="LMS1154" s="223"/>
      <c r="LMT1154" s="223"/>
      <c r="LMU1154" s="223"/>
      <c r="LMV1154" s="223"/>
      <c r="LMW1154" s="223"/>
      <c r="LMX1154" s="223"/>
      <c r="LMY1154" s="223"/>
      <c r="LMZ1154" s="223"/>
      <c r="LNA1154" s="223"/>
      <c r="LNB1154" s="223"/>
      <c r="LNC1154" s="223"/>
      <c r="LND1154" s="223"/>
      <c r="LNE1154" s="223"/>
      <c r="LNF1154" s="223"/>
      <c r="LNG1154" s="223"/>
      <c r="LNH1154" s="223"/>
      <c r="LNI1154" s="223"/>
      <c r="LNJ1154" s="223"/>
      <c r="LNK1154" s="223"/>
      <c r="LNL1154" s="223"/>
      <c r="LNM1154" s="223"/>
      <c r="LNN1154" s="223"/>
      <c r="LNO1154" s="223"/>
      <c r="LNP1154" s="223"/>
      <c r="LNQ1154" s="223"/>
      <c r="LNR1154" s="223"/>
      <c r="LNS1154" s="223"/>
      <c r="LNT1154" s="223"/>
      <c r="LNU1154" s="223"/>
      <c r="LNV1154" s="223"/>
      <c r="LNW1154" s="223"/>
      <c r="LNX1154" s="223"/>
      <c r="LNY1154" s="223"/>
      <c r="LNZ1154" s="223"/>
      <c r="LOA1154" s="223"/>
      <c r="LOB1154" s="223"/>
      <c r="LOC1154" s="223"/>
      <c r="LOD1154" s="223"/>
      <c r="LOE1154" s="223"/>
      <c r="LOF1154" s="223"/>
      <c r="LOG1154" s="223"/>
      <c r="LOH1154" s="223"/>
      <c r="LOI1154" s="223"/>
      <c r="LOJ1154" s="223"/>
      <c r="LOK1154" s="223"/>
      <c r="LOL1154" s="223"/>
      <c r="LOM1154" s="223"/>
      <c r="LON1154" s="223"/>
      <c r="LOO1154" s="223"/>
      <c r="LOP1154" s="223"/>
      <c r="LOQ1154" s="223"/>
      <c r="LOR1154" s="223"/>
      <c r="LOS1154" s="223"/>
      <c r="LOT1154" s="223"/>
      <c r="LOU1154" s="223"/>
      <c r="LOV1154" s="223"/>
      <c r="LOW1154" s="223"/>
      <c r="LOX1154" s="223"/>
      <c r="LOY1154" s="223"/>
      <c r="LOZ1154" s="223"/>
      <c r="LPA1154" s="223"/>
      <c r="LPB1154" s="223"/>
      <c r="LPC1154" s="223"/>
      <c r="LPD1154" s="223"/>
      <c r="LPE1154" s="223"/>
      <c r="LPF1154" s="223"/>
      <c r="LPG1154" s="223"/>
      <c r="LPH1154" s="223"/>
      <c r="LPI1154" s="223"/>
      <c r="LPJ1154" s="223"/>
      <c r="LPK1154" s="223"/>
      <c r="LPL1154" s="223"/>
      <c r="LPM1154" s="223"/>
      <c r="LPN1154" s="223"/>
      <c r="LPO1154" s="223"/>
      <c r="LPP1154" s="223"/>
      <c r="LPQ1154" s="223"/>
      <c r="LPR1154" s="223"/>
      <c r="LPS1154" s="223"/>
      <c r="LPT1154" s="223"/>
      <c r="LPU1154" s="223"/>
      <c r="LPV1154" s="223"/>
      <c r="LPW1154" s="223"/>
      <c r="LPX1154" s="223"/>
      <c r="LPY1154" s="223"/>
      <c r="LPZ1154" s="223"/>
      <c r="LQA1154" s="223"/>
      <c r="LQB1154" s="223"/>
      <c r="LQC1154" s="223"/>
      <c r="LQD1154" s="223"/>
      <c r="LQE1154" s="223"/>
      <c r="LQF1154" s="223"/>
      <c r="LQG1154" s="223"/>
      <c r="LQH1154" s="223"/>
      <c r="LQI1154" s="223"/>
      <c r="LQJ1154" s="223"/>
      <c r="LQK1154" s="223"/>
      <c r="LQL1154" s="223"/>
      <c r="LQM1154" s="223"/>
      <c r="LQN1154" s="223"/>
      <c r="LQO1154" s="223"/>
      <c r="LQP1154" s="223"/>
      <c r="LQQ1154" s="223"/>
      <c r="LQR1154" s="223"/>
      <c r="LQS1154" s="223"/>
      <c r="LQT1154" s="223"/>
      <c r="LQU1154" s="223"/>
      <c r="LQV1154" s="223"/>
      <c r="LQW1154" s="223"/>
      <c r="LQX1154" s="223"/>
      <c r="LQY1154" s="223"/>
      <c r="LQZ1154" s="223"/>
      <c r="LRA1154" s="223"/>
      <c r="LRB1154" s="223"/>
      <c r="LRC1154" s="223"/>
      <c r="LRD1154" s="223"/>
      <c r="LRE1154" s="223"/>
      <c r="LRF1154" s="223"/>
      <c r="LRG1154" s="223"/>
      <c r="LRH1154" s="223"/>
      <c r="LRI1154" s="223"/>
      <c r="LRJ1154" s="223"/>
      <c r="LRK1154" s="223"/>
      <c r="LRL1154" s="223"/>
      <c r="LRM1154" s="223"/>
      <c r="LRN1154" s="223"/>
      <c r="LRO1154" s="223"/>
      <c r="LRP1154" s="223"/>
      <c r="LRQ1154" s="223"/>
      <c r="LRR1154" s="223"/>
      <c r="LRS1154" s="223"/>
      <c r="LRT1154" s="223"/>
      <c r="LRU1154" s="223"/>
      <c r="LRV1154" s="223"/>
      <c r="LRW1154" s="223"/>
      <c r="LRX1154" s="223"/>
      <c r="LRY1154" s="223"/>
      <c r="LRZ1154" s="223"/>
      <c r="LSA1154" s="223"/>
      <c r="LSB1154" s="223"/>
      <c r="LSC1154" s="223"/>
      <c r="LSD1154" s="223"/>
      <c r="LSE1154" s="223"/>
      <c r="LSF1154" s="223"/>
      <c r="LSG1154" s="223"/>
      <c r="LSH1154" s="223"/>
      <c r="LSI1154" s="223"/>
      <c r="LSJ1154" s="223"/>
      <c r="LSK1154" s="223"/>
      <c r="LSL1154" s="223"/>
      <c r="LSM1154" s="223"/>
      <c r="LSN1154" s="223"/>
      <c r="LSO1154" s="223"/>
      <c r="LSP1154" s="223"/>
      <c r="LSQ1154" s="223"/>
      <c r="LSR1154" s="223"/>
      <c r="LSS1154" s="223"/>
      <c r="LST1154" s="223"/>
      <c r="LSU1154" s="223"/>
      <c r="LSV1154" s="223"/>
      <c r="LSW1154" s="223"/>
      <c r="LSX1154" s="223"/>
      <c r="LSY1154" s="223"/>
      <c r="LSZ1154" s="223"/>
      <c r="LTA1154" s="223"/>
      <c r="LTB1154" s="223"/>
      <c r="LTC1154" s="223"/>
      <c r="LTD1154" s="223"/>
      <c r="LTE1154" s="223"/>
      <c r="LTF1154" s="223"/>
      <c r="LTG1154" s="223"/>
      <c r="LTH1154" s="223"/>
      <c r="LTI1154" s="223"/>
      <c r="LTJ1154" s="223"/>
      <c r="LTK1154" s="223"/>
      <c r="LTL1154" s="223"/>
      <c r="LTM1154" s="223"/>
      <c r="LTN1154" s="223"/>
      <c r="LTO1154" s="223"/>
      <c r="LTP1154" s="223"/>
      <c r="LTQ1154" s="223"/>
      <c r="LTR1154" s="223"/>
      <c r="LTS1154" s="223"/>
      <c r="LTT1154" s="223"/>
      <c r="LTU1154" s="223"/>
      <c r="LTV1154" s="223"/>
      <c r="LTW1154" s="223"/>
      <c r="LTX1154" s="223"/>
      <c r="LTY1154" s="223"/>
      <c r="LTZ1154" s="223"/>
      <c r="LUA1154" s="223"/>
      <c r="LUB1154" s="223"/>
      <c r="LUC1154" s="223"/>
      <c r="LUD1154" s="223"/>
      <c r="LUE1154" s="223"/>
      <c r="LUF1154" s="223"/>
      <c r="LUG1154" s="223"/>
      <c r="LUH1154" s="223"/>
      <c r="LUI1154" s="223"/>
      <c r="LUJ1154" s="223"/>
      <c r="LUK1154" s="223"/>
      <c r="LUL1154" s="223"/>
      <c r="LUM1154" s="223"/>
      <c r="LUN1154" s="223"/>
      <c r="LUO1154" s="223"/>
      <c r="LUP1154" s="223"/>
      <c r="LUQ1154" s="223"/>
      <c r="LUR1154" s="223"/>
      <c r="LUS1154" s="223"/>
      <c r="LUT1154" s="223"/>
      <c r="LUU1154" s="223"/>
      <c r="LUV1154" s="223"/>
      <c r="LUW1154" s="223"/>
      <c r="LUX1154" s="223"/>
      <c r="LUY1154" s="223"/>
      <c r="LUZ1154" s="223"/>
      <c r="LVA1154" s="223"/>
      <c r="LVB1154" s="223"/>
      <c r="LVC1154" s="223"/>
      <c r="LVD1154" s="223"/>
      <c r="LVE1154" s="223"/>
      <c r="LVF1154" s="223"/>
      <c r="LVG1154" s="223"/>
      <c r="LVH1154" s="223"/>
      <c r="LVI1154" s="223"/>
      <c r="LVJ1154" s="223"/>
      <c r="LVK1154" s="223"/>
      <c r="LVL1154" s="223"/>
      <c r="LVM1154" s="223"/>
      <c r="LVN1154" s="223"/>
      <c r="LVO1154" s="223"/>
      <c r="LVP1154" s="223"/>
      <c r="LVQ1154" s="223"/>
      <c r="LVR1154" s="223"/>
      <c r="LVS1154" s="223"/>
      <c r="LVT1154" s="223"/>
      <c r="LVU1154" s="223"/>
      <c r="LVV1154" s="223"/>
      <c r="LVW1154" s="223"/>
      <c r="LVX1154" s="223"/>
      <c r="LVY1154" s="223"/>
      <c r="LVZ1154" s="223"/>
      <c r="LWA1154" s="223"/>
      <c r="LWB1154" s="223"/>
      <c r="LWC1154" s="223"/>
      <c r="LWD1154" s="223"/>
      <c r="LWE1154" s="223"/>
      <c r="LWF1154" s="223"/>
      <c r="LWG1154" s="223"/>
      <c r="LWH1154" s="223"/>
      <c r="LWI1154" s="223"/>
      <c r="LWJ1154" s="223"/>
      <c r="LWK1154" s="223"/>
      <c r="LWL1154" s="223"/>
      <c r="LWM1154" s="223"/>
      <c r="LWN1154" s="223"/>
      <c r="LWO1154" s="223"/>
      <c r="LWP1154" s="223"/>
      <c r="LWQ1154" s="223"/>
      <c r="LWR1154" s="223"/>
      <c r="LWS1154" s="223"/>
      <c r="LWT1154" s="223"/>
      <c r="LWU1154" s="223"/>
      <c r="LWV1154" s="223"/>
      <c r="LWW1154" s="223"/>
      <c r="LWX1154" s="223"/>
      <c r="LWY1154" s="223"/>
      <c r="LWZ1154" s="223"/>
      <c r="LXA1154" s="223"/>
      <c r="LXB1154" s="223"/>
      <c r="LXC1154" s="223"/>
      <c r="LXD1154" s="223"/>
      <c r="LXE1154" s="223"/>
      <c r="LXF1154" s="223"/>
      <c r="LXG1154" s="223"/>
      <c r="LXH1154" s="223"/>
      <c r="LXI1154" s="223"/>
      <c r="LXJ1154" s="223"/>
      <c r="LXK1154" s="223"/>
      <c r="LXL1154" s="223"/>
      <c r="LXM1154" s="223"/>
      <c r="LXN1154" s="223"/>
      <c r="LXO1154" s="223"/>
      <c r="LXP1154" s="223"/>
      <c r="LXQ1154" s="223"/>
      <c r="LXR1154" s="223"/>
      <c r="LXS1154" s="223"/>
      <c r="LXT1154" s="223"/>
      <c r="LXU1154" s="223"/>
      <c r="LXV1154" s="223"/>
      <c r="LXW1154" s="223"/>
      <c r="LXX1154" s="223"/>
      <c r="LXY1154" s="223"/>
      <c r="LXZ1154" s="223"/>
      <c r="LYA1154" s="223"/>
      <c r="LYB1154" s="223"/>
      <c r="LYC1154" s="223"/>
      <c r="LYD1154" s="223"/>
      <c r="LYE1154" s="223"/>
      <c r="LYF1154" s="223"/>
      <c r="LYG1154" s="223"/>
      <c r="LYH1154" s="223"/>
      <c r="LYI1154" s="223"/>
      <c r="LYJ1154" s="223"/>
      <c r="LYK1154" s="223"/>
      <c r="LYL1154" s="223"/>
      <c r="LYM1154" s="223"/>
      <c r="LYN1154" s="223"/>
      <c r="LYO1154" s="223"/>
      <c r="LYP1154" s="223"/>
      <c r="LYQ1154" s="223"/>
      <c r="LYR1154" s="223"/>
      <c r="LYS1154" s="223"/>
      <c r="LYT1154" s="223"/>
      <c r="LYU1154" s="223"/>
      <c r="LYV1154" s="223"/>
      <c r="LYW1154" s="223"/>
      <c r="LYX1154" s="223"/>
      <c r="LYY1154" s="223"/>
      <c r="LYZ1154" s="223"/>
      <c r="LZA1154" s="223"/>
      <c r="LZB1154" s="223"/>
      <c r="LZC1154" s="223"/>
      <c r="LZD1154" s="223"/>
      <c r="LZE1154" s="223"/>
      <c r="LZF1154" s="223"/>
      <c r="LZG1154" s="223"/>
      <c r="LZH1154" s="223"/>
      <c r="LZI1154" s="223"/>
      <c r="LZJ1154" s="223"/>
      <c r="LZK1154" s="223"/>
      <c r="LZL1154" s="223"/>
      <c r="LZM1154" s="223"/>
      <c r="LZN1154" s="223"/>
      <c r="LZO1154" s="223"/>
      <c r="LZP1154" s="223"/>
      <c r="LZQ1154" s="223"/>
      <c r="LZR1154" s="223"/>
      <c r="LZS1154" s="223"/>
      <c r="LZT1154" s="223"/>
      <c r="LZU1154" s="223"/>
      <c r="LZV1154" s="223"/>
      <c r="LZW1154" s="223"/>
      <c r="LZX1154" s="223"/>
      <c r="LZY1154" s="223"/>
      <c r="LZZ1154" s="223"/>
      <c r="MAA1154" s="223"/>
      <c r="MAB1154" s="223"/>
      <c r="MAC1154" s="223"/>
      <c r="MAD1154" s="223"/>
      <c r="MAE1154" s="223"/>
      <c r="MAF1154" s="223"/>
      <c r="MAG1154" s="223"/>
      <c r="MAH1154" s="223"/>
      <c r="MAI1154" s="223"/>
      <c r="MAJ1154" s="223"/>
      <c r="MAK1154" s="223"/>
      <c r="MAL1154" s="223"/>
      <c r="MAM1154" s="223"/>
      <c r="MAN1154" s="223"/>
      <c r="MAO1154" s="223"/>
      <c r="MAP1154" s="223"/>
      <c r="MAQ1154" s="223"/>
      <c r="MAR1154" s="223"/>
      <c r="MAS1154" s="223"/>
      <c r="MAT1154" s="223"/>
      <c r="MAU1154" s="223"/>
      <c r="MAV1154" s="223"/>
      <c r="MAW1154" s="223"/>
      <c r="MAX1154" s="223"/>
      <c r="MAY1154" s="223"/>
      <c r="MAZ1154" s="223"/>
      <c r="MBA1154" s="223"/>
      <c r="MBB1154" s="223"/>
      <c r="MBC1154" s="223"/>
      <c r="MBD1154" s="223"/>
      <c r="MBE1154" s="223"/>
      <c r="MBF1154" s="223"/>
      <c r="MBG1154" s="223"/>
      <c r="MBH1154" s="223"/>
      <c r="MBI1154" s="223"/>
      <c r="MBJ1154" s="223"/>
      <c r="MBK1154" s="223"/>
      <c r="MBL1154" s="223"/>
      <c r="MBM1154" s="223"/>
      <c r="MBN1154" s="223"/>
      <c r="MBO1154" s="223"/>
      <c r="MBP1154" s="223"/>
      <c r="MBQ1154" s="223"/>
      <c r="MBR1154" s="223"/>
      <c r="MBS1154" s="223"/>
      <c r="MBT1154" s="223"/>
      <c r="MBU1154" s="223"/>
      <c r="MBV1154" s="223"/>
      <c r="MBW1154" s="223"/>
      <c r="MBX1154" s="223"/>
      <c r="MBY1154" s="223"/>
      <c r="MBZ1154" s="223"/>
      <c r="MCA1154" s="223"/>
      <c r="MCB1154" s="223"/>
      <c r="MCC1154" s="223"/>
      <c r="MCD1154" s="223"/>
      <c r="MCE1154" s="223"/>
      <c r="MCF1154" s="223"/>
      <c r="MCG1154" s="223"/>
      <c r="MCH1154" s="223"/>
      <c r="MCI1154" s="223"/>
      <c r="MCJ1154" s="223"/>
      <c r="MCK1154" s="223"/>
      <c r="MCL1154" s="223"/>
      <c r="MCM1154" s="223"/>
      <c r="MCN1154" s="223"/>
      <c r="MCO1154" s="223"/>
      <c r="MCP1154" s="223"/>
      <c r="MCQ1154" s="223"/>
      <c r="MCR1154" s="223"/>
      <c r="MCS1154" s="223"/>
      <c r="MCT1154" s="223"/>
      <c r="MCU1154" s="223"/>
      <c r="MCV1154" s="223"/>
      <c r="MCW1154" s="223"/>
      <c r="MCX1154" s="223"/>
      <c r="MCY1154" s="223"/>
      <c r="MCZ1154" s="223"/>
      <c r="MDA1154" s="223"/>
      <c r="MDB1154" s="223"/>
      <c r="MDC1154" s="223"/>
      <c r="MDD1154" s="223"/>
      <c r="MDE1154" s="223"/>
      <c r="MDF1154" s="223"/>
      <c r="MDG1154" s="223"/>
      <c r="MDH1154" s="223"/>
      <c r="MDI1154" s="223"/>
      <c r="MDJ1154" s="223"/>
      <c r="MDK1154" s="223"/>
      <c r="MDL1154" s="223"/>
      <c r="MDM1154" s="223"/>
      <c r="MDN1154" s="223"/>
      <c r="MDO1154" s="223"/>
      <c r="MDP1154" s="223"/>
      <c r="MDQ1154" s="223"/>
      <c r="MDR1154" s="223"/>
      <c r="MDS1154" s="223"/>
      <c r="MDT1154" s="223"/>
      <c r="MDU1154" s="223"/>
      <c r="MDV1154" s="223"/>
      <c r="MDW1154" s="223"/>
      <c r="MDX1154" s="223"/>
      <c r="MDY1154" s="223"/>
      <c r="MDZ1154" s="223"/>
      <c r="MEA1154" s="223"/>
      <c r="MEB1154" s="223"/>
      <c r="MEC1154" s="223"/>
      <c r="MED1154" s="223"/>
      <c r="MEE1154" s="223"/>
      <c r="MEF1154" s="223"/>
      <c r="MEG1154" s="223"/>
      <c r="MEH1154" s="223"/>
      <c r="MEI1154" s="223"/>
      <c r="MEJ1154" s="223"/>
      <c r="MEK1154" s="223"/>
      <c r="MEL1154" s="223"/>
      <c r="MEM1154" s="223"/>
      <c r="MEN1154" s="223"/>
      <c r="MEO1154" s="223"/>
      <c r="MEP1154" s="223"/>
      <c r="MEQ1154" s="223"/>
      <c r="MER1154" s="223"/>
      <c r="MES1154" s="223"/>
      <c r="MET1154" s="223"/>
      <c r="MEU1154" s="223"/>
      <c r="MEV1154" s="223"/>
      <c r="MEW1154" s="223"/>
      <c r="MEX1154" s="223"/>
      <c r="MEY1154" s="223"/>
      <c r="MEZ1154" s="223"/>
      <c r="MFA1154" s="223"/>
      <c r="MFB1154" s="223"/>
      <c r="MFC1154" s="223"/>
      <c r="MFD1154" s="223"/>
      <c r="MFE1154" s="223"/>
      <c r="MFF1154" s="223"/>
      <c r="MFG1154" s="223"/>
      <c r="MFH1154" s="223"/>
      <c r="MFI1154" s="223"/>
      <c r="MFJ1154" s="223"/>
      <c r="MFK1154" s="223"/>
      <c r="MFL1154" s="223"/>
      <c r="MFM1154" s="223"/>
      <c r="MFN1154" s="223"/>
      <c r="MFO1154" s="223"/>
      <c r="MFP1154" s="223"/>
      <c r="MFQ1154" s="223"/>
      <c r="MFR1154" s="223"/>
      <c r="MFS1154" s="223"/>
      <c r="MFT1154" s="223"/>
      <c r="MFU1154" s="223"/>
      <c r="MFV1154" s="223"/>
      <c r="MFW1154" s="223"/>
      <c r="MFX1154" s="223"/>
      <c r="MFY1154" s="223"/>
      <c r="MFZ1154" s="223"/>
      <c r="MGA1154" s="223"/>
      <c r="MGB1154" s="223"/>
      <c r="MGC1154" s="223"/>
      <c r="MGD1154" s="223"/>
      <c r="MGE1154" s="223"/>
      <c r="MGF1154" s="223"/>
      <c r="MGG1154" s="223"/>
      <c r="MGH1154" s="223"/>
      <c r="MGI1154" s="223"/>
      <c r="MGJ1154" s="223"/>
      <c r="MGK1154" s="223"/>
      <c r="MGL1154" s="223"/>
      <c r="MGM1154" s="223"/>
      <c r="MGN1154" s="223"/>
      <c r="MGO1154" s="223"/>
      <c r="MGP1154" s="223"/>
      <c r="MGQ1154" s="223"/>
      <c r="MGR1154" s="223"/>
      <c r="MGS1154" s="223"/>
      <c r="MGT1154" s="223"/>
      <c r="MGU1154" s="223"/>
      <c r="MGV1154" s="223"/>
      <c r="MGW1154" s="223"/>
      <c r="MGX1154" s="223"/>
      <c r="MGY1154" s="223"/>
      <c r="MGZ1154" s="223"/>
      <c r="MHA1154" s="223"/>
      <c r="MHB1154" s="223"/>
      <c r="MHC1154" s="223"/>
      <c r="MHD1154" s="223"/>
      <c r="MHE1154" s="223"/>
      <c r="MHF1154" s="223"/>
      <c r="MHG1154" s="223"/>
      <c r="MHH1154" s="223"/>
      <c r="MHI1154" s="223"/>
      <c r="MHJ1154" s="223"/>
      <c r="MHK1154" s="223"/>
      <c r="MHL1154" s="223"/>
      <c r="MHM1154" s="223"/>
      <c r="MHN1154" s="223"/>
      <c r="MHO1154" s="223"/>
      <c r="MHP1154" s="223"/>
      <c r="MHQ1154" s="223"/>
      <c r="MHR1154" s="223"/>
      <c r="MHS1154" s="223"/>
      <c r="MHT1154" s="223"/>
      <c r="MHU1154" s="223"/>
      <c r="MHV1154" s="223"/>
      <c r="MHW1154" s="223"/>
      <c r="MHX1154" s="223"/>
      <c r="MHY1154" s="223"/>
      <c r="MHZ1154" s="223"/>
      <c r="MIA1154" s="223"/>
      <c r="MIB1154" s="223"/>
      <c r="MIC1154" s="223"/>
      <c r="MID1154" s="223"/>
      <c r="MIE1154" s="223"/>
      <c r="MIF1154" s="223"/>
      <c r="MIG1154" s="223"/>
      <c r="MIH1154" s="223"/>
      <c r="MII1154" s="223"/>
      <c r="MIJ1154" s="223"/>
      <c r="MIK1154" s="223"/>
      <c r="MIL1154" s="223"/>
      <c r="MIM1154" s="223"/>
      <c r="MIN1154" s="223"/>
      <c r="MIO1154" s="223"/>
      <c r="MIP1154" s="223"/>
      <c r="MIQ1154" s="223"/>
      <c r="MIR1154" s="223"/>
      <c r="MIS1154" s="223"/>
      <c r="MIT1154" s="223"/>
      <c r="MIU1154" s="223"/>
      <c r="MIV1154" s="223"/>
      <c r="MIW1154" s="223"/>
      <c r="MIX1154" s="223"/>
      <c r="MIY1154" s="223"/>
      <c r="MIZ1154" s="223"/>
      <c r="MJA1154" s="223"/>
      <c r="MJB1154" s="223"/>
      <c r="MJC1154" s="223"/>
      <c r="MJD1154" s="223"/>
      <c r="MJE1154" s="223"/>
      <c r="MJF1154" s="223"/>
      <c r="MJG1154" s="223"/>
      <c r="MJH1154" s="223"/>
      <c r="MJI1154" s="223"/>
      <c r="MJJ1154" s="223"/>
      <c r="MJK1154" s="223"/>
      <c r="MJL1154" s="223"/>
      <c r="MJM1154" s="223"/>
      <c r="MJN1154" s="223"/>
      <c r="MJO1154" s="223"/>
      <c r="MJP1154" s="223"/>
      <c r="MJQ1154" s="223"/>
      <c r="MJR1154" s="223"/>
      <c r="MJS1154" s="223"/>
      <c r="MJT1154" s="223"/>
      <c r="MJU1154" s="223"/>
      <c r="MJV1154" s="223"/>
      <c r="MJW1154" s="223"/>
      <c r="MJX1154" s="223"/>
      <c r="MJY1154" s="223"/>
      <c r="MJZ1154" s="223"/>
      <c r="MKA1154" s="223"/>
      <c r="MKB1154" s="223"/>
      <c r="MKC1154" s="223"/>
      <c r="MKD1154" s="223"/>
      <c r="MKE1154" s="223"/>
      <c r="MKF1154" s="223"/>
      <c r="MKG1154" s="223"/>
      <c r="MKH1154" s="223"/>
      <c r="MKI1154" s="223"/>
      <c r="MKJ1154" s="223"/>
      <c r="MKK1154" s="223"/>
      <c r="MKL1154" s="223"/>
      <c r="MKM1154" s="223"/>
      <c r="MKN1154" s="223"/>
      <c r="MKO1154" s="223"/>
      <c r="MKP1154" s="223"/>
      <c r="MKQ1154" s="223"/>
      <c r="MKR1154" s="223"/>
      <c r="MKS1154" s="223"/>
      <c r="MKT1154" s="223"/>
      <c r="MKU1154" s="223"/>
      <c r="MKV1154" s="223"/>
      <c r="MKW1154" s="223"/>
      <c r="MKX1154" s="223"/>
      <c r="MKY1154" s="223"/>
      <c r="MKZ1154" s="223"/>
      <c r="MLA1154" s="223"/>
      <c r="MLB1154" s="223"/>
      <c r="MLC1154" s="223"/>
      <c r="MLD1154" s="223"/>
      <c r="MLE1154" s="223"/>
      <c r="MLF1154" s="223"/>
      <c r="MLG1154" s="223"/>
      <c r="MLH1154" s="223"/>
      <c r="MLI1154" s="223"/>
      <c r="MLJ1154" s="223"/>
      <c r="MLK1154" s="223"/>
      <c r="MLL1154" s="223"/>
      <c r="MLM1154" s="223"/>
      <c r="MLN1154" s="223"/>
      <c r="MLO1154" s="223"/>
      <c r="MLP1154" s="223"/>
      <c r="MLQ1154" s="223"/>
      <c r="MLR1154" s="223"/>
      <c r="MLS1154" s="223"/>
      <c r="MLT1154" s="223"/>
      <c r="MLU1154" s="223"/>
      <c r="MLV1154" s="223"/>
      <c r="MLW1154" s="223"/>
      <c r="MLX1154" s="223"/>
      <c r="MLY1154" s="223"/>
      <c r="MLZ1154" s="223"/>
      <c r="MMA1154" s="223"/>
      <c r="MMB1154" s="223"/>
      <c r="MMC1154" s="223"/>
      <c r="MMD1154" s="223"/>
      <c r="MME1154" s="223"/>
      <c r="MMF1154" s="223"/>
      <c r="MMG1154" s="223"/>
      <c r="MMH1154" s="223"/>
      <c r="MMI1154" s="223"/>
      <c r="MMJ1154" s="223"/>
      <c r="MMK1154" s="223"/>
      <c r="MML1154" s="223"/>
      <c r="MMM1154" s="223"/>
      <c r="MMN1154" s="223"/>
      <c r="MMO1154" s="223"/>
      <c r="MMP1154" s="223"/>
      <c r="MMQ1154" s="223"/>
      <c r="MMR1154" s="223"/>
      <c r="MMS1154" s="223"/>
      <c r="MMT1154" s="223"/>
      <c r="MMU1154" s="223"/>
      <c r="MMV1154" s="223"/>
      <c r="MMW1154" s="223"/>
      <c r="MMX1154" s="223"/>
      <c r="MMY1154" s="223"/>
      <c r="MMZ1154" s="223"/>
      <c r="MNA1154" s="223"/>
      <c r="MNB1154" s="223"/>
      <c r="MNC1154" s="223"/>
      <c r="MND1154" s="223"/>
      <c r="MNE1154" s="223"/>
      <c r="MNF1154" s="223"/>
      <c r="MNG1154" s="223"/>
      <c r="MNH1154" s="223"/>
      <c r="MNI1154" s="223"/>
      <c r="MNJ1154" s="223"/>
      <c r="MNK1154" s="223"/>
      <c r="MNL1154" s="223"/>
      <c r="MNM1154" s="223"/>
      <c r="MNN1154" s="223"/>
      <c r="MNO1154" s="223"/>
      <c r="MNP1154" s="223"/>
      <c r="MNQ1154" s="223"/>
      <c r="MNR1154" s="223"/>
      <c r="MNS1154" s="223"/>
      <c r="MNT1154" s="223"/>
      <c r="MNU1154" s="223"/>
      <c r="MNV1154" s="223"/>
      <c r="MNW1154" s="223"/>
      <c r="MNX1154" s="223"/>
      <c r="MNY1154" s="223"/>
      <c r="MNZ1154" s="223"/>
      <c r="MOA1154" s="223"/>
      <c r="MOB1154" s="223"/>
      <c r="MOC1154" s="223"/>
      <c r="MOD1154" s="223"/>
      <c r="MOE1154" s="223"/>
      <c r="MOF1154" s="223"/>
      <c r="MOG1154" s="223"/>
      <c r="MOH1154" s="223"/>
      <c r="MOI1154" s="223"/>
      <c r="MOJ1154" s="223"/>
      <c r="MOK1154" s="223"/>
      <c r="MOL1154" s="223"/>
      <c r="MOM1154" s="223"/>
      <c r="MON1154" s="223"/>
      <c r="MOO1154" s="223"/>
      <c r="MOP1154" s="223"/>
      <c r="MOQ1154" s="223"/>
      <c r="MOR1154" s="223"/>
      <c r="MOS1154" s="223"/>
      <c r="MOT1154" s="223"/>
      <c r="MOU1154" s="223"/>
      <c r="MOV1154" s="223"/>
      <c r="MOW1154" s="223"/>
      <c r="MOX1154" s="223"/>
      <c r="MOY1154" s="223"/>
      <c r="MOZ1154" s="223"/>
      <c r="MPA1154" s="223"/>
      <c r="MPB1154" s="223"/>
      <c r="MPC1154" s="223"/>
      <c r="MPD1154" s="223"/>
      <c r="MPE1154" s="223"/>
      <c r="MPF1154" s="223"/>
      <c r="MPG1154" s="223"/>
      <c r="MPH1154" s="223"/>
      <c r="MPI1154" s="223"/>
      <c r="MPJ1154" s="223"/>
      <c r="MPK1154" s="223"/>
      <c r="MPL1154" s="223"/>
      <c r="MPM1154" s="223"/>
      <c r="MPN1154" s="223"/>
      <c r="MPO1154" s="223"/>
      <c r="MPP1154" s="223"/>
      <c r="MPQ1154" s="223"/>
      <c r="MPR1154" s="223"/>
      <c r="MPS1154" s="223"/>
      <c r="MPT1154" s="223"/>
      <c r="MPU1154" s="223"/>
      <c r="MPV1154" s="223"/>
      <c r="MPW1154" s="223"/>
      <c r="MPX1154" s="223"/>
      <c r="MPY1154" s="223"/>
      <c r="MPZ1154" s="223"/>
      <c r="MQA1154" s="223"/>
      <c r="MQB1154" s="223"/>
      <c r="MQC1154" s="223"/>
      <c r="MQD1154" s="223"/>
      <c r="MQE1154" s="223"/>
      <c r="MQF1154" s="223"/>
      <c r="MQG1154" s="223"/>
      <c r="MQH1154" s="223"/>
      <c r="MQI1154" s="223"/>
      <c r="MQJ1154" s="223"/>
      <c r="MQK1154" s="223"/>
      <c r="MQL1154" s="223"/>
      <c r="MQM1154" s="223"/>
      <c r="MQN1154" s="223"/>
      <c r="MQO1154" s="223"/>
      <c r="MQP1154" s="223"/>
      <c r="MQQ1154" s="223"/>
      <c r="MQR1154" s="223"/>
      <c r="MQS1154" s="223"/>
      <c r="MQT1154" s="223"/>
      <c r="MQU1154" s="223"/>
      <c r="MQV1154" s="223"/>
      <c r="MQW1154" s="223"/>
      <c r="MQX1154" s="223"/>
      <c r="MQY1154" s="223"/>
      <c r="MQZ1154" s="223"/>
      <c r="MRA1154" s="223"/>
      <c r="MRB1154" s="223"/>
      <c r="MRC1154" s="223"/>
      <c r="MRD1154" s="223"/>
      <c r="MRE1154" s="223"/>
      <c r="MRF1154" s="223"/>
      <c r="MRG1154" s="223"/>
      <c r="MRH1154" s="223"/>
      <c r="MRI1154" s="223"/>
      <c r="MRJ1154" s="223"/>
      <c r="MRK1154" s="223"/>
      <c r="MRL1154" s="223"/>
      <c r="MRM1154" s="223"/>
      <c r="MRN1154" s="223"/>
      <c r="MRO1154" s="223"/>
      <c r="MRP1154" s="223"/>
      <c r="MRQ1154" s="223"/>
      <c r="MRR1154" s="223"/>
      <c r="MRS1154" s="223"/>
      <c r="MRT1154" s="223"/>
      <c r="MRU1154" s="223"/>
      <c r="MRV1154" s="223"/>
      <c r="MRW1154" s="223"/>
      <c r="MRX1154" s="223"/>
      <c r="MRY1154" s="223"/>
      <c r="MRZ1154" s="223"/>
      <c r="MSA1154" s="223"/>
      <c r="MSB1154" s="223"/>
      <c r="MSC1154" s="223"/>
      <c r="MSD1154" s="223"/>
      <c r="MSE1154" s="223"/>
      <c r="MSF1154" s="223"/>
      <c r="MSG1154" s="223"/>
      <c r="MSH1154" s="223"/>
      <c r="MSI1154" s="223"/>
      <c r="MSJ1154" s="223"/>
      <c r="MSK1154" s="223"/>
      <c r="MSL1154" s="223"/>
      <c r="MSM1154" s="223"/>
      <c r="MSN1154" s="223"/>
      <c r="MSO1154" s="223"/>
      <c r="MSP1154" s="223"/>
      <c r="MSQ1154" s="223"/>
      <c r="MSR1154" s="223"/>
      <c r="MSS1154" s="223"/>
      <c r="MST1154" s="223"/>
      <c r="MSU1154" s="223"/>
      <c r="MSV1154" s="223"/>
      <c r="MSW1154" s="223"/>
      <c r="MSX1154" s="223"/>
      <c r="MSY1154" s="223"/>
      <c r="MSZ1154" s="223"/>
      <c r="MTA1154" s="223"/>
      <c r="MTB1154" s="223"/>
      <c r="MTC1154" s="223"/>
      <c r="MTD1154" s="223"/>
      <c r="MTE1154" s="223"/>
      <c r="MTF1154" s="223"/>
      <c r="MTG1154" s="223"/>
      <c r="MTH1154" s="223"/>
      <c r="MTI1154" s="223"/>
      <c r="MTJ1154" s="223"/>
      <c r="MTK1154" s="223"/>
      <c r="MTL1154" s="223"/>
      <c r="MTM1154" s="223"/>
      <c r="MTN1154" s="223"/>
      <c r="MTO1154" s="223"/>
      <c r="MTP1154" s="223"/>
      <c r="MTQ1154" s="223"/>
      <c r="MTR1154" s="223"/>
      <c r="MTS1154" s="223"/>
      <c r="MTT1154" s="223"/>
      <c r="MTU1154" s="223"/>
      <c r="MTV1154" s="223"/>
      <c r="MTW1154" s="223"/>
      <c r="MTX1154" s="223"/>
      <c r="MTY1154" s="223"/>
      <c r="MTZ1154" s="223"/>
      <c r="MUA1154" s="223"/>
      <c r="MUB1154" s="223"/>
      <c r="MUC1154" s="223"/>
      <c r="MUD1154" s="223"/>
      <c r="MUE1154" s="223"/>
      <c r="MUF1154" s="223"/>
      <c r="MUG1154" s="223"/>
      <c r="MUH1154" s="223"/>
      <c r="MUI1154" s="223"/>
      <c r="MUJ1154" s="223"/>
      <c r="MUK1154" s="223"/>
      <c r="MUL1154" s="223"/>
      <c r="MUM1154" s="223"/>
      <c r="MUN1154" s="223"/>
      <c r="MUO1154" s="223"/>
      <c r="MUP1154" s="223"/>
      <c r="MUQ1154" s="223"/>
      <c r="MUR1154" s="223"/>
      <c r="MUS1154" s="223"/>
      <c r="MUT1154" s="223"/>
      <c r="MUU1154" s="223"/>
      <c r="MUV1154" s="223"/>
      <c r="MUW1154" s="223"/>
      <c r="MUX1154" s="223"/>
      <c r="MUY1154" s="223"/>
      <c r="MUZ1154" s="223"/>
      <c r="MVA1154" s="223"/>
      <c r="MVB1154" s="223"/>
      <c r="MVC1154" s="223"/>
      <c r="MVD1154" s="223"/>
      <c r="MVE1154" s="223"/>
      <c r="MVF1154" s="223"/>
      <c r="MVG1154" s="223"/>
      <c r="MVH1154" s="223"/>
      <c r="MVI1154" s="223"/>
      <c r="MVJ1154" s="223"/>
      <c r="MVK1154" s="223"/>
      <c r="MVL1154" s="223"/>
      <c r="MVM1154" s="223"/>
      <c r="MVN1154" s="223"/>
      <c r="MVO1154" s="223"/>
      <c r="MVP1154" s="223"/>
      <c r="MVQ1154" s="223"/>
      <c r="MVR1154" s="223"/>
      <c r="MVS1154" s="223"/>
      <c r="MVT1154" s="223"/>
      <c r="MVU1154" s="223"/>
      <c r="MVV1154" s="223"/>
      <c r="MVW1154" s="223"/>
      <c r="MVX1154" s="223"/>
      <c r="MVY1154" s="223"/>
      <c r="MVZ1154" s="223"/>
      <c r="MWA1154" s="223"/>
      <c r="MWB1154" s="223"/>
      <c r="MWC1154" s="223"/>
      <c r="MWD1154" s="223"/>
      <c r="MWE1154" s="223"/>
      <c r="MWF1154" s="223"/>
      <c r="MWG1154" s="223"/>
      <c r="MWH1154" s="223"/>
      <c r="MWI1154" s="223"/>
      <c r="MWJ1154" s="223"/>
      <c r="MWK1154" s="223"/>
      <c r="MWL1154" s="223"/>
      <c r="MWM1154" s="223"/>
      <c r="MWN1154" s="223"/>
      <c r="MWO1154" s="223"/>
      <c r="MWP1154" s="223"/>
      <c r="MWQ1154" s="223"/>
      <c r="MWR1154" s="223"/>
      <c r="MWS1154" s="223"/>
      <c r="MWT1154" s="223"/>
      <c r="MWU1154" s="223"/>
      <c r="MWV1154" s="223"/>
      <c r="MWW1154" s="223"/>
      <c r="MWX1154" s="223"/>
      <c r="MWY1154" s="223"/>
      <c r="MWZ1154" s="223"/>
      <c r="MXA1154" s="223"/>
      <c r="MXB1154" s="223"/>
      <c r="MXC1154" s="223"/>
      <c r="MXD1154" s="223"/>
      <c r="MXE1154" s="223"/>
      <c r="MXF1154" s="223"/>
      <c r="MXG1154" s="223"/>
      <c r="MXH1154" s="223"/>
      <c r="MXI1154" s="223"/>
      <c r="MXJ1154" s="223"/>
      <c r="MXK1154" s="223"/>
      <c r="MXL1154" s="223"/>
      <c r="MXM1154" s="223"/>
      <c r="MXN1154" s="223"/>
      <c r="MXO1154" s="223"/>
      <c r="MXP1154" s="223"/>
      <c r="MXQ1154" s="223"/>
      <c r="MXR1154" s="223"/>
      <c r="MXS1154" s="223"/>
      <c r="MXT1154" s="223"/>
      <c r="MXU1154" s="223"/>
      <c r="MXV1154" s="223"/>
      <c r="MXW1154" s="223"/>
      <c r="MXX1154" s="223"/>
      <c r="MXY1154" s="223"/>
      <c r="MXZ1154" s="223"/>
      <c r="MYA1154" s="223"/>
      <c r="MYB1154" s="223"/>
      <c r="MYC1154" s="223"/>
      <c r="MYD1154" s="223"/>
      <c r="MYE1154" s="223"/>
      <c r="MYF1154" s="223"/>
      <c r="MYG1154" s="223"/>
      <c r="MYH1154" s="223"/>
      <c r="MYI1154" s="223"/>
      <c r="MYJ1154" s="223"/>
      <c r="MYK1154" s="223"/>
      <c r="MYL1154" s="223"/>
      <c r="MYM1154" s="223"/>
      <c r="MYN1154" s="223"/>
      <c r="MYO1154" s="223"/>
      <c r="MYP1154" s="223"/>
      <c r="MYQ1154" s="223"/>
      <c r="MYR1154" s="223"/>
      <c r="MYS1154" s="223"/>
      <c r="MYT1154" s="223"/>
      <c r="MYU1154" s="223"/>
      <c r="MYV1154" s="223"/>
      <c r="MYW1154" s="223"/>
      <c r="MYX1154" s="223"/>
      <c r="MYY1154" s="223"/>
      <c r="MYZ1154" s="223"/>
      <c r="MZA1154" s="223"/>
      <c r="MZB1154" s="223"/>
      <c r="MZC1154" s="223"/>
      <c r="MZD1154" s="223"/>
      <c r="MZE1154" s="223"/>
      <c r="MZF1154" s="223"/>
      <c r="MZG1154" s="223"/>
      <c r="MZH1154" s="223"/>
      <c r="MZI1154" s="223"/>
      <c r="MZJ1154" s="223"/>
      <c r="MZK1154" s="223"/>
      <c r="MZL1154" s="223"/>
      <c r="MZM1154" s="223"/>
      <c r="MZN1154" s="223"/>
      <c r="MZO1154" s="223"/>
      <c r="MZP1154" s="223"/>
      <c r="MZQ1154" s="223"/>
      <c r="MZR1154" s="223"/>
      <c r="MZS1154" s="223"/>
      <c r="MZT1154" s="223"/>
      <c r="MZU1154" s="223"/>
      <c r="MZV1154" s="223"/>
      <c r="MZW1154" s="223"/>
      <c r="MZX1154" s="223"/>
      <c r="MZY1154" s="223"/>
      <c r="MZZ1154" s="223"/>
      <c r="NAA1154" s="223"/>
      <c r="NAB1154" s="223"/>
      <c r="NAC1154" s="223"/>
      <c r="NAD1154" s="223"/>
      <c r="NAE1154" s="223"/>
      <c r="NAF1154" s="223"/>
      <c r="NAG1154" s="223"/>
      <c r="NAH1154" s="223"/>
      <c r="NAI1154" s="223"/>
      <c r="NAJ1154" s="223"/>
      <c r="NAK1154" s="223"/>
      <c r="NAL1154" s="223"/>
      <c r="NAM1154" s="223"/>
      <c r="NAN1154" s="223"/>
      <c r="NAO1154" s="223"/>
      <c r="NAP1154" s="223"/>
      <c r="NAQ1154" s="223"/>
      <c r="NAR1154" s="223"/>
      <c r="NAS1154" s="223"/>
      <c r="NAT1154" s="223"/>
      <c r="NAU1154" s="223"/>
      <c r="NAV1154" s="223"/>
      <c r="NAW1154" s="223"/>
      <c r="NAX1154" s="223"/>
      <c r="NAY1154" s="223"/>
      <c r="NAZ1154" s="223"/>
      <c r="NBA1154" s="223"/>
      <c r="NBB1154" s="223"/>
      <c r="NBC1154" s="223"/>
      <c r="NBD1154" s="223"/>
      <c r="NBE1154" s="223"/>
      <c r="NBF1154" s="223"/>
      <c r="NBG1154" s="223"/>
      <c r="NBH1154" s="223"/>
      <c r="NBI1154" s="223"/>
      <c r="NBJ1154" s="223"/>
      <c r="NBK1154" s="223"/>
      <c r="NBL1154" s="223"/>
      <c r="NBM1154" s="223"/>
      <c r="NBN1154" s="223"/>
      <c r="NBO1154" s="223"/>
      <c r="NBP1154" s="223"/>
      <c r="NBQ1154" s="223"/>
      <c r="NBR1154" s="223"/>
      <c r="NBS1154" s="223"/>
      <c r="NBT1154" s="223"/>
      <c r="NBU1154" s="223"/>
      <c r="NBV1154" s="223"/>
      <c r="NBW1154" s="223"/>
      <c r="NBX1154" s="223"/>
      <c r="NBY1154" s="223"/>
      <c r="NBZ1154" s="223"/>
      <c r="NCA1154" s="223"/>
      <c r="NCB1154" s="223"/>
      <c r="NCC1154" s="223"/>
      <c r="NCD1154" s="223"/>
      <c r="NCE1154" s="223"/>
      <c r="NCF1154" s="223"/>
      <c r="NCG1154" s="223"/>
      <c r="NCH1154" s="223"/>
      <c r="NCI1154" s="223"/>
      <c r="NCJ1154" s="223"/>
      <c r="NCK1154" s="223"/>
      <c r="NCL1154" s="223"/>
      <c r="NCM1154" s="223"/>
      <c r="NCN1154" s="223"/>
      <c r="NCO1154" s="223"/>
      <c r="NCP1154" s="223"/>
      <c r="NCQ1154" s="223"/>
      <c r="NCR1154" s="223"/>
      <c r="NCS1154" s="223"/>
      <c r="NCT1154" s="223"/>
      <c r="NCU1154" s="223"/>
      <c r="NCV1154" s="223"/>
      <c r="NCW1154" s="223"/>
      <c r="NCX1154" s="223"/>
      <c r="NCY1154" s="223"/>
      <c r="NCZ1154" s="223"/>
      <c r="NDA1154" s="223"/>
      <c r="NDB1154" s="223"/>
      <c r="NDC1154" s="223"/>
      <c r="NDD1154" s="223"/>
      <c r="NDE1154" s="223"/>
      <c r="NDF1154" s="223"/>
      <c r="NDG1154" s="223"/>
      <c r="NDH1154" s="223"/>
      <c r="NDI1154" s="223"/>
      <c r="NDJ1154" s="223"/>
      <c r="NDK1154" s="223"/>
      <c r="NDL1154" s="223"/>
      <c r="NDM1154" s="223"/>
      <c r="NDN1154" s="223"/>
      <c r="NDO1154" s="223"/>
      <c r="NDP1154" s="223"/>
      <c r="NDQ1154" s="223"/>
      <c r="NDR1154" s="223"/>
      <c r="NDS1154" s="223"/>
      <c r="NDT1154" s="223"/>
      <c r="NDU1154" s="223"/>
      <c r="NDV1154" s="223"/>
      <c r="NDW1154" s="223"/>
      <c r="NDX1154" s="223"/>
      <c r="NDY1154" s="223"/>
      <c r="NDZ1154" s="223"/>
      <c r="NEA1154" s="223"/>
      <c r="NEB1154" s="223"/>
      <c r="NEC1154" s="223"/>
      <c r="NED1154" s="223"/>
      <c r="NEE1154" s="223"/>
      <c r="NEF1154" s="223"/>
      <c r="NEG1154" s="223"/>
      <c r="NEH1154" s="223"/>
      <c r="NEI1154" s="223"/>
      <c r="NEJ1154" s="223"/>
      <c r="NEK1154" s="223"/>
      <c r="NEL1154" s="223"/>
      <c r="NEM1154" s="223"/>
      <c r="NEN1154" s="223"/>
      <c r="NEO1154" s="223"/>
      <c r="NEP1154" s="223"/>
      <c r="NEQ1154" s="223"/>
      <c r="NER1154" s="223"/>
      <c r="NES1154" s="223"/>
      <c r="NET1154" s="223"/>
      <c r="NEU1154" s="223"/>
      <c r="NEV1154" s="223"/>
      <c r="NEW1154" s="223"/>
      <c r="NEX1154" s="223"/>
      <c r="NEY1154" s="223"/>
      <c r="NEZ1154" s="223"/>
      <c r="NFA1154" s="223"/>
      <c r="NFB1154" s="223"/>
      <c r="NFC1154" s="223"/>
      <c r="NFD1154" s="223"/>
      <c r="NFE1154" s="223"/>
      <c r="NFF1154" s="223"/>
      <c r="NFG1154" s="223"/>
      <c r="NFH1154" s="223"/>
      <c r="NFI1154" s="223"/>
      <c r="NFJ1154" s="223"/>
      <c r="NFK1154" s="223"/>
      <c r="NFL1154" s="223"/>
      <c r="NFM1154" s="223"/>
      <c r="NFN1154" s="223"/>
      <c r="NFO1154" s="223"/>
      <c r="NFP1154" s="223"/>
      <c r="NFQ1154" s="223"/>
      <c r="NFR1154" s="223"/>
      <c r="NFS1154" s="223"/>
      <c r="NFT1154" s="223"/>
      <c r="NFU1154" s="223"/>
      <c r="NFV1154" s="223"/>
      <c r="NFW1154" s="223"/>
      <c r="NFX1154" s="223"/>
      <c r="NFY1154" s="223"/>
      <c r="NFZ1154" s="223"/>
      <c r="NGA1154" s="223"/>
      <c r="NGB1154" s="223"/>
      <c r="NGC1154" s="223"/>
      <c r="NGD1154" s="223"/>
      <c r="NGE1154" s="223"/>
      <c r="NGF1154" s="223"/>
      <c r="NGG1154" s="223"/>
      <c r="NGH1154" s="223"/>
      <c r="NGI1154" s="223"/>
      <c r="NGJ1154" s="223"/>
      <c r="NGK1154" s="223"/>
      <c r="NGL1154" s="223"/>
      <c r="NGM1154" s="223"/>
      <c r="NGN1154" s="223"/>
      <c r="NGO1154" s="223"/>
      <c r="NGP1154" s="223"/>
      <c r="NGQ1154" s="223"/>
      <c r="NGR1154" s="223"/>
      <c r="NGS1154" s="223"/>
      <c r="NGT1154" s="223"/>
      <c r="NGU1154" s="223"/>
      <c r="NGV1154" s="223"/>
      <c r="NGW1154" s="223"/>
      <c r="NGX1154" s="223"/>
      <c r="NGY1154" s="223"/>
      <c r="NGZ1154" s="223"/>
      <c r="NHA1154" s="223"/>
      <c r="NHB1154" s="223"/>
      <c r="NHC1154" s="223"/>
      <c r="NHD1154" s="223"/>
      <c r="NHE1154" s="223"/>
      <c r="NHF1154" s="223"/>
      <c r="NHG1154" s="223"/>
      <c r="NHH1154" s="223"/>
      <c r="NHI1154" s="223"/>
      <c r="NHJ1154" s="223"/>
      <c r="NHK1154" s="223"/>
      <c r="NHL1154" s="223"/>
      <c r="NHM1154" s="223"/>
      <c r="NHN1154" s="223"/>
      <c r="NHO1154" s="223"/>
      <c r="NHP1154" s="223"/>
      <c r="NHQ1154" s="223"/>
      <c r="NHR1154" s="223"/>
      <c r="NHS1154" s="223"/>
      <c r="NHT1154" s="223"/>
      <c r="NHU1154" s="223"/>
      <c r="NHV1154" s="223"/>
      <c r="NHW1154" s="223"/>
      <c r="NHX1154" s="223"/>
      <c r="NHY1154" s="223"/>
      <c r="NHZ1154" s="223"/>
      <c r="NIA1154" s="223"/>
      <c r="NIB1154" s="223"/>
      <c r="NIC1154" s="223"/>
      <c r="NID1154" s="223"/>
      <c r="NIE1154" s="223"/>
      <c r="NIF1154" s="223"/>
      <c r="NIG1154" s="223"/>
      <c r="NIH1154" s="223"/>
      <c r="NII1154" s="223"/>
      <c r="NIJ1154" s="223"/>
      <c r="NIK1154" s="223"/>
      <c r="NIL1154" s="223"/>
      <c r="NIM1154" s="223"/>
      <c r="NIN1154" s="223"/>
      <c r="NIO1154" s="223"/>
      <c r="NIP1154" s="223"/>
      <c r="NIQ1154" s="223"/>
      <c r="NIR1154" s="223"/>
      <c r="NIS1154" s="223"/>
      <c r="NIT1154" s="223"/>
      <c r="NIU1154" s="223"/>
      <c r="NIV1154" s="223"/>
      <c r="NIW1154" s="223"/>
      <c r="NIX1154" s="223"/>
      <c r="NIY1154" s="223"/>
      <c r="NIZ1154" s="223"/>
      <c r="NJA1154" s="223"/>
      <c r="NJB1154" s="223"/>
      <c r="NJC1154" s="223"/>
      <c r="NJD1154" s="223"/>
      <c r="NJE1154" s="223"/>
      <c r="NJF1154" s="223"/>
      <c r="NJG1154" s="223"/>
      <c r="NJH1154" s="223"/>
      <c r="NJI1154" s="223"/>
      <c r="NJJ1154" s="223"/>
      <c r="NJK1154" s="223"/>
      <c r="NJL1154" s="223"/>
      <c r="NJM1154" s="223"/>
      <c r="NJN1154" s="223"/>
      <c r="NJO1154" s="223"/>
      <c r="NJP1154" s="223"/>
      <c r="NJQ1154" s="223"/>
      <c r="NJR1154" s="223"/>
      <c r="NJS1154" s="223"/>
      <c r="NJT1154" s="223"/>
      <c r="NJU1154" s="223"/>
      <c r="NJV1154" s="223"/>
      <c r="NJW1154" s="223"/>
      <c r="NJX1154" s="223"/>
      <c r="NJY1154" s="223"/>
      <c r="NJZ1154" s="223"/>
      <c r="NKA1154" s="223"/>
      <c r="NKB1154" s="223"/>
      <c r="NKC1154" s="223"/>
      <c r="NKD1154" s="223"/>
      <c r="NKE1154" s="223"/>
      <c r="NKF1154" s="223"/>
      <c r="NKG1154" s="223"/>
      <c r="NKH1154" s="223"/>
      <c r="NKI1154" s="223"/>
      <c r="NKJ1154" s="223"/>
      <c r="NKK1154" s="223"/>
      <c r="NKL1154" s="223"/>
      <c r="NKM1154" s="223"/>
      <c r="NKN1154" s="223"/>
      <c r="NKO1154" s="223"/>
      <c r="NKP1154" s="223"/>
      <c r="NKQ1154" s="223"/>
      <c r="NKR1154" s="223"/>
      <c r="NKS1154" s="223"/>
      <c r="NKT1154" s="223"/>
      <c r="NKU1154" s="223"/>
      <c r="NKV1154" s="223"/>
      <c r="NKW1154" s="223"/>
      <c r="NKX1154" s="223"/>
      <c r="NKY1154" s="223"/>
      <c r="NKZ1154" s="223"/>
      <c r="NLA1154" s="223"/>
      <c r="NLB1154" s="223"/>
      <c r="NLC1154" s="223"/>
      <c r="NLD1154" s="223"/>
      <c r="NLE1154" s="223"/>
      <c r="NLF1154" s="223"/>
      <c r="NLG1154" s="223"/>
      <c r="NLH1154" s="223"/>
      <c r="NLI1154" s="223"/>
      <c r="NLJ1154" s="223"/>
      <c r="NLK1154" s="223"/>
      <c r="NLL1154" s="223"/>
      <c r="NLM1154" s="223"/>
      <c r="NLN1154" s="223"/>
      <c r="NLO1154" s="223"/>
      <c r="NLP1154" s="223"/>
      <c r="NLQ1154" s="223"/>
      <c r="NLR1154" s="223"/>
      <c r="NLS1154" s="223"/>
      <c r="NLT1154" s="223"/>
      <c r="NLU1154" s="223"/>
      <c r="NLV1154" s="223"/>
      <c r="NLW1154" s="223"/>
      <c r="NLX1154" s="223"/>
      <c r="NLY1154" s="223"/>
      <c r="NLZ1154" s="223"/>
      <c r="NMA1154" s="223"/>
      <c r="NMB1154" s="223"/>
      <c r="NMC1154" s="223"/>
      <c r="NMD1154" s="223"/>
      <c r="NME1154" s="223"/>
      <c r="NMF1154" s="223"/>
      <c r="NMG1154" s="223"/>
      <c r="NMH1154" s="223"/>
      <c r="NMI1154" s="223"/>
      <c r="NMJ1154" s="223"/>
      <c r="NMK1154" s="223"/>
      <c r="NML1154" s="223"/>
      <c r="NMM1154" s="223"/>
      <c r="NMN1154" s="223"/>
      <c r="NMO1154" s="223"/>
      <c r="NMP1154" s="223"/>
      <c r="NMQ1154" s="223"/>
      <c r="NMR1154" s="223"/>
      <c r="NMS1154" s="223"/>
      <c r="NMT1154" s="223"/>
      <c r="NMU1154" s="223"/>
      <c r="NMV1154" s="223"/>
      <c r="NMW1154" s="223"/>
      <c r="NMX1154" s="223"/>
      <c r="NMY1154" s="223"/>
      <c r="NMZ1154" s="223"/>
      <c r="NNA1154" s="223"/>
      <c r="NNB1154" s="223"/>
      <c r="NNC1154" s="223"/>
      <c r="NND1154" s="223"/>
      <c r="NNE1154" s="223"/>
      <c r="NNF1154" s="223"/>
      <c r="NNG1154" s="223"/>
      <c r="NNH1154" s="223"/>
      <c r="NNI1154" s="223"/>
      <c r="NNJ1154" s="223"/>
      <c r="NNK1154" s="223"/>
      <c r="NNL1154" s="223"/>
      <c r="NNM1154" s="223"/>
      <c r="NNN1154" s="223"/>
      <c r="NNO1154" s="223"/>
      <c r="NNP1154" s="223"/>
      <c r="NNQ1154" s="223"/>
      <c r="NNR1154" s="223"/>
      <c r="NNS1154" s="223"/>
      <c r="NNT1154" s="223"/>
      <c r="NNU1154" s="223"/>
      <c r="NNV1154" s="223"/>
      <c r="NNW1154" s="223"/>
      <c r="NNX1154" s="223"/>
      <c r="NNY1154" s="223"/>
      <c r="NNZ1154" s="223"/>
      <c r="NOA1154" s="223"/>
      <c r="NOB1154" s="223"/>
      <c r="NOC1154" s="223"/>
      <c r="NOD1154" s="223"/>
      <c r="NOE1154" s="223"/>
      <c r="NOF1154" s="223"/>
      <c r="NOG1154" s="223"/>
      <c r="NOH1154" s="223"/>
      <c r="NOI1154" s="223"/>
      <c r="NOJ1154" s="223"/>
      <c r="NOK1154" s="223"/>
      <c r="NOL1154" s="223"/>
      <c r="NOM1154" s="223"/>
      <c r="NON1154" s="223"/>
      <c r="NOO1154" s="223"/>
      <c r="NOP1154" s="223"/>
      <c r="NOQ1154" s="223"/>
      <c r="NOR1154" s="223"/>
      <c r="NOS1154" s="223"/>
      <c r="NOT1154" s="223"/>
      <c r="NOU1154" s="223"/>
      <c r="NOV1154" s="223"/>
      <c r="NOW1154" s="223"/>
      <c r="NOX1154" s="223"/>
      <c r="NOY1154" s="223"/>
      <c r="NOZ1154" s="223"/>
      <c r="NPA1154" s="223"/>
      <c r="NPB1154" s="223"/>
      <c r="NPC1154" s="223"/>
      <c r="NPD1154" s="223"/>
      <c r="NPE1154" s="223"/>
      <c r="NPF1154" s="223"/>
      <c r="NPG1154" s="223"/>
      <c r="NPH1154" s="223"/>
      <c r="NPI1154" s="223"/>
      <c r="NPJ1154" s="223"/>
      <c r="NPK1154" s="223"/>
      <c r="NPL1154" s="223"/>
      <c r="NPM1154" s="223"/>
      <c r="NPN1154" s="223"/>
      <c r="NPO1154" s="223"/>
      <c r="NPP1154" s="223"/>
      <c r="NPQ1154" s="223"/>
      <c r="NPR1154" s="223"/>
      <c r="NPS1154" s="223"/>
      <c r="NPT1154" s="223"/>
      <c r="NPU1154" s="223"/>
      <c r="NPV1154" s="223"/>
      <c r="NPW1154" s="223"/>
      <c r="NPX1154" s="223"/>
      <c r="NPY1154" s="223"/>
      <c r="NPZ1154" s="223"/>
      <c r="NQA1154" s="223"/>
      <c r="NQB1154" s="223"/>
      <c r="NQC1154" s="223"/>
      <c r="NQD1154" s="223"/>
      <c r="NQE1154" s="223"/>
      <c r="NQF1154" s="223"/>
      <c r="NQG1154" s="223"/>
      <c r="NQH1154" s="223"/>
      <c r="NQI1154" s="223"/>
      <c r="NQJ1154" s="223"/>
      <c r="NQK1154" s="223"/>
      <c r="NQL1154" s="223"/>
      <c r="NQM1154" s="223"/>
      <c r="NQN1154" s="223"/>
      <c r="NQO1154" s="223"/>
      <c r="NQP1154" s="223"/>
      <c r="NQQ1154" s="223"/>
      <c r="NQR1154" s="223"/>
      <c r="NQS1154" s="223"/>
      <c r="NQT1154" s="223"/>
      <c r="NQU1154" s="223"/>
      <c r="NQV1154" s="223"/>
      <c r="NQW1154" s="223"/>
      <c r="NQX1154" s="223"/>
      <c r="NQY1154" s="223"/>
      <c r="NQZ1154" s="223"/>
      <c r="NRA1154" s="223"/>
      <c r="NRB1154" s="223"/>
      <c r="NRC1154" s="223"/>
      <c r="NRD1154" s="223"/>
      <c r="NRE1154" s="223"/>
      <c r="NRF1154" s="223"/>
      <c r="NRG1154" s="223"/>
      <c r="NRH1154" s="223"/>
      <c r="NRI1154" s="223"/>
      <c r="NRJ1154" s="223"/>
      <c r="NRK1154" s="223"/>
      <c r="NRL1154" s="223"/>
      <c r="NRM1154" s="223"/>
      <c r="NRN1154" s="223"/>
      <c r="NRO1154" s="223"/>
      <c r="NRP1154" s="223"/>
      <c r="NRQ1154" s="223"/>
      <c r="NRR1154" s="223"/>
      <c r="NRS1154" s="223"/>
      <c r="NRT1154" s="223"/>
      <c r="NRU1154" s="223"/>
      <c r="NRV1154" s="223"/>
      <c r="NRW1154" s="223"/>
      <c r="NRX1154" s="223"/>
      <c r="NRY1154" s="223"/>
      <c r="NRZ1154" s="223"/>
      <c r="NSA1154" s="223"/>
      <c r="NSB1154" s="223"/>
      <c r="NSC1154" s="223"/>
      <c r="NSD1154" s="223"/>
      <c r="NSE1154" s="223"/>
      <c r="NSF1154" s="223"/>
      <c r="NSG1154" s="223"/>
      <c r="NSH1154" s="223"/>
      <c r="NSI1154" s="223"/>
      <c r="NSJ1154" s="223"/>
      <c r="NSK1154" s="223"/>
      <c r="NSL1154" s="223"/>
      <c r="NSM1154" s="223"/>
      <c r="NSN1154" s="223"/>
      <c r="NSO1154" s="223"/>
      <c r="NSP1154" s="223"/>
      <c r="NSQ1154" s="223"/>
      <c r="NSR1154" s="223"/>
      <c r="NSS1154" s="223"/>
      <c r="NST1154" s="223"/>
      <c r="NSU1154" s="223"/>
      <c r="NSV1154" s="223"/>
      <c r="NSW1154" s="223"/>
      <c r="NSX1154" s="223"/>
      <c r="NSY1154" s="223"/>
      <c r="NSZ1154" s="223"/>
      <c r="NTA1154" s="223"/>
      <c r="NTB1154" s="223"/>
      <c r="NTC1154" s="223"/>
      <c r="NTD1154" s="223"/>
      <c r="NTE1154" s="223"/>
      <c r="NTF1154" s="223"/>
      <c r="NTG1154" s="223"/>
      <c r="NTH1154" s="223"/>
      <c r="NTI1154" s="223"/>
      <c r="NTJ1154" s="223"/>
      <c r="NTK1154" s="223"/>
      <c r="NTL1154" s="223"/>
      <c r="NTM1154" s="223"/>
      <c r="NTN1154" s="223"/>
      <c r="NTO1154" s="223"/>
      <c r="NTP1154" s="223"/>
      <c r="NTQ1154" s="223"/>
      <c r="NTR1154" s="223"/>
      <c r="NTS1154" s="223"/>
      <c r="NTT1154" s="223"/>
      <c r="NTU1154" s="223"/>
      <c r="NTV1154" s="223"/>
      <c r="NTW1154" s="223"/>
      <c r="NTX1154" s="223"/>
      <c r="NTY1154" s="223"/>
      <c r="NTZ1154" s="223"/>
      <c r="NUA1154" s="223"/>
      <c r="NUB1154" s="223"/>
      <c r="NUC1154" s="223"/>
      <c r="NUD1154" s="223"/>
      <c r="NUE1154" s="223"/>
      <c r="NUF1154" s="223"/>
      <c r="NUG1154" s="223"/>
      <c r="NUH1154" s="223"/>
      <c r="NUI1154" s="223"/>
      <c r="NUJ1154" s="223"/>
      <c r="NUK1154" s="223"/>
      <c r="NUL1154" s="223"/>
      <c r="NUM1154" s="223"/>
      <c r="NUN1154" s="223"/>
      <c r="NUO1154" s="223"/>
      <c r="NUP1154" s="223"/>
      <c r="NUQ1154" s="223"/>
      <c r="NUR1154" s="223"/>
      <c r="NUS1154" s="223"/>
      <c r="NUT1154" s="223"/>
      <c r="NUU1154" s="223"/>
      <c r="NUV1154" s="223"/>
      <c r="NUW1154" s="223"/>
      <c r="NUX1154" s="223"/>
      <c r="NUY1154" s="223"/>
      <c r="NUZ1154" s="223"/>
      <c r="NVA1154" s="223"/>
      <c r="NVB1154" s="223"/>
      <c r="NVC1154" s="223"/>
      <c r="NVD1154" s="223"/>
      <c r="NVE1154" s="223"/>
      <c r="NVF1154" s="223"/>
      <c r="NVG1154" s="223"/>
      <c r="NVH1154" s="223"/>
      <c r="NVI1154" s="223"/>
      <c r="NVJ1154" s="223"/>
      <c r="NVK1154" s="223"/>
      <c r="NVL1154" s="223"/>
      <c r="NVM1154" s="223"/>
      <c r="NVN1154" s="223"/>
      <c r="NVO1154" s="223"/>
      <c r="NVP1154" s="223"/>
      <c r="NVQ1154" s="223"/>
      <c r="NVR1154" s="223"/>
      <c r="NVS1154" s="223"/>
      <c r="NVT1154" s="223"/>
      <c r="NVU1154" s="223"/>
      <c r="NVV1154" s="223"/>
      <c r="NVW1154" s="223"/>
      <c r="NVX1154" s="223"/>
      <c r="NVY1154" s="223"/>
      <c r="NVZ1154" s="223"/>
      <c r="NWA1154" s="223"/>
      <c r="NWB1154" s="223"/>
      <c r="NWC1154" s="223"/>
      <c r="NWD1154" s="223"/>
      <c r="NWE1154" s="223"/>
      <c r="NWF1154" s="223"/>
      <c r="NWG1154" s="223"/>
      <c r="NWH1154" s="223"/>
      <c r="NWI1154" s="223"/>
      <c r="NWJ1154" s="223"/>
      <c r="NWK1154" s="223"/>
      <c r="NWL1154" s="223"/>
      <c r="NWM1154" s="223"/>
      <c r="NWN1154" s="223"/>
      <c r="NWO1154" s="223"/>
      <c r="NWP1154" s="223"/>
      <c r="NWQ1154" s="223"/>
      <c r="NWR1154" s="223"/>
      <c r="NWS1154" s="223"/>
      <c r="NWT1154" s="223"/>
      <c r="NWU1154" s="223"/>
      <c r="NWV1154" s="223"/>
      <c r="NWW1154" s="223"/>
      <c r="NWX1154" s="223"/>
      <c r="NWY1154" s="223"/>
      <c r="NWZ1154" s="223"/>
      <c r="NXA1154" s="223"/>
      <c r="NXB1154" s="223"/>
      <c r="NXC1154" s="223"/>
      <c r="NXD1154" s="223"/>
      <c r="NXE1154" s="223"/>
      <c r="NXF1154" s="223"/>
      <c r="NXG1154" s="223"/>
      <c r="NXH1154" s="223"/>
      <c r="NXI1154" s="223"/>
      <c r="NXJ1154" s="223"/>
      <c r="NXK1154" s="223"/>
      <c r="NXL1154" s="223"/>
      <c r="NXM1154" s="223"/>
      <c r="NXN1154" s="223"/>
      <c r="NXO1154" s="223"/>
      <c r="NXP1154" s="223"/>
      <c r="NXQ1154" s="223"/>
      <c r="NXR1154" s="223"/>
      <c r="NXS1154" s="223"/>
      <c r="NXT1154" s="223"/>
      <c r="NXU1154" s="223"/>
      <c r="NXV1154" s="223"/>
      <c r="NXW1154" s="223"/>
      <c r="NXX1154" s="223"/>
      <c r="NXY1154" s="223"/>
      <c r="NXZ1154" s="223"/>
      <c r="NYA1154" s="223"/>
      <c r="NYB1154" s="223"/>
      <c r="NYC1154" s="223"/>
      <c r="NYD1154" s="223"/>
      <c r="NYE1154" s="223"/>
      <c r="NYF1154" s="223"/>
      <c r="NYG1154" s="223"/>
      <c r="NYH1154" s="223"/>
      <c r="NYI1154" s="223"/>
      <c r="NYJ1154" s="223"/>
      <c r="NYK1154" s="223"/>
      <c r="NYL1154" s="223"/>
      <c r="NYM1154" s="223"/>
      <c r="NYN1154" s="223"/>
      <c r="NYO1154" s="223"/>
      <c r="NYP1154" s="223"/>
      <c r="NYQ1154" s="223"/>
      <c r="NYR1154" s="223"/>
      <c r="NYS1154" s="223"/>
      <c r="NYT1154" s="223"/>
      <c r="NYU1154" s="223"/>
      <c r="NYV1154" s="223"/>
      <c r="NYW1154" s="223"/>
      <c r="NYX1154" s="223"/>
      <c r="NYY1154" s="223"/>
      <c r="NYZ1154" s="223"/>
      <c r="NZA1154" s="223"/>
      <c r="NZB1154" s="223"/>
      <c r="NZC1154" s="223"/>
      <c r="NZD1154" s="223"/>
      <c r="NZE1154" s="223"/>
      <c r="NZF1154" s="223"/>
      <c r="NZG1154" s="223"/>
      <c r="NZH1154" s="223"/>
      <c r="NZI1154" s="223"/>
      <c r="NZJ1154" s="223"/>
      <c r="NZK1154" s="223"/>
      <c r="NZL1154" s="223"/>
      <c r="NZM1154" s="223"/>
      <c r="NZN1154" s="223"/>
      <c r="NZO1154" s="223"/>
      <c r="NZP1154" s="223"/>
      <c r="NZQ1154" s="223"/>
      <c r="NZR1154" s="223"/>
      <c r="NZS1154" s="223"/>
      <c r="NZT1154" s="223"/>
      <c r="NZU1154" s="223"/>
      <c r="NZV1154" s="223"/>
      <c r="NZW1154" s="223"/>
      <c r="NZX1154" s="223"/>
      <c r="NZY1154" s="223"/>
      <c r="NZZ1154" s="223"/>
      <c r="OAA1154" s="223"/>
      <c r="OAB1154" s="223"/>
      <c r="OAC1154" s="223"/>
      <c r="OAD1154" s="223"/>
      <c r="OAE1154" s="223"/>
      <c r="OAF1154" s="223"/>
      <c r="OAG1154" s="223"/>
      <c r="OAH1154" s="223"/>
      <c r="OAI1154" s="223"/>
      <c r="OAJ1154" s="223"/>
      <c r="OAK1154" s="223"/>
      <c r="OAL1154" s="223"/>
      <c r="OAM1154" s="223"/>
      <c r="OAN1154" s="223"/>
      <c r="OAO1154" s="223"/>
      <c r="OAP1154" s="223"/>
      <c r="OAQ1154" s="223"/>
      <c r="OAR1154" s="223"/>
      <c r="OAS1154" s="223"/>
      <c r="OAT1154" s="223"/>
      <c r="OAU1154" s="223"/>
      <c r="OAV1154" s="223"/>
      <c r="OAW1154" s="223"/>
      <c r="OAX1154" s="223"/>
      <c r="OAY1154" s="223"/>
      <c r="OAZ1154" s="223"/>
      <c r="OBA1154" s="223"/>
      <c r="OBB1154" s="223"/>
      <c r="OBC1154" s="223"/>
      <c r="OBD1154" s="223"/>
      <c r="OBE1154" s="223"/>
      <c r="OBF1154" s="223"/>
      <c r="OBG1154" s="223"/>
      <c r="OBH1154" s="223"/>
      <c r="OBI1154" s="223"/>
      <c r="OBJ1154" s="223"/>
      <c r="OBK1154" s="223"/>
      <c r="OBL1154" s="223"/>
      <c r="OBM1154" s="223"/>
      <c r="OBN1154" s="223"/>
      <c r="OBO1154" s="223"/>
      <c r="OBP1154" s="223"/>
      <c r="OBQ1154" s="223"/>
      <c r="OBR1154" s="223"/>
      <c r="OBS1154" s="223"/>
      <c r="OBT1154" s="223"/>
      <c r="OBU1154" s="223"/>
      <c r="OBV1154" s="223"/>
      <c r="OBW1154" s="223"/>
      <c r="OBX1154" s="223"/>
      <c r="OBY1154" s="223"/>
      <c r="OBZ1154" s="223"/>
      <c r="OCA1154" s="223"/>
      <c r="OCB1154" s="223"/>
      <c r="OCC1154" s="223"/>
      <c r="OCD1154" s="223"/>
      <c r="OCE1154" s="223"/>
      <c r="OCF1154" s="223"/>
      <c r="OCG1154" s="223"/>
      <c r="OCH1154" s="223"/>
      <c r="OCI1154" s="223"/>
      <c r="OCJ1154" s="223"/>
      <c r="OCK1154" s="223"/>
      <c r="OCL1154" s="223"/>
      <c r="OCM1154" s="223"/>
      <c r="OCN1154" s="223"/>
      <c r="OCO1154" s="223"/>
      <c r="OCP1154" s="223"/>
      <c r="OCQ1154" s="223"/>
      <c r="OCR1154" s="223"/>
      <c r="OCS1154" s="223"/>
      <c r="OCT1154" s="223"/>
      <c r="OCU1154" s="223"/>
      <c r="OCV1154" s="223"/>
      <c r="OCW1154" s="223"/>
      <c r="OCX1154" s="223"/>
      <c r="OCY1154" s="223"/>
      <c r="OCZ1154" s="223"/>
      <c r="ODA1154" s="223"/>
      <c r="ODB1154" s="223"/>
      <c r="ODC1154" s="223"/>
      <c r="ODD1154" s="223"/>
      <c r="ODE1154" s="223"/>
      <c r="ODF1154" s="223"/>
      <c r="ODG1154" s="223"/>
      <c r="ODH1154" s="223"/>
      <c r="ODI1154" s="223"/>
      <c r="ODJ1154" s="223"/>
      <c r="ODK1154" s="223"/>
      <c r="ODL1154" s="223"/>
      <c r="ODM1154" s="223"/>
      <c r="ODN1154" s="223"/>
      <c r="ODO1154" s="223"/>
      <c r="ODP1154" s="223"/>
      <c r="ODQ1154" s="223"/>
      <c r="ODR1154" s="223"/>
      <c r="ODS1154" s="223"/>
      <c r="ODT1154" s="223"/>
      <c r="ODU1154" s="223"/>
      <c r="ODV1154" s="223"/>
      <c r="ODW1154" s="223"/>
      <c r="ODX1154" s="223"/>
      <c r="ODY1154" s="223"/>
      <c r="ODZ1154" s="223"/>
      <c r="OEA1154" s="223"/>
      <c r="OEB1154" s="223"/>
      <c r="OEC1154" s="223"/>
      <c r="OED1154" s="223"/>
      <c r="OEE1154" s="223"/>
      <c r="OEF1154" s="223"/>
      <c r="OEG1154" s="223"/>
      <c r="OEH1154" s="223"/>
      <c r="OEI1154" s="223"/>
      <c r="OEJ1154" s="223"/>
      <c r="OEK1154" s="223"/>
      <c r="OEL1154" s="223"/>
      <c r="OEM1154" s="223"/>
      <c r="OEN1154" s="223"/>
      <c r="OEO1154" s="223"/>
      <c r="OEP1154" s="223"/>
      <c r="OEQ1154" s="223"/>
      <c r="OER1154" s="223"/>
      <c r="OES1154" s="223"/>
      <c r="OET1154" s="223"/>
      <c r="OEU1154" s="223"/>
      <c r="OEV1154" s="223"/>
      <c r="OEW1154" s="223"/>
      <c r="OEX1154" s="223"/>
      <c r="OEY1154" s="223"/>
      <c r="OEZ1154" s="223"/>
      <c r="OFA1154" s="223"/>
      <c r="OFB1154" s="223"/>
      <c r="OFC1154" s="223"/>
      <c r="OFD1154" s="223"/>
      <c r="OFE1154" s="223"/>
      <c r="OFF1154" s="223"/>
      <c r="OFG1154" s="223"/>
      <c r="OFH1154" s="223"/>
      <c r="OFI1154" s="223"/>
      <c r="OFJ1154" s="223"/>
      <c r="OFK1154" s="223"/>
      <c r="OFL1154" s="223"/>
      <c r="OFM1154" s="223"/>
      <c r="OFN1154" s="223"/>
      <c r="OFO1154" s="223"/>
      <c r="OFP1154" s="223"/>
      <c r="OFQ1154" s="223"/>
      <c r="OFR1154" s="223"/>
      <c r="OFS1154" s="223"/>
      <c r="OFT1154" s="223"/>
      <c r="OFU1154" s="223"/>
      <c r="OFV1154" s="223"/>
      <c r="OFW1154" s="223"/>
      <c r="OFX1154" s="223"/>
      <c r="OFY1154" s="223"/>
      <c r="OFZ1154" s="223"/>
      <c r="OGA1154" s="223"/>
      <c r="OGB1154" s="223"/>
      <c r="OGC1154" s="223"/>
      <c r="OGD1154" s="223"/>
      <c r="OGE1154" s="223"/>
      <c r="OGF1154" s="223"/>
      <c r="OGG1154" s="223"/>
      <c r="OGH1154" s="223"/>
      <c r="OGI1154" s="223"/>
      <c r="OGJ1154" s="223"/>
      <c r="OGK1154" s="223"/>
      <c r="OGL1154" s="223"/>
      <c r="OGM1154" s="223"/>
      <c r="OGN1154" s="223"/>
      <c r="OGO1154" s="223"/>
      <c r="OGP1154" s="223"/>
      <c r="OGQ1154" s="223"/>
      <c r="OGR1154" s="223"/>
      <c r="OGS1154" s="223"/>
      <c r="OGT1154" s="223"/>
      <c r="OGU1154" s="223"/>
      <c r="OGV1154" s="223"/>
      <c r="OGW1154" s="223"/>
      <c r="OGX1154" s="223"/>
      <c r="OGY1154" s="223"/>
      <c r="OGZ1154" s="223"/>
      <c r="OHA1154" s="223"/>
      <c r="OHB1154" s="223"/>
      <c r="OHC1154" s="223"/>
      <c r="OHD1154" s="223"/>
      <c r="OHE1154" s="223"/>
      <c r="OHF1154" s="223"/>
      <c r="OHG1154" s="223"/>
      <c r="OHH1154" s="223"/>
      <c r="OHI1154" s="223"/>
      <c r="OHJ1154" s="223"/>
      <c r="OHK1154" s="223"/>
      <c r="OHL1154" s="223"/>
      <c r="OHM1154" s="223"/>
      <c r="OHN1154" s="223"/>
      <c r="OHO1154" s="223"/>
      <c r="OHP1154" s="223"/>
      <c r="OHQ1154" s="223"/>
      <c r="OHR1154" s="223"/>
      <c r="OHS1154" s="223"/>
      <c r="OHT1154" s="223"/>
      <c r="OHU1154" s="223"/>
      <c r="OHV1154" s="223"/>
      <c r="OHW1154" s="223"/>
      <c r="OHX1154" s="223"/>
      <c r="OHY1154" s="223"/>
      <c r="OHZ1154" s="223"/>
      <c r="OIA1154" s="223"/>
      <c r="OIB1154" s="223"/>
      <c r="OIC1154" s="223"/>
      <c r="OID1154" s="223"/>
      <c r="OIE1154" s="223"/>
      <c r="OIF1154" s="223"/>
      <c r="OIG1154" s="223"/>
      <c r="OIH1154" s="223"/>
      <c r="OII1154" s="223"/>
      <c r="OIJ1154" s="223"/>
      <c r="OIK1154" s="223"/>
      <c r="OIL1154" s="223"/>
      <c r="OIM1154" s="223"/>
      <c r="OIN1154" s="223"/>
      <c r="OIO1154" s="223"/>
      <c r="OIP1154" s="223"/>
      <c r="OIQ1154" s="223"/>
      <c r="OIR1154" s="223"/>
      <c r="OIS1154" s="223"/>
      <c r="OIT1154" s="223"/>
      <c r="OIU1154" s="223"/>
      <c r="OIV1154" s="223"/>
      <c r="OIW1154" s="223"/>
      <c r="OIX1154" s="223"/>
      <c r="OIY1154" s="223"/>
      <c r="OIZ1154" s="223"/>
      <c r="OJA1154" s="223"/>
      <c r="OJB1154" s="223"/>
      <c r="OJC1154" s="223"/>
      <c r="OJD1154" s="223"/>
      <c r="OJE1154" s="223"/>
      <c r="OJF1154" s="223"/>
      <c r="OJG1154" s="223"/>
      <c r="OJH1154" s="223"/>
      <c r="OJI1154" s="223"/>
      <c r="OJJ1154" s="223"/>
      <c r="OJK1154" s="223"/>
      <c r="OJL1154" s="223"/>
      <c r="OJM1154" s="223"/>
      <c r="OJN1154" s="223"/>
      <c r="OJO1154" s="223"/>
      <c r="OJP1154" s="223"/>
      <c r="OJQ1154" s="223"/>
      <c r="OJR1154" s="223"/>
      <c r="OJS1154" s="223"/>
      <c r="OJT1154" s="223"/>
      <c r="OJU1154" s="223"/>
      <c r="OJV1154" s="223"/>
      <c r="OJW1154" s="223"/>
      <c r="OJX1154" s="223"/>
      <c r="OJY1154" s="223"/>
      <c r="OJZ1154" s="223"/>
      <c r="OKA1154" s="223"/>
      <c r="OKB1154" s="223"/>
      <c r="OKC1154" s="223"/>
      <c r="OKD1154" s="223"/>
      <c r="OKE1154" s="223"/>
      <c r="OKF1154" s="223"/>
      <c r="OKG1154" s="223"/>
      <c r="OKH1154" s="223"/>
      <c r="OKI1154" s="223"/>
      <c r="OKJ1154" s="223"/>
      <c r="OKK1154" s="223"/>
      <c r="OKL1154" s="223"/>
      <c r="OKM1154" s="223"/>
      <c r="OKN1154" s="223"/>
      <c r="OKO1154" s="223"/>
      <c r="OKP1154" s="223"/>
      <c r="OKQ1154" s="223"/>
      <c r="OKR1154" s="223"/>
      <c r="OKS1154" s="223"/>
      <c r="OKT1154" s="223"/>
      <c r="OKU1154" s="223"/>
      <c r="OKV1154" s="223"/>
      <c r="OKW1154" s="223"/>
      <c r="OKX1154" s="223"/>
      <c r="OKY1154" s="223"/>
      <c r="OKZ1154" s="223"/>
      <c r="OLA1154" s="223"/>
      <c r="OLB1154" s="223"/>
      <c r="OLC1154" s="223"/>
      <c r="OLD1154" s="223"/>
      <c r="OLE1154" s="223"/>
      <c r="OLF1154" s="223"/>
      <c r="OLG1154" s="223"/>
      <c r="OLH1154" s="223"/>
      <c r="OLI1154" s="223"/>
      <c r="OLJ1154" s="223"/>
      <c r="OLK1154" s="223"/>
      <c r="OLL1154" s="223"/>
      <c r="OLM1154" s="223"/>
      <c r="OLN1154" s="223"/>
      <c r="OLO1154" s="223"/>
      <c r="OLP1154" s="223"/>
      <c r="OLQ1154" s="223"/>
      <c r="OLR1154" s="223"/>
      <c r="OLS1154" s="223"/>
      <c r="OLT1154" s="223"/>
      <c r="OLU1154" s="223"/>
      <c r="OLV1154" s="223"/>
      <c r="OLW1154" s="223"/>
      <c r="OLX1154" s="223"/>
      <c r="OLY1154" s="223"/>
      <c r="OLZ1154" s="223"/>
      <c r="OMA1154" s="223"/>
      <c r="OMB1154" s="223"/>
      <c r="OMC1154" s="223"/>
      <c r="OMD1154" s="223"/>
      <c r="OME1154" s="223"/>
      <c r="OMF1154" s="223"/>
      <c r="OMG1154" s="223"/>
      <c r="OMH1154" s="223"/>
      <c r="OMI1154" s="223"/>
      <c r="OMJ1154" s="223"/>
      <c r="OMK1154" s="223"/>
      <c r="OML1154" s="223"/>
      <c r="OMM1154" s="223"/>
      <c r="OMN1154" s="223"/>
      <c r="OMO1154" s="223"/>
      <c r="OMP1154" s="223"/>
      <c r="OMQ1154" s="223"/>
      <c r="OMR1154" s="223"/>
      <c r="OMS1154" s="223"/>
      <c r="OMT1154" s="223"/>
      <c r="OMU1154" s="223"/>
      <c r="OMV1154" s="223"/>
      <c r="OMW1154" s="223"/>
      <c r="OMX1154" s="223"/>
      <c r="OMY1154" s="223"/>
      <c r="OMZ1154" s="223"/>
      <c r="ONA1154" s="223"/>
      <c r="ONB1154" s="223"/>
      <c r="ONC1154" s="223"/>
      <c r="OND1154" s="223"/>
      <c r="ONE1154" s="223"/>
      <c r="ONF1154" s="223"/>
      <c r="ONG1154" s="223"/>
      <c r="ONH1154" s="223"/>
      <c r="ONI1154" s="223"/>
      <c r="ONJ1154" s="223"/>
      <c r="ONK1154" s="223"/>
      <c r="ONL1154" s="223"/>
      <c r="ONM1154" s="223"/>
      <c r="ONN1154" s="223"/>
      <c r="ONO1154" s="223"/>
      <c r="ONP1154" s="223"/>
      <c r="ONQ1154" s="223"/>
      <c r="ONR1154" s="223"/>
      <c r="ONS1154" s="223"/>
      <c r="ONT1154" s="223"/>
      <c r="ONU1154" s="223"/>
      <c r="ONV1154" s="223"/>
      <c r="ONW1154" s="223"/>
      <c r="ONX1154" s="223"/>
      <c r="ONY1154" s="223"/>
      <c r="ONZ1154" s="223"/>
      <c r="OOA1154" s="223"/>
      <c r="OOB1154" s="223"/>
      <c r="OOC1154" s="223"/>
      <c r="OOD1154" s="223"/>
      <c r="OOE1154" s="223"/>
      <c r="OOF1154" s="223"/>
      <c r="OOG1154" s="223"/>
      <c r="OOH1154" s="223"/>
      <c r="OOI1154" s="223"/>
      <c r="OOJ1154" s="223"/>
      <c r="OOK1154" s="223"/>
      <c r="OOL1154" s="223"/>
      <c r="OOM1154" s="223"/>
      <c r="OON1154" s="223"/>
      <c r="OOO1154" s="223"/>
      <c r="OOP1154" s="223"/>
      <c r="OOQ1154" s="223"/>
      <c r="OOR1154" s="223"/>
      <c r="OOS1154" s="223"/>
      <c r="OOT1154" s="223"/>
      <c r="OOU1154" s="223"/>
      <c r="OOV1154" s="223"/>
      <c r="OOW1154" s="223"/>
      <c r="OOX1154" s="223"/>
      <c r="OOY1154" s="223"/>
      <c r="OOZ1154" s="223"/>
      <c r="OPA1154" s="223"/>
      <c r="OPB1154" s="223"/>
      <c r="OPC1154" s="223"/>
      <c r="OPD1154" s="223"/>
      <c r="OPE1154" s="223"/>
      <c r="OPF1154" s="223"/>
      <c r="OPG1154" s="223"/>
      <c r="OPH1154" s="223"/>
      <c r="OPI1154" s="223"/>
      <c r="OPJ1154" s="223"/>
      <c r="OPK1154" s="223"/>
      <c r="OPL1154" s="223"/>
      <c r="OPM1154" s="223"/>
      <c r="OPN1154" s="223"/>
      <c r="OPO1154" s="223"/>
      <c r="OPP1154" s="223"/>
      <c r="OPQ1154" s="223"/>
      <c r="OPR1154" s="223"/>
      <c r="OPS1154" s="223"/>
      <c r="OPT1154" s="223"/>
      <c r="OPU1154" s="223"/>
      <c r="OPV1154" s="223"/>
      <c r="OPW1154" s="223"/>
      <c r="OPX1154" s="223"/>
      <c r="OPY1154" s="223"/>
      <c r="OPZ1154" s="223"/>
      <c r="OQA1154" s="223"/>
      <c r="OQB1154" s="223"/>
      <c r="OQC1154" s="223"/>
      <c r="OQD1154" s="223"/>
      <c r="OQE1154" s="223"/>
      <c r="OQF1154" s="223"/>
      <c r="OQG1154" s="223"/>
      <c r="OQH1154" s="223"/>
      <c r="OQI1154" s="223"/>
      <c r="OQJ1154" s="223"/>
      <c r="OQK1154" s="223"/>
      <c r="OQL1154" s="223"/>
      <c r="OQM1154" s="223"/>
      <c r="OQN1154" s="223"/>
      <c r="OQO1154" s="223"/>
      <c r="OQP1154" s="223"/>
      <c r="OQQ1154" s="223"/>
      <c r="OQR1154" s="223"/>
      <c r="OQS1154" s="223"/>
      <c r="OQT1154" s="223"/>
      <c r="OQU1154" s="223"/>
      <c r="OQV1154" s="223"/>
      <c r="OQW1154" s="223"/>
      <c r="OQX1154" s="223"/>
      <c r="OQY1154" s="223"/>
      <c r="OQZ1154" s="223"/>
      <c r="ORA1154" s="223"/>
      <c r="ORB1154" s="223"/>
      <c r="ORC1154" s="223"/>
      <c r="ORD1154" s="223"/>
      <c r="ORE1154" s="223"/>
      <c r="ORF1154" s="223"/>
      <c r="ORG1154" s="223"/>
      <c r="ORH1154" s="223"/>
      <c r="ORI1154" s="223"/>
      <c r="ORJ1154" s="223"/>
      <c r="ORK1154" s="223"/>
      <c r="ORL1154" s="223"/>
      <c r="ORM1154" s="223"/>
      <c r="ORN1154" s="223"/>
      <c r="ORO1154" s="223"/>
      <c r="ORP1154" s="223"/>
      <c r="ORQ1154" s="223"/>
      <c r="ORR1154" s="223"/>
      <c r="ORS1154" s="223"/>
      <c r="ORT1154" s="223"/>
      <c r="ORU1154" s="223"/>
      <c r="ORV1154" s="223"/>
      <c r="ORW1154" s="223"/>
      <c r="ORX1154" s="223"/>
      <c r="ORY1154" s="223"/>
      <c r="ORZ1154" s="223"/>
      <c r="OSA1154" s="223"/>
      <c r="OSB1154" s="223"/>
      <c r="OSC1154" s="223"/>
      <c r="OSD1154" s="223"/>
      <c r="OSE1154" s="223"/>
      <c r="OSF1154" s="223"/>
      <c r="OSG1154" s="223"/>
      <c r="OSH1154" s="223"/>
      <c r="OSI1154" s="223"/>
      <c r="OSJ1154" s="223"/>
      <c r="OSK1154" s="223"/>
      <c r="OSL1154" s="223"/>
      <c r="OSM1154" s="223"/>
      <c r="OSN1154" s="223"/>
      <c r="OSO1154" s="223"/>
      <c r="OSP1154" s="223"/>
      <c r="OSQ1154" s="223"/>
      <c r="OSR1154" s="223"/>
      <c r="OSS1154" s="223"/>
      <c r="OST1154" s="223"/>
      <c r="OSU1154" s="223"/>
      <c r="OSV1154" s="223"/>
      <c r="OSW1154" s="223"/>
      <c r="OSX1154" s="223"/>
      <c r="OSY1154" s="223"/>
      <c r="OSZ1154" s="223"/>
      <c r="OTA1154" s="223"/>
      <c r="OTB1154" s="223"/>
      <c r="OTC1154" s="223"/>
      <c r="OTD1154" s="223"/>
      <c r="OTE1154" s="223"/>
      <c r="OTF1154" s="223"/>
      <c r="OTG1154" s="223"/>
      <c r="OTH1154" s="223"/>
      <c r="OTI1154" s="223"/>
      <c r="OTJ1154" s="223"/>
      <c r="OTK1154" s="223"/>
      <c r="OTL1154" s="223"/>
      <c r="OTM1154" s="223"/>
      <c r="OTN1154" s="223"/>
      <c r="OTO1154" s="223"/>
      <c r="OTP1154" s="223"/>
      <c r="OTQ1154" s="223"/>
      <c r="OTR1154" s="223"/>
      <c r="OTS1154" s="223"/>
      <c r="OTT1154" s="223"/>
      <c r="OTU1154" s="223"/>
      <c r="OTV1154" s="223"/>
      <c r="OTW1154" s="223"/>
      <c r="OTX1154" s="223"/>
      <c r="OTY1154" s="223"/>
      <c r="OTZ1154" s="223"/>
      <c r="OUA1154" s="223"/>
      <c r="OUB1154" s="223"/>
      <c r="OUC1154" s="223"/>
      <c r="OUD1154" s="223"/>
      <c r="OUE1154" s="223"/>
      <c r="OUF1154" s="223"/>
      <c r="OUG1154" s="223"/>
      <c r="OUH1154" s="223"/>
      <c r="OUI1154" s="223"/>
      <c r="OUJ1154" s="223"/>
      <c r="OUK1154" s="223"/>
      <c r="OUL1154" s="223"/>
      <c r="OUM1154" s="223"/>
      <c r="OUN1154" s="223"/>
      <c r="OUO1154" s="223"/>
      <c r="OUP1154" s="223"/>
      <c r="OUQ1154" s="223"/>
      <c r="OUR1154" s="223"/>
      <c r="OUS1154" s="223"/>
      <c r="OUT1154" s="223"/>
      <c r="OUU1154" s="223"/>
      <c r="OUV1154" s="223"/>
      <c r="OUW1154" s="223"/>
      <c r="OUX1154" s="223"/>
      <c r="OUY1154" s="223"/>
      <c r="OUZ1154" s="223"/>
      <c r="OVA1154" s="223"/>
      <c r="OVB1154" s="223"/>
      <c r="OVC1154" s="223"/>
      <c r="OVD1154" s="223"/>
      <c r="OVE1154" s="223"/>
      <c r="OVF1154" s="223"/>
      <c r="OVG1154" s="223"/>
      <c r="OVH1154" s="223"/>
      <c r="OVI1154" s="223"/>
      <c r="OVJ1154" s="223"/>
      <c r="OVK1154" s="223"/>
      <c r="OVL1154" s="223"/>
      <c r="OVM1154" s="223"/>
      <c r="OVN1154" s="223"/>
      <c r="OVO1154" s="223"/>
      <c r="OVP1154" s="223"/>
      <c r="OVQ1154" s="223"/>
      <c r="OVR1154" s="223"/>
      <c r="OVS1154" s="223"/>
      <c r="OVT1154" s="223"/>
      <c r="OVU1154" s="223"/>
      <c r="OVV1154" s="223"/>
      <c r="OVW1154" s="223"/>
      <c r="OVX1154" s="223"/>
      <c r="OVY1154" s="223"/>
      <c r="OVZ1154" s="223"/>
      <c r="OWA1154" s="223"/>
      <c r="OWB1154" s="223"/>
      <c r="OWC1154" s="223"/>
      <c r="OWD1154" s="223"/>
      <c r="OWE1154" s="223"/>
      <c r="OWF1154" s="223"/>
      <c r="OWG1154" s="223"/>
      <c r="OWH1154" s="223"/>
      <c r="OWI1154" s="223"/>
      <c r="OWJ1154" s="223"/>
      <c r="OWK1154" s="223"/>
      <c r="OWL1154" s="223"/>
      <c r="OWM1154" s="223"/>
      <c r="OWN1154" s="223"/>
      <c r="OWO1154" s="223"/>
      <c r="OWP1154" s="223"/>
      <c r="OWQ1154" s="223"/>
      <c r="OWR1154" s="223"/>
      <c r="OWS1154" s="223"/>
      <c r="OWT1154" s="223"/>
      <c r="OWU1154" s="223"/>
      <c r="OWV1154" s="223"/>
      <c r="OWW1154" s="223"/>
      <c r="OWX1154" s="223"/>
      <c r="OWY1154" s="223"/>
      <c r="OWZ1154" s="223"/>
      <c r="OXA1154" s="223"/>
      <c r="OXB1154" s="223"/>
      <c r="OXC1154" s="223"/>
      <c r="OXD1154" s="223"/>
      <c r="OXE1154" s="223"/>
      <c r="OXF1154" s="223"/>
      <c r="OXG1154" s="223"/>
      <c r="OXH1154" s="223"/>
      <c r="OXI1154" s="223"/>
      <c r="OXJ1154" s="223"/>
      <c r="OXK1154" s="223"/>
      <c r="OXL1154" s="223"/>
      <c r="OXM1154" s="223"/>
      <c r="OXN1154" s="223"/>
      <c r="OXO1154" s="223"/>
      <c r="OXP1154" s="223"/>
      <c r="OXQ1154" s="223"/>
      <c r="OXR1154" s="223"/>
      <c r="OXS1154" s="223"/>
      <c r="OXT1154" s="223"/>
      <c r="OXU1154" s="223"/>
      <c r="OXV1154" s="223"/>
      <c r="OXW1154" s="223"/>
      <c r="OXX1154" s="223"/>
      <c r="OXY1154" s="223"/>
      <c r="OXZ1154" s="223"/>
      <c r="OYA1154" s="223"/>
      <c r="OYB1154" s="223"/>
      <c r="OYC1154" s="223"/>
      <c r="OYD1154" s="223"/>
      <c r="OYE1154" s="223"/>
      <c r="OYF1154" s="223"/>
      <c r="OYG1154" s="223"/>
      <c r="OYH1154" s="223"/>
      <c r="OYI1154" s="223"/>
      <c r="OYJ1154" s="223"/>
      <c r="OYK1154" s="223"/>
      <c r="OYL1154" s="223"/>
      <c r="OYM1154" s="223"/>
      <c r="OYN1154" s="223"/>
      <c r="OYO1154" s="223"/>
      <c r="OYP1154" s="223"/>
      <c r="OYQ1154" s="223"/>
      <c r="OYR1154" s="223"/>
      <c r="OYS1154" s="223"/>
      <c r="OYT1154" s="223"/>
      <c r="OYU1154" s="223"/>
      <c r="OYV1154" s="223"/>
      <c r="OYW1154" s="223"/>
      <c r="OYX1154" s="223"/>
      <c r="OYY1154" s="223"/>
      <c r="OYZ1154" s="223"/>
      <c r="OZA1154" s="223"/>
      <c r="OZB1154" s="223"/>
      <c r="OZC1154" s="223"/>
      <c r="OZD1154" s="223"/>
      <c r="OZE1154" s="223"/>
      <c r="OZF1154" s="223"/>
      <c r="OZG1154" s="223"/>
      <c r="OZH1154" s="223"/>
      <c r="OZI1154" s="223"/>
      <c r="OZJ1154" s="223"/>
      <c r="OZK1154" s="223"/>
      <c r="OZL1154" s="223"/>
      <c r="OZM1154" s="223"/>
      <c r="OZN1154" s="223"/>
      <c r="OZO1154" s="223"/>
      <c r="OZP1154" s="223"/>
      <c r="OZQ1154" s="223"/>
      <c r="OZR1154" s="223"/>
      <c r="OZS1154" s="223"/>
      <c r="OZT1154" s="223"/>
      <c r="OZU1154" s="223"/>
      <c r="OZV1154" s="223"/>
      <c r="OZW1154" s="223"/>
      <c r="OZX1154" s="223"/>
      <c r="OZY1154" s="223"/>
      <c r="OZZ1154" s="223"/>
      <c r="PAA1154" s="223"/>
      <c r="PAB1154" s="223"/>
      <c r="PAC1154" s="223"/>
      <c r="PAD1154" s="223"/>
      <c r="PAE1154" s="223"/>
      <c r="PAF1154" s="223"/>
      <c r="PAG1154" s="223"/>
      <c r="PAH1154" s="223"/>
      <c r="PAI1154" s="223"/>
      <c r="PAJ1154" s="223"/>
      <c r="PAK1154" s="223"/>
      <c r="PAL1154" s="223"/>
      <c r="PAM1154" s="223"/>
      <c r="PAN1154" s="223"/>
      <c r="PAO1154" s="223"/>
      <c r="PAP1154" s="223"/>
      <c r="PAQ1154" s="223"/>
      <c r="PAR1154" s="223"/>
      <c r="PAS1154" s="223"/>
      <c r="PAT1154" s="223"/>
      <c r="PAU1154" s="223"/>
      <c r="PAV1154" s="223"/>
      <c r="PAW1154" s="223"/>
      <c r="PAX1154" s="223"/>
      <c r="PAY1154" s="223"/>
      <c r="PAZ1154" s="223"/>
      <c r="PBA1154" s="223"/>
      <c r="PBB1154" s="223"/>
      <c r="PBC1154" s="223"/>
      <c r="PBD1154" s="223"/>
      <c r="PBE1154" s="223"/>
      <c r="PBF1154" s="223"/>
      <c r="PBG1154" s="223"/>
      <c r="PBH1154" s="223"/>
      <c r="PBI1154" s="223"/>
      <c r="PBJ1154" s="223"/>
      <c r="PBK1154" s="223"/>
      <c r="PBL1154" s="223"/>
      <c r="PBM1154" s="223"/>
      <c r="PBN1154" s="223"/>
      <c r="PBO1154" s="223"/>
      <c r="PBP1154" s="223"/>
      <c r="PBQ1154" s="223"/>
      <c r="PBR1154" s="223"/>
      <c r="PBS1154" s="223"/>
      <c r="PBT1154" s="223"/>
      <c r="PBU1154" s="223"/>
      <c r="PBV1154" s="223"/>
      <c r="PBW1154" s="223"/>
      <c r="PBX1154" s="223"/>
      <c r="PBY1154" s="223"/>
      <c r="PBZ1154" s="223"/>
      <c r="PCA1154" s="223"/>
      <c r="PCB1154" s="223"/>
      <c r="PCC1154" s="223"/>
      <c r="PCD1154" s="223"/>
      <c r="PCE1154" s="223"/>
      <c r="PCF1154" s="223"/>
      <c r="PCG1154" s="223"/>
      <c r="PCH1154" s="223"/>
      <c r="PCI1154" s="223"/>
      <c r="PCJ1154" s="223"/>
      <c r="PCK1154" s="223"/>
      <c r="PCL1154" s="223"/>
      <c r="PCM1154" s="223"/>
      <c r="PCN1154" s="223"/>
      <c r="PCO1154" s="223"/>
      <c r="PCP1154" s="223"/>
      <c r="PCQ1154" s="223"/>
      <c r="PCR1154" s="223"/>
      <c r="PCS1154" s="223"/>
      <c r="PCT1154" s="223"/>
      <c r="PCU1154" s="223"/>
      <c r="PCV1154" s="223"/>
      <c r="PCW1154" s="223"/>
      <c r="PCX1154" s="223"/>
      <c r="PCY1154" s="223"/>
      <c r="PCZ1154" s="223"/>
      <c r="PDA1154" s="223"/>
      <c r="PDB1154" s="223"/>
      <c r="PDC1154" s="223"/>
      <c r="PDD1154" s="223"/>
      <c r="PDE1154" s="223"/>
      <c r="PDF1154" s="223"/>
      <c r="PDG1154" s="223"/>
      <c r="PDH1154" s="223"/>
      <c r="PDI1154" s="223"/>
      <c r="PDJ1154" s="223"/>
      <c r="PDK1154" s="223"/>
      <c r="PDL1154" s="223"/>
      <c r="PDM1154" s="223"/>
      <c r="PDN1154" s="223"/>
      <c r="PDO1154" s="223"/>
      <c r="PDP1154" s="223"/>
      <c r="PDQ1154" s="223"/>
      <c r="PDR1154" s="223"/>
      <c r="PDS1154" s="223"/>
      <c r="PDT1154" s="223"/>
      <c r="PDU1154" s="223"/>
      <c r="PDV1154" s="223"/>
      <c r="PDW1154" s="223"/>
      <c r="PDX1154" s="223"/>
      <c r="PDY1154" s="223"/>
      <c r="PDZ1154" s="223"/>
      <c r="PEA1154" s="223"/>
      <c r="PEB1154" s="223"/>
      <c r="PEC1154" s="223"/>
      <c r="PED1154" s="223"/>
      <c r="PEE1154" s="223"/>
      <c r="PEF1154" s="223"/>
      <c r="PEG1154" s="223"/>
      <c r="PEH1154" s="223"/>
      <c r="PEI1154" s="223"/>
      <c r="PEJ1154" s="223"/>
      <c r="PEK1154" s="223"/>
      <c r="PEL1154" s="223"/>
      <c r="PEM1154" s="223"/>
      <c r="PEN1154" s="223"/>
      <c r="PEO1154" s="223"/>
      <c r="PEP1154" s="223"/>
      <c r="PEQ1154" s="223"/>
      <c r="PER1154" s="223"/>
      <c r="PES1154" s="223"/>
      <c r="PET1154" s="223"/>
      <c r="PEU1154" s="223"/>
      <c r="PEV1154" s="223"/>
      <c r="PEW1154" s="223"/>
      <c r="PEX1154" s="223"/>
      <c r="PEY1154" s="223"/>
      <c r="PEZ1154" s="223"/>
      <c r="PFA1154" s="223"/>
      <c r="PFB1154" s="223"/>
      <c r="PFC1154" s="223"/>
      <c r="PFD1154" s="223"/>
      <c r="PFE1154" s="223"/>
      <c r="PFF1154" s="223"/>
      <c r="PFG1154" s="223"/>
      <c r="PFH1154" s="223"/>
      <c r="PFI1154" s="223"/>
      <c r="PFJ1154" s="223"/>
      <c r="PFK1154" s="223"/>
      <c r="PFL1154" s="223"/>
      <c r="PFM1154" s="223"/>
      <c r="PFN1154" s="223"/>
      <c r="PFO1154" s="223"/>
      <c r="PFP1154" s="223"/>
      <c r="PFQ1154" s="223"/>
      <c r="PFR1154" s="223"/>
      <c r="PFS1154" s="223"/>
      <c r="PFT1154" s="223"/>
      <c r="PFU1154" s="223"/>
      <c r="PFV1154" s="223"/>
      <c r="PFW1154" s="223"/>
      <c r="PFX1154" s="223"/>
      <c r="PFY1154" s="223"/>
      <c r="PFZ1154" s="223"/>
      <c r="PGA1154" s="223"/>
      <c r="PGB1154" s="223"/>
      <c r="PGC1154" s="223"/>
      <c r="PGD1154" s="223"/>
      <c r="PGE1154" s="223"/>
      <c r="PGF1154" s="223"/>
      <c r="PGG1154" s="223"/>
      <c r="PGH1154" s="223"/>
      <c r="PGI1154" s="223"/>
      <c r="PGJ1154" s="223"/>
      <c r="PGK1154" s="223"/>
      <c r="PGL1154" s="223"/>
      <c r="PGM1154" s="223"/>
      <c r="PGN1154" s="223"/>
      <c r="PGO1154" s="223"/>
      <c r="PGP1154" s="223"/>
      <c r="PGQ1154" s="223"/>
      <c r="PGR1154" s="223"/>
      <c r="PGS1154" s="223"/>
      <c r="PGT1154" s="223"/>
      <c r="PGU1154" s="223"/>
      <c r="PGV1154" s="223"/>
      <c r="PGW1154" s="223"/>
      <c r="PGX1154" s="223"/>
      <c r="PGY1154" s="223"/>
      <c r="PGZ1154" s="223"/>
      <c r="PHA1154" s="223"/>
      <c r="PHB1154" s="223"/>
      <c r="PHC1154" s="223"/>
      <c r="PHD1154" s="223"/>
      <c r="PHE1154" s="223"/>
      <c r="PHF1154" s="223"/>
      <c r="PHG1154" s="223"/>
      <c r="PHH1154" s="223"/>
      <c r="PHI1154" s="223"/>
      <c r="PHJ1154" s="223"/>
      <c r="PHK1154" s="223"/>
      <c r="PHL1154" s="223"/>
      <c r="PHM1154" s="223"/>
      <c r="PHN1154" s="223"/>
      <c r="PHO1154" s="223"/>
      <c r="PHP1154" s="223"/>
      <c r="PHQ1154" s="223"/>
      <c r="PHR1154" s="223"/>
      <c r="PHS1154" s="223"/>
      <c r="PHT1154" s="223"/>
      <c r="PHU1154" s="223"/>
      <c r="PHV1154" s="223"/>
      <c r="PHW1154" s="223"/>
      <c r="PHX1154" s="223"/>
      <c r="PHY1154" s="223"/>
      <c r="PHZ1154" s="223"/>
      <c r="PIA1154" s="223"/>
      <c r="PIB1154" s="223"/>
      <c r="PIC1154" s="223"/>
      <c r="PID1154" s="223"/>
      <c r="PIE1154" s="223"/>
      <c r="PIF1154" s="223"/>
      <c r="PIG1154" s="223"/>
      <c r="PIH1154" s="223"/>
      <c r="PII1154" s="223"/>
      <c r="PIJ1154" s="223"/>
      <c r="PIK1154" s="223"/>
      <c r="PIL1154" s="223"/>
      <c r="PIM1154" s="223"/>
      <c r="PIN1154" s="223"/>
      <c r="PIO1154" s="223"/>
      <c r="PIP1154" s="223"/>
      <c r="PIQ1154" s="223"/>
      <c r="PIR1154" s="223"/>
      <c r="PIS1154" s="223"/>
      <c r="PIT1154" s="223"/>
      <c r="PIU1154" s="223"/>
      <c r="PIV1154" s="223"/>
      <c r="PIW1154" s="223"/>
      <c r="PIX1154" s="223"/>
      <c r="PIY1154" s="223"/>
      <c r="PIZ1154" s="223"/>
      <c r="PJA1154" s="223"/>
      <c r="PJB1154" s="223"/>
      <c r="PJC1154" s="223"/>
      <c r="PJD1154" s="223"/>
      <c r="PJE1154" s="223"/>
      <c r="PJF1154" s="223"/>
      <c r="PJG1154" s="223"/>
      <c r="PJH1154" s="223"/>
      <c r="PJI1154" s="223"/>
      <c r="PJJ1154" s="223"/>
      <c r="PJK1154" s="223"/>
      <c r="PJL1154" s="223"/>
      <c r="PJM1154" s="223"/>
      <c r="PJN1154" s="223"/>
      <c r="PJO1154" s="223"/>
      <c r="PJP1154" s="223"/>
      <c r="PJQ1154" s="223"/>
      <c r="PJR1154" s="223"/>
      <c r="PJS1154" s="223"/>
      <c r="PJT1154" s="223"/>
      <c r="PJU1154" s="223"/>
      <c r="PJV1154" s="223"/>
      <c r="PJW1154" s="223"/>
      <c r="PJX1154" s="223"/>
      <c r="PJY1154" s="223"/>
      <c r="PJZ1154" s="223"/>
      <c r="PKA1154" s="223"/>
      <c r="PKB1154" s="223"/>
      <c r="PKC1154" s="223"/>
      <c r="PKD1154" s="223"/>
      <c r="PKE1154" s="223"/>
      <c r="PKF1154" s="223"/>
      <c r="PKG1154" s="223"/>
      <c r="PKH1154" s="223"/>
      <c r="PKI1154" s="223"/>
      <c r="PKJ1154" s="223"/>
      <c r="PKK1154" s="223"/>
      <c r="PKL1154" s="223"/>
      <c r="PKM1154" s="223"/>
      <c r="PKN1154" s="223"/>
      <c r="PKO1154" s="223"/>
      <c r="PKP1154" s="223"/>
      <c r="PKQ1154" s="223"/>
      <c r="PKR1154" s="223"/>
      <c r="PKS1154" s="223"/>
      <c r="PKT1154" s="223"/>
      <c r="PKU1154" s="223"/>
      <c r="PKV1154" s="223"/>
      <c r="PKW1154" s="223"/>
      <c r="PKX1154" s="223"/>
      <c r="PKY1154" s="223"/>
      <c r="PKZ1154" s="223"/>
      <c r="PLA1154" s="223"/>
      <c r="PLB1154" s="223"/>
      <c r="PLC1154" s="223"/>
      <c r="PLD1154" s="223"/>
      <c r="PLE1154" s="223"/>
      <c r="PLF1154" s="223"/>
      <c r="PLG1154" s="223"/>
      <c r="PLH1154" s="223"/>
      <c r="PLI1154" s="223"/>
      <c r="PLJ1154" s="223"/>
      <c r="PLK1154" s="223"/>
      <c r="PLL1154" s="223"/>
      <c r="PLM1154" s="223"/>
      <c r="PLN1154" s="223"/>
      <c r="PLO1154" s="223"/>
      <c r="PLP1154" s="223"/>
      <c r="PLQ1154" s="223"/>
      <c r="PLR1154" s="223"/>
      <c r="PLS1154" s="223"/>
      <c r="PLT1154" s="223"/>
      <c r="PLU1154" s="223"/>
      <c r="PLV1154" s="223"/>
      <c r="PLW1154" s="223"/>
      <c r="PLX1154" s="223"/>
      <c r="PLY1154" s="223"/>
      <c r="PLZ1154" s="223"/>
      <c r="PMA1154" s="223"/>
      <c r="PMB1154" s="223"/>
      <c r="PMC1154" s="223"/>
      <c r="PMD1154" s="223"/>
      <c r="PME1154" s="223"/>
      <c r="PMF1154" s="223"/>
      <c r="PMG1154" s="223"/>
      <c r="PMH1154" s="223"/>
      <c r="PMI1154" s="223"/>
      <c r="PMJ1154" s="223"/>
      <c r="PMK1154" s="223"/>
      <c r="PML1154" s="223"/>
      <c r="PMM1154" s="223"/>
      <c r="PMN1154" s="223"/>
      <c r="PMO1154" s="223"/>
      <c r="PMP1154" s="223"/>
      <c r="PMQ1154" s="223"/>
      <c r="PMR1154" s="223"/>
      <c r="PMS1154" s="223"/>
      <c r="PMT1154" s="223"/>
      <c r="PMU1154" s="223"/>
      <c r="PMV1154" s="223"/>
      <c r="PMW1154" s="223"/>
      <c r="PMX1154" s="223"/>
      <c r="PMY1154" s="223"/>
      <c r="PMZ1154" s="223"/>
      <c r="PNA1154" s="223"/>
      <c r="PNB1154" s="223"/>
      <c r="PNC1154" s="223"/>
      <c r="PND1154" s="223"/>
      <c r="PNE1154" s="223"/>
      <c r="PNF1154" s="223"/>
      <c r="PNG1154" s="223"/>
      <c r="PNH1154" s="223"/>
      <c r="PNI1154" s="223"/>
      <c r="PNJ1154" s="223"/>
      <c r="PNK1154" s="223"/>
      <c r="PNL1154" s="223"/>
      <c r="PNM1154" s="223"/>
      <c r="PNN1154" s="223"/>
      <c r="PNO1154" s="223"/>
      <c r="PNP1154" s="223"/>
      <c r="PNQ1154" s="223"/>
      <c r="PNR1154" s="223"/>
      <c r="PNS1154" s="223"/>
      <c r="PNT1154" s="223"/>
      <c r="PNU1154" s="223"/>
      <c r="PNV1154" s="223"/>
      <c r="PNW1154" s="223"/>
      <c r="PNX1154" s="223"/>
      <c r="PNY1154" s="223"/>
      <c r="PNZ1154" s="223"/>
      <c r="POA1154" s="223"/>
      <c r="POB1154" s="223"/>
      <c r="POC1154" s="223"/>
      <c r="POD1154" s="223"/>
      <c r="POE1154" s="223"/>
      <c r="POF1154" s="223"/>
      <c r="POG1154" s="223"/>
      <c r="POH1154" s="223"/>
      <c r="POI1154" s="223"/>
      <c r="POJ1154" s="223"/>
      <c r="POK1154" s="223"/>
      <c r="POL1154" s="223"/>
      <c r="POM1154" s="223"/>
      <c r="PON1154" s="223"/>
      <c r="POO1154" s="223"/>
      <c r="POP1154" s="223"/>
      <c r="POQ1154" s="223"/>
      <c r="POR1154" s="223"/>
      <c r="POS1154" s="223"/>
      <c r="POT1154" s="223"/>
      <c r="POU1154" s="223"/>
      <c r="POV1154" s="223"/>
      <c r="POW1154" s="223"/>
      <c r="POX1154" s="223"/>
      <c r="POY1154" s="223"/>
      <c r="POZ1154" s="223"/>
      <c r="PPA1154" s="223"/>
      <c r="PPB1154" s="223"/>
      <c r="PPC1154" s="223"/>
      <c r="PPD1154" s="223"/>
      <c r="PPE1154" s="223"/>
      <c r="PPF1154" s="223"/>
      <c r="PPG1154" s="223"/>
      <c r="PPH1154" s="223"/>
      <c r="PPI1154" s="223"/>
      <c r="PPJ1154" s="223"/>
      <c r="PPK1154" s="223"/>
      <c r="PPL1154" s="223"/>
      <c r="PPM1154" s="223"/>
      <c r="PPN1154" s="223"/>
      <c r="PPO1154" s="223"/>
      <c r="PPP1154" s="223"/>
      <c r="PPQ1154" s="223"/>
      <c r="PPR1154" s="223"/>
      <c r="PPS1154" s="223"/>
      <c r="PPT1154" s="223"/>
      <c r="PPU1154" s="223"/>
      <c r="PPV1154" s="223"/>
      <c r="PPW1154" s="223"/>
      <c r="PPX1154" s="223"/>
      <c r="PPY1154" s="223"/>
      <c r="PPZ1154" s="223"/>
      <c r="PQA1154" s="223"/>
      <c r="PQB1154" s="223"/>
      <c r="PQC1154" s="223"/>
      <c r="PQD1154" s="223"/>
      <c r="PQE1154" s="223"/>
      <c r="PQF1154" s="223"/>
      <c r="PQG1154" s="223"/>
      <c r="PQH1154" s="223"/>
      <c r="PQI1154" s="223"/>
      <c r="PQJ1154" s="223"/>
      <c r="PQK1154" s="223"/>
      <c r="PQL1154" s="223"/>
      <c r="PQM1154" s="223"/>
      <c r="PQN1154" s="223"/>
      <c r="PQO1154" s="223"/>
      <c r="PQP1154" s="223"/>
      <c r="PQQ1154" s="223"/>
      <c r="PQR1154" s="223"/>
      <c r="PQS1154" s="223"/>
      <c r="PQT1154" s="223"/>
      <c r="PQU1154" s="223"/>
      <c r="PQV1154" s="223"/>
      <c r="PQW1154" s="223"/>
      <c r="PQX1154" s="223"/>
      <c r="PQY1154" s="223"/>
      <c r="PQZ1154" s="223"/>
      <c r="PRA1154" s="223"/>
      <c r="PRB1154" s="223"/>
      <c r="PRC1154" s="223"/>
      <c r="PRD1154" s="223"/>
      <c r="PRE1154" s="223"/>
      <c r="PRF1154" s="223"/>
      <c r="PRG1154" s="223"/>
      <c r="PRH1154" s="223"/>
      <c r="PRI1154" s="223"/>
      <c r="PRJ1154" s="223"/>
      <c r="PRK1154" s="223"/>
      <c r="PRL1154" s="223"/>
      <c r="PRM1154" s="223"/>
      <c r="PRN1154" s="223"/>
      <c r="PRO1154" s="223"/>
      <c r="PRP1154" s="223"/>
      <c r="PRQ1154" s="223"/>
      <c r="PRR1154" s="223"/>
      <c r="PRS1154" s="223"/>
      <c r="PRT1154" s="223"/>
      <c r="PRU1154" s="223"/>
      <c r="PRV1154" s="223"/>
      <c r="PRW1154" s="223"/>
      <c r="PRX1154" s="223"/>
      <c r="PRY1154" s="223"/>
      <c r="PRZ1154" s="223"/>
      <c r="PSA1154" s="223"/>
      <c r="PSB1154" s="223"/>
      <c r="PSC1154" s="223"/>
      <c r="PSD1154" s="223"/>
      <c r="PSE1154" s="223"/>
      <c r="PSF1154" s="223"/>
      <c r="PSG1154" s="223"/>
      <c r="PSH1154" s="223"/>
      <c r="PSI1154" s="223"/>
      <c r="PSJ1154" s="223"/>
      <c r="PSK1154" s="223"/>
      <c r="PSL1154" s="223"/>
      <c r="PSM1154" s="223"/>
      <c r="PSN1154" s="223"/>
      <c r="PSO1154" s="223"/>
      <c r="PSP1154" s="223"/>
      <c r="PSQ1154" s="223"/>
      <c r="PSR1154" s="223"/>
      <c r="PSS1154" s="223"/>
      <c r="PST1154" s="223"/>
      <c r="PSU1154" s="223"/>
      <c r="PSV1154" s="223"/>
      <c r="PSW1154" s="223"/>
      <c r="PSX1154" s="223"/>
      <c r="PSY1154" s="223"/>
      <c r="PSZ1154" s="223"/>
      <c r="PTA1154" s="223"/>
      <c r="PTB1154" s="223"/>
      <c r="PTC1154" s="223"/>
      <c r="PTD1154" s="223"/>
      <c r="PTE1154" s="223"/>
      <c r="PTF1154" s="223"/>
      <c r="PTG1154" s="223"/>
      <c r="PTH1154" s="223"/>
      <c r="PTI1154" s="223"/>
      <c r="PTJ1154" s="223"/>
      <c r="PTK1154" s="223"/>
      <c r="PTL1154" s="223"/>
      <c r="PTM1154" s="223"/>
      <c r="PTN1154" s="223"/>
      <c r="PTO1154" s="223"/>
      <c r="PTP1154" s="223"/>
      <c r="PTQ1154" s="223"/>
      <c r="PTR1154" s="223"/>
      <c r="PTS1154" s="223"/>
      <c r="PTT1154" s="223"/>
      <c r="PTU1154" s="223"/>
      <c r="PTV1154" s="223"/>
      <c r="PTW1154" s="223"/>
      <c r="PTX1154" s="223"/>
      <c r="PTY1154" s="223"/>
      <c r="PTZ1154" s="223"/>
      <c r="PUA1154" s="223"/>
      <c r="PUB1154" s="223"/>
      <c r="PUC1154" s="223"/>
      <c r="PUD1154" s="223"/>
      <c r="PUE1154" s="223"/>
      <c r="PUF1154" s="223"/>
      <c r="PUG1154" s="223"/>
      <c r="PUH1154" s="223"/>
      <c r="PUI1154" s="223"/>
      <c r="PUJ1154" s="223"/>
      <c r="PUK1154" s="223"/>
      <c r="PUL1154" s="223"/>
      <c r="PUM1154" s="223"/>
      <c r="PUN1154" s="223"/>
      <c r="PUO1154" s="223"/>
      <c r="PUP1154" s="223"/>
      <c r="PUQ1154" s="223"/>
      <c r="PUR1154" s="223"/>
      <c r="PUS1154" s="223"/>
      <c r="PUT1154" s="223"/>
      <c r="PUU1154" s="223"/>
      <c r="PUV1154" s="223"/>
      <c r="PUW1154" s="223"/>
      <c r="PUX1154" s="223"/>
      <c r="PUY1154" s="223"/>
      <c r="PUZ1154" s="223"/>
      <c r="PVA1154" s="223"/>
      <c r="PVB1154" s="223"/>
      <c r="PVC1154" s="223"/>
      <c r="PVD1154" s="223"/>
      <c r="PVE1154" s="223"/>
      <c r="PVF1154" s="223"/>
      <c r="PVG1154" s="223"/>
      <c r="PVH1154" s="223"/>
      <c r="PVI1154" s="223"/>
      <c r="PVJ1154" s="223"/>
      <c r="PVK1154" s="223"/>
      <c r="PVL1154" s="223"/>
      <c r="PVM1154" s="223"/>
      <c r="PVN1154" s="223"/>
      <c r="PVO1154" s="223"/>
      <c r="PVP1154" s="223"/>
      <c r="PVQ1154" s="223"/>
      <c r="PVR1154" s="223"/>
      <c r="PVS1154" s="223"/>
      <c r="PVT1154" s="223"/>
      <c r="PVU1154" s="223"/>
      <c r="PVV1154" s="223"/>
      <c r="PVW1154" s="223"/>
      <c r="PVX1154" s="223"/>
      <c r="PVY1154" s="223"/>
      <c r="PVZ1154" s="223"/>
      <c r="PWA1154" s="223"/>
      <c r="PWB1154" s="223"/>
      <c r="PWC1154" s="223"/>
      <c r="PWD1154" s="223"/>
      <c r="PWE1154" s="223"/>
      <c r="PWF1154" s="223"/>
      <c r="PWG1154" s="223"/>
      <c r="PWH1154" s="223"/>
      <c r="PWI1154" s="223"/>
      <c r="PWJ1154" s="223"/>
      <c r="PWK1154" s="223"/>
      <c r="PWL1154" s="223"/>
      <c r="PWM1154" s="223"/>
      <c r="PWN1154" s="223"/>
      <c r="PWO1154" s="223"/>
      <c r="PWP1154" s="223"/>
      <c r="PWQ1154" s="223"/>
      <c r="PWR1154" s="223"/>
      <c r="PWS1154" s="223"/>
      <c r="PWT1154" s="223"/>
      <c r="PWU1154" s="223"/>
      <c r="PWV1154" s="223"/>
      <c r="PWW1154" s="223"/>
      <c r="PWX1154" s="223"/>
      <c r="PWY1154" s="223"/>
      <c r="PWZ1154" s="223"/>
      <c r="PXA1154" s="223"/>
      <c r="PXB1154" s="223"/>
      <c r="PXC1154" s="223"/>
      <c r="PXD1154" s="223"/>
      <c r="PXE1154" s="223"/>
      <c r="PXF1154" s="223"/>
      <c r="PXG1154" s="223"/>
      <c r="PXH1154" s="223"/>
      <c r="PXI1154" s="223"/>
      <c r="PXJ1154" s="223"/>
      <c r="PXK1154" s="223"/>
      <c r="PXL1154" s="223"/>
      <c r="PXM1154" s="223"/>
      <c r="PXN1154" s="223"/>
      <c r="PXO1154" s="223"/>
      <c r="PXP1154" s="223"/>
      <c r="PXQ1154" s="223"/>
      <c r="PXR1154" s="223"/>
      <c r="PXS1154" s="223"/>
      <c r="PXT1154" s="223"/>
      <c r="PXU1154" s="223"/>
      <c r="PXV1154" s="223"/>
      <c r="PXW1154" s="223"/>
      <c r="PXX1154" s="223"/>
      <c r="PXY1154" s="223"/>
      <c r="PXZ1154" s="223"/>
      <c r="PYA1154" s="223"/>
      <c r="PYB1154" s="223"/>
      <c r="PYC1154" s="223"/>
      <c r="PYD1154" s="223"/>
      <c r="PYE1154" s="223"/>
      <c r="PYF1154" s="223"/>
      <c r="PYG1154" s="223"/>
      <c r="PYH1154" s="223"/>
      <c r="PYI1154" s="223"/>
      <c r="PYJ1154" s="223"/>
      <c r="PYK1154" s="223"/>
      <c r="PYL1154" s="223"/>
      <c r="PYM1154" s="223"/>
      <c r="PYN1154" s="223"/>
      <c r="PYO1154" s="223"/>
      <c r="PYP1154" s="223"/>
      <c r="PYQ1154" s="223"/>
      <c r="PYR1154" s="223"/>
      <c r="PYS1154" s="223"/>
      <c r="PYT1154" s="223"/>
      <c r="PYU1154" s="223"/>
      <c r="PYV1154" s="223"/>
      <c r="PYW1154" s="223"/>
      <c r="PYX1154" s="223"/>
      <c r="PYY1154" s="223"/>
      <c r="PYZ1154" s="223"/>
      <c r="PZA1154" s="223"/>
      <c r="PZB1154" s="223"/>
      <c r="PZC1154" s="223"/>
      <c r="PZD1154" s="223"/>
      <c r="PZE1154" s="223"/>
      <c r="PZF1154" s="223"/>
      <c r="PZG1154" s="223"/>
      <c r="PZH1154" s="223"/>
      <c r="PZI1154" s="223"/>
      <c r="PZJ1154" s="223"/>
      <c r="PZK1154" s="223"/>
      <c r="PZL1154" s="223"/>
      <c r="PZM1154" s="223"/>
      <c r="PZN1154" s="223"/>
      <c r="PZO1154" s="223"/>
      <c r="PZP1154" s="223"/>
      <c r="PZQ1154" s="223"/>
      <c r="PZR1154" s="223"/>
      <c r="PZS1154" s="223"/>
      <c r="PZT1154" s="223"/>
      <c r="PZU1154" s="223"/>
      <c r="PZV1154" s="223"/>
      <c r="PZW1154" s="223"/>
      <c r="PZX1154" s="223"/>
      <c r="PZY1154" s="223"/>
      <c r="PZZ1154" s="223"/>
      <c r="QAA1154" s="223"/>
      <c r="QAB1154" s="223"/>
      <c r="QAC1154" s="223"/>
      <c r="QAD1154" s="223"/>
      <c r="QAE1154" s="223"/>
      <c r="QAF1154" s="223"/>
      <c r="QAG1154" s="223"/>
      <c r="QAH1154" s="223"/>
      <c r="QAI1154" s="223"/>
      <c r="QAJ1154" s="223"/>
      <c r="QAK1154" s="223"/>
      <c r="QAL1154" s="223"/>
      <c r="QAM1154" s="223"/>
      <c r="QAN1154" s="223"/>
      <c r="QAO1154" s="223"/>
      <c r="QAP1154" s="223"/>
      <c r="QAQ1154" s="223"/>
      <c r="QAR1154" s="223"/>
      <c r="QAS1154" s="223"/>
      <c r="QAT1154" s="223"/>
      <c r="QAU1154" s="223"/>
      <c r="QAV1154" s="223"/>
      <c r="QAW1154" s="223"/>
      <c r="QAX1154" s="223"/>
      <c r="QAY1154" s="223"/>
      <c r="QAZ1154" s="223"/>
      <c r="QBA1154" s="223"/>
      <c r="QBB1154" s="223"/>
      <c r="QBC1154" s="223"/>
      <c r="QBD1154" s="223"/>
      <c r="QBE1154" s="223"/>
      <c r="QBF1154" s="223"/>
      <c r="QBG1154" s="223"/>
      <c r="QBH1154" s="223"/>
      <c r="QBI1154" s="223"/>
      <c r="QBJ1154" s="223"/>
      <c r="QBK1154" s="223"/>
      <c r="QBL1154" s="223"/>
      <c r="QBM1154" s="223"/>
      <c r="QBN1154" s="223"/>
      <c r="QBO1154" s="223"/>
      <c r="QBP1154" s="223"/>
      <c r="QBQ1154" s="223"/>
      <c r="QBR1154" s="223"/>
      <c r="QBS1154" s="223"/>
      <c r="QBT1154" s="223"/>
      <c r="QBU1154" s="223"/>
      <c r="QBV1154" s="223"/>
      <c r="QBW1154" s="223"/>
      <c r="QBX1154" s="223"/>
      <c r="QBY1154" s="223"/>
      <c r="QBZ1154" s="223"/>
      <c r="QCA1154" s="223"/>
      <c r="QCB1154" s="223"/>
      <c r="QCC1154" s="223"/>
      <c r="QCD1154" s="223"/>
      <c r="QCE1154" s="223"/>
      <c r="QCF1154" s="223"/>
      <c r="QCG1154" s="223"/>
      <c r="QCH1154" s="223"/>
      <c r="QCI1154" s="223"/>
      <c r="QCJ1154" s="223"/>
      <c r="QCK1154" s="223"/>
      <c r="QCL1154" s="223"/>
      <c r="QCM1154" s="223"/>
      <c r="QCN1154" s="223"/>
      <c r="QCO1154" s="223"/>
      <c r="QCP1154" s="223"/>
      <c r="QCQ1154" s="223"/>
      <c r="QCR1154" s="223"/>
      <c r="QCS1154" s="223"/>
      <c r="QCT1154" s="223"/>
      <c r="QCU1154" s="223"/>
      <c r="QCV1154" s="223"/>
      <c r="QCW1154" s="223"/>
      <c r="QCX1154" s="223"/>
      <c r="QCY1154" s="223"/>
      <c r="QCZ1154" s="223"/>
      <c r="QDA1154" s="223"/>
      <c r="QDB1154" s="223"/>
      <c r="QDC1154" s="223"/>
      <c r="QDD1154" s="223"/>
      <c r="QDE1154" s="223"/>
      <c r="QDF1154" s="223"/>
      <c r="QDG1154" s="223"/>
      <c r="QDH1154" s="223"/>
      <c r="QDI1154" s="223"/>
      <c r="QDJ1154" s="223"/>
      <c r="QDK1154" s="223"/>
      <c r="QDL1154" s="223"/>
      <c r="QDM1154" s="223"/>
      <c r="QDN1154" s="223"/>
      <c r="QDO1154" s="223"/>
      <c r="QDP1154" s="223"/>
      <c r="QDQ1154" s="223"/>
      <c r="QDR1154" s="223"/>
      <c r="QDS1154" s="223"/>
      <c r="QDT1154" s="223"/>
      <c r="QDU1154" s="223"/>
      <c r="QDV1154" s="223"/>
      <c r="QDW1154" s="223"/>
      <c r="QDX1154" s="223"/>
      <c r="QDY1154" s="223"/>
      <c r="QDZ1154" s="223"/>
      <c r="QEA1154" s="223"/>
      <c r="QEB1154" s="223"/>
      <c r="QEC1154" s="223"/>
      <c r="QED1154" s="223"/>
      <c r="QEE1154" s="223"/>
      <c r="QEF1154" s="223"/>
      <c r="QEG1154" s="223"/>
      <c r="QEH1154" s="223"/>
      <c r="QEI1154" s="223"/>
      <c r="QEJ1154" s="223"/>
      <c r="QEK1154" s="223"/>
      <c r="QEL1154" s="223"/>
      <c r="QEM1154" s="223"/>
      <c r="QEN1154" s="223"/>
      <c r="QEO1154" s="223"/>
      <c r="QEP1154" s="223"/>
      <c r="QEQ1154" s="223"/>
      <c r="QER1154" s="223"/>
      <c r="QES1154" s="223"/>
      <c r="QET1154" s="223"/>
      <c r="QEU1154" s="223"/>
      <c r="QEV1154" s="223"/>
      <c r="QEW1154" s="223"/>
      <c r="QEX1154" s="223"/>
      <c r="QEY1154" s="223"/>
      <c r="QEZ1154" s="223"/>
      <c r="QFA1154" s="223"/>
      <c r="QFB1154" s="223"/>
      <c r="QFC1154" s="223"/>
      <c r="QFD1154" s="223"/>
      <c r="QFE1154" s="223"/>
      <c r="QFF1154" s="223"/>
      <c r="QFG1154" s="223"/>
      <c r="QFH1154" s="223"/>
      <c r="QFI1154" s="223"/>
      <c r="QFJ1154" s="223"/>
      <c r="QFK1154" s="223"/>
      <c r="QFL1154" s="223"/>
      <c r="QFM1154" s="223"/>
      <c r="QFN1154" s="223"/>
      <c r="QFO1154" s="223"/>
      <c r="QFP1154" s="223"/>
      <c r="QFQ1154" s="223"/>
      <c r="QFR1154" s="223"/>
      <c r="QFS1154" s="223"/>
      <c r="QFT1154" s="223"/>
      <c r="QFU1154" s="223"/>
      <c r="QFV1154" s="223"/>
      <c r="QFW1154" s="223"/>
      <c r="QFX1154" s="223"/>
      <c r="QFY1154" s="223"/>
      <c r="QFZ1154" s="223"/>
      <c r="QGA1154" s="223"/>
      <c r="QGB1154" s="223"/>
      <c r="QGC1154" s="223"/>
      <c r="QGD1154" s="223"/>
      <c r="QGE1154" s="223"/>
      <c r="QGF1154" s="223"/>
      <c r="QGG1154" s="223"/>
      <c r="QGH1154" s="223"/>
      <c r="QGI1154" s="223"/>
      <c r="QGJ1154" s="223"/>
      <c r="QGK1154" s="223"/>
      <c r="QGL1154" s="223"/>
      <c r="QGM1154" s="223"/>
      <c r="QGN1154" s="223"/>
      <c r="QGO1154" s="223"/>
      <c r="QGP1154" s="223"/>
      <c r="QGQ1154" s="223"/>
      <c r="QGR1154" s="223"/>
      <c r="QGS1154" s="223"/>
      <c r="QGT1154" s="223"/>
      <c r="QGU1154" s="223"/>
      <c r="QGV1154" s="223"/>
      <c r="QGW1154" s="223"/>
      <c r="QGX1154" s="223"/>
      <c r="QGY1154" s="223"/>
      <c r="QGZ1154" s="223"/>
      <c r="QHA1154" s="223"/>
      <c r="QHB1154" s="223"/>
      <c r="QHC1154" s="223"/>
      <c r="QHD1154" s="223"/>
      <c r="QHE1154" s="223"/>
      <c r="QHF1154" s="223"/>
      <c r="QHG1154" s="223"/>
      <c r="QHH1154" s="223"/>
      <c r="QHI1154" s="223"/>
      <c r="QHJ1154" s="223"/>
      <c r="QHK1154" s="223"/>
      <c r="QHL1154" s="223"/>
      <c r="QHM1154" s="223"/>
      <c r="QHN1154" s="223"/>
      <c r="QHO1154" s="223"/>
      <c r="QHP1154" s="223"/>
      <c r="QHQ1154" s="223"/>
      <c r="QHR1154" s="223"/>
      <c r="QHS1154" s="223"/>
      <c r="QHT1154" s="223"/>
      <c r="QHU1154" s="223"/>
      <c r="QHV1154" s="223"/>
      <c r="QHW1154" s="223"/>
      <c r="QHX1154" s="223"/>
      <c r="QHY1154" s="223"/>
      <c r="QHZ1154" s="223"/>
      <c r="QIA1154" s="223"/>
      <c r="QIB1154" s="223"/>
      <c r="QIC1154" s="223"/>
      <c r="QID1154" s="223"/>
      <c r="QIE1154" s="223"/>
      <c r="QIF1154" s="223"/>
      <c r="QIG1154" s="223"/>
      <c r="QIH1154" s="223"/>
      <c r="QII1154" s="223"/>
      <c r="QIJ1154" s="223"/>
      <c r="QIK1154" s="223"/>
      <c r="QIL1154" s="223"/>
      <c r="QIM1154" s="223"/>
      <c r="QIN1154" s="223"/>
      <c r="QIO1154" s="223"/>
      <c r="QIP1154" s="223"/>
      <c r="QIQ1154" s="223"/>
      <c r="QIR1154" s="223"/>
      <c r="QIS1154" s="223"/>
      <c r="QIT1154" s="223"/>
      <c r="QIU1154" s="223"/>
      <c r="QIV1154" s="223"/>
      <c r="QIW1154" s="223"/>
      <c r="QIX1154" s="223"/>
      <c r="QIY1154" s="223"/>
      <c r="QIZ1154" s="223"/>
      <c r="QJA1154" s="223"/>
      <c r="QJB1154" s="223"/>
      <c r="QJC1154" s="223"/>
      <c r="QJD1154" s="223"/>
      <c r="QJE1154" s="223"/>
      <c r="QJF1154" s="223"/>
      <c r="QJG1154" s="223"/>
      <c r="QJH1154" s="223"/>
      <c r="QJI1154" s="223"/>
      <c r="QJJ1154" s="223"/>
      <c r="QJK1154" s="223"/>
      <c r="QJL1154" s="223"/>
      <c r="QJM1154" s="223"/>
      <c r="QJN1154" s="223"/>
      <c r="QJO1154" s="223"/>
      <c r="QJP1154" s="223"/>
      <c r="QJQ1154" s="223"/>
      <c r="QJR1154" s="223"/>
      <c r="QJS1154" s="223"/>
      <c r="QJT1154" s="223"/>
      <c r="QJU1154" s="223"/>
      <c r="QJV1154" s="223"/>
      <c r="QJW1154" s="223"/>
      <c r="QJX1154" s="223"/>
      <c r="QJY1154" s="223"/>
      <c r="QJZ1154" s="223"/>
      <c r="QKA1154" s="223"/>
      <c r="QKB1154" s="223"/>
      <c r="QKC1154" s="223"/>
      <c r="QKD1154" s="223"/>
      <c r="QKE1154" s="223"/>
      <c r="QKF1154" s="223"/>
      <c r="QKG1154" s="223"/>
      <c r="QKH1154" s="223"/>
      <c r="QKI1154" s="223"/>
      <c r="QKJ1154" s="223"/>
      <c r="QKK1154" s="223"/>
      <c r="QKL1154" s="223"/>
      <c r="QKM1154" s="223"/>
      <c r="QKN1154" s="223"/>
      <c r="QKO1154" s="223"/>
      <c r="QKP1154" s="223"/>
      <c r="QKQ1154" s="223"/>
      <c r="QKR1154" s="223"/>
      <c r="QKS1154" s="223"/>
      <c r="QKT1154" s="223"/>
      <c r="QKU1154" s="223"/>
      <c r="QKV1154" s="223"/>
      <c r="QKW1154" s="223"/>
      <c r="QKX1154" s="223"/>
      <c r="QKY1154" s="223"/>
      <c r="QKZ1154" s="223"/>
      <c r="QLA1154" s="223"/>
      <c r="QLB1154" s="223"/>
      <c r="QLC1154" s="223"/>
      <c r="QLD1154" s="223"/>
      <c r="QLE1154" s="223"/>
      <c r="QLF1154" s="223"/>
      <c r="QLG1154" s="223"/>
      <c r="QLH1154" s="223"/>
      <c r="QLI1154" s="223"/>
      <c r="QLJ1154" s="223"/>
      <c r="QLK1154" s="223"/>
      <c r="QLL1154" s="223"/>
      <c r="QLM1154" s="223"/>
      <c r="QLN1154" s="223"/>
      <c r="QLO1154" s="223"/>
      <c r="QLP1154" s="223"/>
      <c r="QLQ1154" s="223"/>
      <c r="QLR1154" s="223"/>
      <c r="QLS1154" s="223"/>
      <c r="QLT1154" s="223"/>
      <c r="QLU1154" s="223"/>
      <c r="QLV1154" s="223"/>
      <c r="QLW1154" s="223"/>
      <c r="QLX1154" s="223"/>
      <c r="QLY1154" s="223"/>
      <c r="QLZ1154" s="223"/>
      <c r="QMA1154" s="223"/>
      <c r="QMB1154" s="223"/>
      <c r="QMC1154" s="223"/>
      <c r="QMD1154" s="223"/>
      <c r="QME1154" s="223"/>
      <c r="QMF1154" s="223"/>
      <c r="QMG1154" s="223"/>
      <c r="QMH1154" s="223"/>
      <c r="QMI1154" s="223"/>
      <c r="QMJ1154" s="223"/>
      <c r="QMK1154" s="223"/>
      <c r="QML1154" s="223"/>
      <c r="QMM1154" s="223"/>
      <c r="QMN1154" s="223"/>
      <c r="QMO1154" s="223"/>
      <c r="QMP1154" s="223"/>
      <c r="QMQ1154" s="223"/>
      <c r="QMR1154" s="223"/>
      <c r="QMS1154" s="223"/>
      <c r="QMT1154" s="223"/>
      <c r="QMU1154" s="223"/>
      <c r="QMV1154" s="223"/>
      <c r="QMW1154" s="223"/>
      <c r="QMX1154" s="223"/>
      <c r="QMY1154" s="223"/>
      <c r="QMZ1154" s="223"/>
      <c r="QNA1154" s="223"/>
      <c r="QNB1154" s="223"/>
      <c r="QNC1154" s="223"/>
      <c r="QND1154" s="223"/>
      <c r="QNE1154" s="223"/>
      <c r="QNF1154" s="223"/>
      <c r="QNG1154" s="223"/>
      <c r="QNH1154" s="223"/>
      <c r="QNI1154" s="223"/>
      <c r="QNJ1154" s="223"/>
      <c r="QNK1154" s="223"/>
      <c r="QNL1154" s="223"/>
      <c r="QNM1154" s="223"/>
      <c r="QNN1154" s="223"/>
      <c r="QNO1154" s="223"/>
      <c r="QNP1154" s="223"/>
      <c r="QNQ1154" s="223"/>
      <c r="QNR1154" s="223"/>
      <c r="QNS1154" s="223"/>
      <c r="QNT1154" s="223"/>
      <c r="QNU1154" s="223"/>
      <c r="QNV1154" s="223"/>
      <c r="QNW1154" s="223"/>
      <c r="QNX1154" s="223"/>
      <c r="QNY1154" s="223"/>
      <c r="QNZ1154" s="223"/>
      <c r="QOA1154" s="223"/>
      <c r="QOB1154" s="223"/>
      <c r="QOC1154" s="223"/>
      <c r="QOD1154" s="223"/>
      <c r="QOE1154" s="223"/>
      <c r="QOF1154" s="223"/>
      <c r="QOG1154" s="223"/>
      <c r="QOH1154" s="223"/>
      <c r="QOI1154" s="223"/>
      <c r="QOJ1154" s="223"/>
      <c r="QOK1154" s="223"/>
      <c r="QOL1154" s="223"/>
      <c r="QOM1154" s="223"/>
      <c r="QON1154" s="223"/>
      <c r="QOO1154" s="223"/>
      <c r="QOP1154" s="223"/>
      <c r="QOQ1154" s="223"/>
      <c r="QOR1154" s="223"/>
      <c r="QOS1154" s="223"/>
      <c r="QOT1154" s="223"/>
      <c r="QOU1154" s="223"/>
      <c r="QOV1154" s="223"/>
      <c r="QOW1154" s="223"/>
      <c r="QOX1154" s="223"/>
      <c r="QOY1154" s="223"/>
      <c r="QOZ1154" s="223"/>
      <c r="QPA1154" s="223"/>
      <c r="QPB1154" s="223"/>
      <c r="QPC1154" s="223"/>
      <c r="QPD1154" s="223"/>
      <c r="QPE1154" s="223"/>
      <c r="QPF1154" s="223"/>
      <c r="QPG1154" s="223"/>
      <c r="QPH1154" s="223"/>
      <c r="QPI1154" s="223"/>
      <c r="QPJ1154" s="223"/>
      <c r="QPK1154" s="223"/>
      <c r="QPL1154" s="223"/>
      <c r="QPM1154" s="223"/>
      <c r="QPN1154" s="223"/>
      <c r="QPO1154" s="223"/>
      <c r="QPP1154" s="223"/>
      <c r="QPQ1154" s="223"/>
      <c r="QPR1154" s="223"/>
      <c r="QPS1154" s="223"/>
      <c r="QPT1154" s="223"/>
      <c r="QPU1154" s="223"/>
      <c r="QPV1154" s="223"/>
      <c r="QPW1154" s="223"/>
      <c r="QPX1154" s="223"/>
      <c r="QPY1154" s="223"/>
      <c r="QPZ1154" s="223"/>
      <c r="QQA1154" s="223"/>
      <c r="QQB1154" s="223"/>
      <c r="QQC1154" s="223"/>
      <c r="QQD1154" s="223"/>
      <c r="QQE1154" s="223"/>
      <c r="QQF1154" s="223"/>
      <c r="QQG1154" s="223"/>
      <c r="QQH1154" s="223"/>
      <c r="QQI1154" s="223"/>
      <c r="QQJ1154" s="223"/>
      <c r="QQK1154" s="223"/>
      <c r="QQL1154" s="223"/>
      <c r="QQM1154" s="223"/>
      <c r="QQN1154" s="223"/>
      <c r="QQO1154" s="223"/>
      <c r="QQP1154" s="223"/>
      <c r="QQQ1154" s="223"/>
      <c r="QQR1154" s="223"/>
      <c r="QQS1154" s="223"/>
      <c r="QQT1154" s="223"/>
      <c r="QQU1154" s="223"/>
      <c r="QQV1154" s="223"/>
      <c r="QQW1154" s="223"/>
      <c r="QQX1154" s="223"/>
      <c r="QQY1154" s="223"/>
      <c r="QQZ1154" s="223"/>
      <c r="QRA1154" s="223"/>
      <c r="QRB1154" s="223"/>
      <c r="QRC1154" s="223"/>
      <c r="QRD1154" s="223"/>
      <c r="QRE1154" s="223"/>
      <c r="QRF1154" s="223"/>
      <c r="QRG1154" s="223"/>
      <c r="QRH1154" s="223"/>
      <c r="QRI1154" s="223"/>
      <c r="QRJ1154" s="223"/>
      <c r="QRK1154" s="223"/>
      <c r="QRL1154" s="223"/>
      <c r="QRM1154" s="223"/>
      <c r="QRN1154" s="223"/>
      <c r="QRO1154" s="223"/>
      <c r="QRP1154" s="223"/>
      <c r="QRQ1154" s="223"/>
      <c r="QRR1154" s="223"/>
      <c r="QRS1154" s="223"/>
      <c r="QRT1154" s="223"/>
      <c r="QRU1154" s="223"/>
      <c r="QRV1154" s="223"/>
      <c r="QRW1154" s="223"/>
      <c r="QRX1154" s="223"/>
      <c r="QRY1154" s="223"/>
      <c r="QRZ1154" s="223"/>
      <c r="QSA1154" s="223"/>
      <c r="QSB1154" s="223"/>
      <c r="QSC1154" s="223"/>
      <c r="QSD1154" s="223"/>
      <c r="QSE1154" s="223"/>
      <c r="QSF1154" s="223"/>
      <c r="QSG1154" s="223"/>
      <c r="QSH1154" s="223"/>
      <c r="QSI1154" s="223"/>
      <c r="QSJ1154" s="223"/>
      <c r="QSK1154" s="223"/>
      <c r="QSL1154" s="223"/>
      <c r="QSM1154" s="223"/>
      <c r="QSN1154" s="223"/>
      <c r="QSO1154" s="223"/>
      <c r="QSP1154" s="223"/>
      <c r="QSQ1154" s="223"/>
      <c r="QSR1154" s="223"/>
      <c r="QSS1154" s="223"/>
      <c r="QST1154" s="223"/>
      <c r="QSU1154" s="223"/>
      <c r="QSV1154" s="223"/>
      <c r="QSW1154" s="223"/>
      <c r="QSX1154" s="223"/>
      <c r="QSY1154" s="223"/>
      <c r="QSZ1154" s="223"/>
      <c r="QTA1154" s="223"/>
      <c r="QTB1154" s="223"/>
      <c r="QTC1154" s="223"/>
      <c r="QTD1154" s="223"/>
      <c r="QTE1154" s="223"/>
      <c r="QTF1154" s="223"/>
      <c r="QTG1154" s="223"/>
      <c r="QTH1154" s="223"/>
      <c r="QTI1154" s="223"/>
      <c r="QTJ1154" s="223"/>
      <c r="QTK1154" s="223"/>
      <c r="QTL1154" s="223"/>
      <c r="QTM1154" s="223"/>
      <c r="QTN1154" s="223"/>
      <c r="QTO1154" s="223"/>
      <c r="QTP1154" s="223"/>
      <c r="QTQ1154" s="223"/>
      <c r="QTR1154" s="223"/>
      <c r="QTS1154" s="223"/>
      <c r="QTT1154" s="223"/>
      <c r="QTU1154" s="223"/>
      <c r="QTV1154" s="223"/>
      <c r="QTW1154" s="223"/>
      <c r="QTX1154" s="223"/>
      <c r="QTY1154" s="223"/>
      <c r="QTZ1154" s="223"/>
      <c r="QUA1154" s="223"/>
      <c r="QUB1154" s="223"/>
      <c r="QUC1154" s="223"/>
      <c r="QUD1154" s="223"/>
      <c r="QUE1154" s="223"/>
      <c r="QUF1154" s="223"/>
      <c r="QUG1154" s="223"/>
      <c r="QUH1154" s="223"/>
      <c r="QUI1154" s="223"/>
      <c r="QUJ1154" s="223"/>
      <c r="QUK1154" s="223"/>
      <c r="QUL1154" s="223"/>
      <c r="QUM1154" s="223"/>
      <c r="QUN1154" s="223"/>
      <c r="QUO1154" s="223"/>
      <c r="QUP1154" s="223"/>
      <c r="QUQ1154" s="223"/>
      <c r="QUR1154" s="223"/>
      <c r="QUS1154" s="223"/>
      <c r="QUT1154" s="223"/>
      <c r="QUU1154" s="223"/>
      <c r="QUV1154" s="223"/>
      <c r="QUW1154" s="223"/>
      <c r="QUX1154" s="223"/>
      <c r="QUY1154" s="223"/>
      <c r="QUZ1154" s="223"/>
      <c r="QVA1154" s="223"/>
      <c r="QVB1154" s="223"/>
      <c r="QVC1154" s="223"/>
      <c r="QVD1154" s="223"/>
      <c r="QVE1154" s="223"/>
      <c r="QVF1154" s="223"/>
      <c r="QVG1154" s="223"/>
      <c r="QVH1154" s="223"/>
      <c r="QVI1154" s="223"/>
      <c r="QVJ1154" s="223"/>
      <c r="QVK1154" s="223"/>
      <c r="QVL1154" s="223"/>
      <c r="QVM1154" s="223"/>
      <c r="QVN1154" s="223"/>
      <c r="QVO1154" s="223"/>
      <c r="QVP1154" s="223"/>
      <c r="QVQ1154" s="223"/>
      <c r="QVR1154" s="223"/>
      <c r="QVS1154" s="223"/>
      <c r="QVT1154" s="223"/>
      <c r="QVU1154" s="223"/>
      <c r="QVV1154" s="223"/>
      <c r="QVW1154" s="223"/>
      <c r="QVX1154" s="223"/>
      <c r="QVY1154" s="223"/>
      <c r="QVZ1154" s="223"/>
      <c r="QWA1154" s="223"/>
      <c r="QWB1154" s="223"/>
      <c r="QWC1154" s="223"/>
      <c r="QWD1154" s="223"/>
      <c r="QWE1154" s="223"/>
      <c r="QWF1154" s="223"/>
      <c r="QWG1154" s="223"/>
      <c r="QWH1154" s="223"/>
      <c r="QWI1154" s="223"/>
      <c r="QWJ1154" s="223"/>
      <c r="QWK1154" s="223"/>
      <c r="QWL1154" s="223"/>
      <c r="QWM1154" s="223"/>
      <c r="QWN1154" s="223"/>
      <c r="QWO1154" s="223"/>
      <c r="QWP1154" s="223"/>
      <c r="QWQ1154" s="223"/>
      <c r="QWR1154" s="223"/>
      <c r="QWS1154" s="223"/>
      <c r="QWT1154" s="223"/>
      <c r="QWU1154" s="223"/>
      <c r="QWV1154" s="223"/>
      <c r="QWW1154" s="223"/>
      <c r="QWX1154" s="223"/>
      <c r="QWY1154" s="223"/>
      <c r="QWZ1154" s="223"/>
      <c r="QXA1154" s="223"/>
      <c r="QXB1154" s="223"/>
      <c r="QXC1154" s="223"/>
      <c r="QXD1154" s="223"/>
      <c r="QXE1154" s="223"/>
      <c r="QXF1154" s="223"/>
      <c r="QXG1154" s="223"/>
      <c r="QXH1154" s="223"/>
      <c r="QXI1154" s="223"/>
      <c r="QXJ1154" s="223"/>
      <c r="QXK1154" s="223"/>
      <c r="QXL1154" s="223"/>
      <c r="QXM1154" s="223"/>
      <c r="QXN1154" s="223"/>
      <c r="QXO1154" s="223"/>
      <c r="QXP1154" s="223"/>
      <c r="QXQ1154" s="223"/>
      <c r="QXR1154" s="223"/>
      <c r="QXS1154" s="223"/>
      <c r="QXT1154" s="223"/>
      <c r="QXU1154" s="223"/>
      <c r="QXV1154" s="223"/>
      <c r="QXW1154" s="223"/>
      <c r="QXX1154" s="223"/>
      <c r="QXY1154" s="223"/>
      <c r="QXZ1154" s="223"/>
      <c r="QYA1154" s="223"/>
      <c r="QYB1154" s="223"/>
      <c r="QYC1154" s="223"/>
      <c r="QYD1154" s="223"/>
      <c r="QYE1154" s="223"/>
      <c r="QYF1154" s="223"/>
      <c r="QYG1154" s="223"/>
      <c r="QYH1154" s="223"/>
      <c r="QYI1154" s="223"/>
      <c r="QYJ1154" s="223"/>
      <c r="QYK1154" s="223"/>
      <c r="QYL1154" s="223"/>
      <c r="QYM1154" s="223"/>
      <c r="QYN1154" s="223"/>
      <c r="QYO1154" s="223"/>
      <c r="QYP1154" s="223"/>
      <c r="QYQ1154" s="223"/>
      <c r="QYR1154" s="223"/>
      <c r="QYS1154" s="223"/>
      <c r="QYT1154" s="223"/>
      <c r="QYU1154" s="223"/>
      <c r="QYV1154" s="223"/>
      <c r="QYW1154" s="223"/>
      <c r="QYX1154" s="223"/>
      <c r="QYY1154" s="223"/>
      <c r="QYZ1154" s="223"/>
      <c r="QZA1154" s="223"/>
      <c r="QZB1154" s="223"/>
      <c r="QZC1154" s="223"/>
      <c r="QZD1154" s="223"/>
      <c r="QZE1154" s="223"/>
      <c r="QZF1154" s="223"/>
      <c r="QZG1154" s="223"/>
      <c r="QZH1154" s="223"/>
      <c r="QZI1154" s="223"/>
      <c r="QZJ1154" s="223"/>
      <c r="QZK1154" s="223"/>
      <c r="QZL1154" s="223"/>
      <c r="QZM1154" s="223"/>
      <c r="QZN1154" s="223"/>
      <c r="QZO1154" s="223"/>
      <c r="QZP1154" s="223"/>
      <c r="QZQ1154" s="223"/>
      <c r="QZR1154" s="223"/>
      <c r="QZS1154" s="223"/>
      <c r="QZT1154" s="223"/>
      <c r="QZU1154" s="223"/>
      <c r="QZV1154" s="223"/>
      <c r="QZW1154" s="223"/>
      <c r="QZX1154" s="223"/>
      <c r="QZY1154" s="223"/>
      <c r="QZZ1154" s="223"/>
      <c r="RAA1154" s="223"/>
      <c r="RAB1154" s="223"/>
      <c r="RAC1154" s="223"/>
      <c r="RAD1154" s="223"/>
      <c r="RAE1154" s="223"/>
      <c r="RAF1154" s="223"/>
      <c r="RAG1154" s="223"/>
      <c r="RAH1154" s="223"/>
      <c r="RAI1154" s="223"/>
      <c r="RAJ1154" s="223"/>
      <c r="RAK1154" s="223"/>
      <c r="RAL1154" s="223"/>
      <c r="RAM1154" s="223"/>
      <c r="RAN1154" s="223"/>
      <c r="RAO1154" s="223"/>
      <c r="RAP1154" s="223"/>
      <c r="RAQ1154" s="223"/>
      <c r="RAR1154" s="223"/>
      <c r="RAS1154" s="223"/>
      <c r="RAT1154" s="223"/>
      <c r="RAU1154" s="223"/>
      <c r="RAV1154" s="223"/>
      <c r="RAW1154" s="223"/>
      <c r="RAX1154" s="223"/>
      <c r="RAY1154" s="223"/>
      <c r="RAZ1154" s="223"/>
      <c r="RBA1154" s="223"/>
      <c r="RBB1154" s="223"/>
      <c r="RBC1154" s="223"/>
      <c r="RBD1154" s="223"/>
      <c r="RBE1154" s="223"/>
      <c r="RBF1154" s="223"/>
      <c r="RBG1154" s="223"/>
      <c r="RBH1154" s="223"/>
      <c r="RBI1154" s="223"/>
      <c r="RBJ1154" s="223"/>
      <c r="RBK1154" s="223"/>
      <c r="RBL1154" s="223"/>
      <c r="RBM1154" s="223"/>
      <c r="RBN1154" s="223"/>
      <c r="RBO1154" s="223"/>
      <c r="RBP1154" s="223"/>
      <c r="RBQ1154" s="223"/>
      <c r="RBR1154" s="223"/>
      <c r="RBS1154" s="223"/>
      <c r="RBT1154" s="223"/>
      <c r="RBU1154" s="223"/>
      <c r="RBV1154" s="223"/>
      <c r="RBW1154" s="223"/>
      <c r="RBX1154" s="223"/>
      <c r="RBY1154" s="223"/>
      <c r="RBZ1154" s="223"/>
      <c r="RCA1154" s="223"/>
      <c r="RCB1154" s="223"/>
      <c r="RCC1154" s="223"/>
      <c r="RCD1154" s="223"/>
      <c r="RCE1154" s="223"/>
      <c r="RCF1154" s="223"/>
      <c r="RCG1154" s="223"/>
      <c r="RCH1154" s="223"/>
      <c r="RCI1154" s="223"/>
      <c r="RCJ1154" s="223"/>
      <c r="RCK1154" s="223"/>
      <c r="RCL1154" s="223"/>
      <c r="RCM1154" s="223"/>
      <c r="RCN1154" s="223"/>
      <c r="RCO1154" s="223"/>
      <c r="RCP1154" s="223"/>
      <c r="RCQ1154" s="223"/>
      <c r="RCR1154" s="223"/>
      <c r="RCS1154" s="223"/>
      <c r="RCT1154" s="223"/>
      <c r="RCU1154" s="223"/>
      <c r="RCV1154" s="223"/>
      <c r="RCW1154" s="223"/>
      <c r="RCX1154" s="223"/>
      <c r="RCY1154" s="223"/>
      <c r="RCZ1154" s="223"/>
      <c r="RDA1154" s="223"/>
      <c r="RDB1154" s="223"/>
      <c r="RDC1154" s="223"/>
      <c r="RDD1154" s="223"/>
      <c r="RDE1154" s="223"/>
      <c r="RDF1154" s="223"/>
      <c r="RDG1154" s="223"/>
      <c r="RDH1154" s="223"/>
      <c r="RDI1154" s="223"/>
      <c r="RDJ1154" s="223"/>
      <c r="RDK1154" s="223"/>
      <c r="RDL1154" s="223"/>
      <c r="RDM1154" s="223"/>
      <c r="RDN1154" s="223"/>
      <c r="RDO1154" s="223"/>
      <c r="RDP1154" s="223"/>
      <c r="RDQ1154" s="223"/>
      <c r="RDR1154" s="223"/>
      <c r="RDS1154" s="223"/>
      <c r="RDT1154" s="223"/>
      <c r="RDU1154" s="223"/>
      <c r="RDV1154" s="223"/>
      <c r="RDW1154" s="223"/>
      <c r="RDX1154" s="223"/>
      <c r="RDY1154" s="223"/>
      <c r="RDZ1154" s="223"/>
      <c r="REA1154" s="223"/>
      <c r="REB1154" s="223"/>
      <c r="REC1154" s="223"/>
      <c r="RED1154" s="223"/>
      <c r="REE1154" s="223"/>
      <c r="REF1154" s="223"/>
      <c r="REG1154" s="223"/>
      <c r="REH1154" s="223"/>
      <c r="REI1154" s="223"/>
      <c r="REJ1154" s="223"/>
      <c r="REK1154" s="223"/>
      <c r="REL1154" s="223"/>
      <c r="REM1154" s="223"/>
      <c r="REN1154" s="223"/>
      <c r="REO1154" s="223"/>
      <c r="REP1154" s="223"/>
      <c r="REQ1154" s="223"/>
      <c r="RER1154" s="223"/>
      <c r="RES1154" s="223"/>
      <c r="RET1154" s="223"/>
      <c r="REU1154" s="223"/>
      <c r="REV1154" s="223"/>
      <c r="REW1154" s="223"/>
      <c r="REX1154" s="223"/>
      <c r="REY1154" s="223"/>
      <c r="REZ1154" s="223"/>
      <c r="RFA1154" s="223"/>
      <c r="RFB1154" s="223"/>
      <c r="RFC1154" s="223"/>
      <c r="RFD1154" s="223"/>
      <c r="RFE1154" s="223"/>
      <c r="RFF1154" s="223"/>
      <c r="RFG1154" s="223"/>
      <c r="RFH1154" s="223"/>
      <c r="RFI1154" s="223"/>
      <c r="RFJ1154" s="223"/>
      <c r="RFK1154" s="223"/>
      <c r="RFL1154" s="223"/>
      <c r="RFM1154" s="223"/>
      <c r="RFN1154" s="223"/>
      <c r="RFO1154" s="223"/>
      <c r="RFP1154" s="223"/>
      <c r="RFQ1154" s="223"/>
      <c r="RFR1154" s="223"/>
      <c r="RFS1154" s="223"/>
      <c r="RFT1154" s="223"/>
      <c r="RFU1154" s="223"/>
      <c r="RFV1154" s="223"/>
      <c r="RFW1154" s="223"/>
      <c r="RFX1154" s="223"/>
      <c r="RFY1154" s="223"/>
      <c r="RFZ1154" s="223"/>
      <c r="RGA1154" s="223"/>
      <c r="RGB1154" s="223"/>
      <c r="RGC1154" s="223"/>
      <c r="RGD1154" s="223"/>
      <c r="RGE1154" s="223"/>
      <c r="RGF1154" s="223"/>
      <c r="RGG1154" s="223"/>
      <c r="RGH1154" s="223"/>
      <c r="RGI1154" s="223"/>
      <c r="RGJ1154" s="223"/>
      <c r="RGK1154" s="223"/>
      <c r="RGL1154" s="223"/>
      <c r="RGM1154" s="223"/>
      <c r="RGN1154" s="223"/>
      <c r="RGO1154" s="223"/>
      <c r="RGP1154" s="223"/>
      <c r="RGQ1154" s="223"/>
      <c r="RGR1154" s="223"/>
      <c r="RGS1154" s="223"/>
      <c r="RGT1154" s="223"/>
      <c r="RGU1154" s="223"/>
      <c r="RGV1154" s="223"/>
      <c r="RGW1154" s="223"/>
      <c r="RGX1154" s="223"/>
      <c r="RGY1154" s="223"/>
      <c r="RGZ1154" s="223"/>
      <c r="RHA1154" s="223"/>
      <c r="RHB1154" s="223"/>
      <c r="RHC1154" s="223"/>
      <c r="RHD1154" s="223"/>
      <c r="RHE1154" s="223"/>
      <c r="RHF1154" s="223"/>
      <c r="RHG1154" s="223"/>
      <c r="RHH1154" s="223"/>
      <c r="RHI1154" s="223"/>
      <c r="RHJ1154" s="223"/>
      <c r="RHK1154" s="223"/>
      <c r="RHL1154" s="223"/>
      <c r="RHM1154" s="223"/>
      <c r="RHN1154" s="223"/>
      <c r="RHO1154" s="223"/>
      <c r="RHP1154" s="223"/>
      <c r="RHQ1154" s="223"/>
      <c r="RHR1154" s="223"/>
      <c r="RHS1154" s="223"/>
      <c r="RHT1154" s="223"/>
      <c r="RHU1154" s="223"/>
      <c r="RHV1154" s="223"/>
      <c r="RHW1154" s="223"/>
      <c r="RHX1154" s="223"/>
      <c r="RHY1154" s="223"/>
      <c r="RHZ1154" s="223"/>
      <c r="RIA1154" s="223"/>
      <c r="RIB1154" s="223"/>
      <c r="RIC1154" s="223"/>
      <c r="RID1154" s="223"/>
      <c r="RIE1154" s="223"/>
      <c r="RIF1154" s="223"/>
      <c r="RIG1154" s="223"/>
      <c r="RIH1154" s="223"/>
      <c r="RII1154" s="223"/>
      <c r="RIJ1154" s="223"/>
      <c r="RIK1154" s="223"/>
      <c r="RIL1154" s="223"/>
      <c r="RIM1154" s="223"/>
      <c r="RIN1154" s="223"/>
      <c r="RIO1154" s="223"/>
      <c r="RIP1154" s="223"/>
      <c r="RIQ1154" s="223"/>
      <c r="RIR1154" s="223"/>
      <c r="RIS1154" s="223"/>
      <c r="RIT1154" s="223"/>
      <c r="RIU1154" s="223"/>
      <c r="RIV1154" s="223"/>
      <c r="RIW1154" s="223"/>
      <c r="RIX1154" s="223"/>
      <c r="RIY1154" s="223"/>
      <c r="RIZ1154" s="223"/>
      <c r="RJA1154" s="223"/>
      <c r="RJB1154" s="223"/>
      <c r="RJC1154" s="223"/>
      <c r="RJD1154" s="223"/>
      <c r="RJE1154" s="223"/>
      <c r="RJF1154" s="223"/>
      <c r="RJG1154" s="223"/>
      <c r="RJH1154" s="223"/>
      <c r="RJI1154" s="223"/>
      <c r="RJJ1154" s="223"/>
      <c r="RJK1154" s="223"/>
      <c r="RJL1154" s="223"/>
      <c r="RJM1154" s="223"/>
      <c r="RJN1154" s="223"/>
      <c r="RJO1154" s="223"/>
      <c r="RJP1154" s="223"/>
      <c r="RJQ1154" s="223"/>
      <c r="RJR1154" s="223"/>
      <c r="RJS1154" s="223"/>
      <c r="RJT1154" s="223"/>
      <c r="RJU1154" s="223"/>
      <c r="RJV1154" s="223"/>
      <c r="RJW1154" s="223"/>
      <c r="RJX1154" s="223"/>
      <c r="RJY1154" s="223"/>
      <c r="RJZ1154" s="223"/>
      <c r="RKA1154" s="223"/>
      <c r="RKB1154" s="223"/>
      <c r="RKC1154" s="223"/>
      <c r="RKD1154" s="223"/>
      <c r="RKE1154" s="223"/>
      <c r="RKF1154" s="223"/>
      <c r="RKG1154" s="223"/>
      <c r="RKH1154" s="223"/>
      <c r="RKI1154" s="223"/>
      <c r="RKJ1154" s="223"/>
      <c r="RKK1154" s="223"/>
      <c r="RKL1154" s="223"/>
      <c r="RKM1154" s="223"/>
      <c r="RKN1154" s="223"/>
      <c r="RKO1154" s="223"/>
      <c r="RKP1154" s="223"/>
      <c r="RKQ1154" s="223"/>
      <c r="RKR1154" s="223"/>
      <c r="RKS1154" s="223"/>
      <c r="RKT1154" s="223"/>
      <c r="RKU1154" s="223"/>
      <c r="RKV1154" s="223"/>
      <c r="RKW1154" s="223"/>
      <c r="RKX1154" s="223"/>
      <c r="RKY1154" s="223"/>
      <c r="RKZ1154" s="223"/>
      <c r="RLA1154" s="223"/>
      <c r="RLB1154" s="223"/>
      <c r="RLC1154" s="223"/>
      <c r="RLD1154" s="223"/>
      <c r="RLE1154" s="223"/>
      <c r="RLF1154" s="223"/>
      <c r="RLG1154" s="223"/>
      <c r="RLH1154" s="223"/>
      <c r="RLI1154" s="223"/>
      <c r="RLJ1154" s="223"/>
      <c r="RLK1154" s="223"/>
      <c r="RLL1154" s="223"/>
      <c r="RLM1154" s="223"/>
      <c r="RLN1154" s="223"/>
      <c r="RLO1154" s="223"/>
      <c r="RLP1154" s="223"/>
      <c r="RLQ1154" s="223"/>
      <c r="RLR1154" s="223"/>
      <c r="RLS1154" s="223"/>
      <c r="RLT1154" s="223"/>
      <c r="RLU1154" s="223"/>
      <c r="RLV1154" s="223"/>
      <c r="RLW1154" s="223"/>
      <c r="RLX1154" s="223"/>
      <c r="RLY1154" s="223"/>
      <c r="RLZ1154" s="223"/>
      <c r="RMA1154" s="223"/>
      <c r="RMB1154" s="223"/>
      <c r="RMC1154" s="223"/>
      <c r="RMD1154" s="223"/>
      <c r="RME1154" s="223"/>
      <c r="RMF1154" s="223"/>
      <c r="RMG1154" s="223"/>
      <c r="RMH1154" s="223"/>
      <c r="RMI1154" s="223"/>
      <c r="RMJ1154" s="223"/>
      <c r="RMK1154" s="223"/>
      <c r="RML1154" s="223"/>
      <c r="RMM1154" s="223"/>
      <c r="RMN1154" s="223"/>
      <c r="RMO1154" s="223"/>
      <c r="RMP1154" s="223"/>
      <c r="RMQ1154" s="223"/>
      <c r="RMR1154" s="223"/>
      <c r="RMS1154" s="223"/>
      <c r="RMT1154" s="223"/>
      <c r="RMU1154" s="223"/>
      <c r="RMV1154" s="223"/>
      <c r="RMW1154" s="223"/>
      <c r="RMX1154" s="223"/>
      <c r="RMY1154" s="223"/>
      <c r="RMZ1154" s="223"/>
      <c r="RNA1154" s="223"/>
      <c r="RNB1154" s="223"/>
      <c r="RNC1154" s="223"/>
      <c r="RND1154" s="223"/>
      <c r="RNE1154" s="223"/>
      <c r="RNF1154" s="223"/>
      <c r="RNG1154" s="223"/>
      <c r="RNH1154" s="223"/>
      <c r="RNI1154" s="223"/>
      <c r="RNJ1154" s="223"/>
      <c r="RNK1154" s="223"/>
      <c r="RNL1154" s="223"/>
      <c r="RNM1154" s="223"/>
      <c r="RNN1154" s="223"/>
      <c r="RNO1154" s="223"/>
      <c r="RNP1154" s="223"/>
      <c r="RNQ1154" s="223"/>
      <c r="RNR1154" s="223"/>
      <c r="RNS1154" s="223"/>
      <c r="RNT1154" s="223"/>
      <c r="RNU1154" s="223"/>
      <c r="RNV1154" s="223"/>
      <c r="RNW1154" s="223"/>
      <c r="RNX1154" s="223"/>
      <c r="RNY1154" s="223"/>
      <c r="RNZ1154" s="223"/>
      <c r="ROA1154" s="223"/>
      <c r="ROB1154" s="223"/>
      <c r="ROC1154" s="223"/>
      <c r="ROD1154" s="223"/>
      <c r="ROE1154" s="223"/>
      <c r="ROF1154" s="223"/>
      <c r="ROG1154" s="223"/>
      <c r="ROH1154" s="223"/>
      <c r="ROI1154" s="223"/>
      <c r="ROJ1154" s="223"/>
      <c r="ROK1154" s="223"/>
      <c r="ROL1154" s="223"/>
      <c r="ROM1154" s="223"/>
      <c r="RON1154" s="223"/>
      <c r="ROO1154" s="223"/>
      <c r="ROP1154" s="223"/>
      <c r="ROQ1154" s="223"/>
      <c r="ROR1154" s="223"/>
      <c r="ROS1154" s="223"/>
      <c r="ROT1154" s="223"/>
      <c r="ROU1154" s="223"/>
      <c r="ROV1154" s="223"/>
      <c r="ROW1154" s="223"/>
      <c r="ROX1154" s="223"/>
      <c r="ROY1154" s="223"/>
      <c r="ROZ1154" s="223"/>
      <c r="RPA1154" s="223"/>
      <c r="RPB1154" s="223"/>
      <c r="RPC1154" s="223"/>
      <c r="RPD1154" s="223"/>
      <c r="RPE1154" s="223"/>
      <c r="RPF1154" s="223"/>
      <c r="RPG1154" s="223"/>
      <c r="RPH1154" s="223"/>
      <c r="RPI1154" s="223"/>
      <c r="RPJ1154" s="223"/>
      <c r="RPK1154" s="223"/>
      <c r="RPL1154" s="223"/>
      <c r="RPM1154" s="223"/>
      <c r="RPN1154" s="223"/>
      <c r="RPO1154" s="223"/>
      <c r="RPP1154" s="223"/>
      <c r="RPQ1154" s="223"/>
      <c r="RPR1154" s="223"/>
      <c r="RPS1154" s="223"/>
      <c r="RPT1154" s="223"/>
      <c r="RPU1154" s="223"/>
      <c r="RPV1154" s="223"/>
      <c r="RPW1154" s="223"/>
      <c r="RPX1154" s="223"/>
      <c r="RPY1154" s="223"/>
      <c r="RPZ1154" s="223"/>
      <c r="RQA1154" s="223"/>
      <c r="RQB1154" s="223"/>
      <c r="RQC1154" s="223"/>
      <c r="RQD1154" s="223"/>
      <c r="RQE1154" s="223"/>
      <c r="RQF1154" s="223"/>
      <c r="RQG1154" s="223"/>
      <c r="RQH1154" s="223"/>
      <c r="RQI1154" s="223"/>
      <c r="RQJ1154" s="223"/>
      <c r="RQK1154" s="223"/>
      <c r="RQL1154" s="223"/>
      <c r="RQM1154" s="223"/>
      <c r="RQN1154" s="223"/>
      <c r="RQO1154" s="223"/>
      <c r="RQP1154" s="223"/>
      <c r="RQQ1154" s="223"/>
      <c r="RQR1154" s="223"/>
      <c r="RQS1154" s="223"/>
      <c r="RQT1154" s="223"/>
      <c r="RQU1154" s="223"/>
      <c r="RQV1154" s="223"/>
      <c r="RQW1154" s="223"/>
      <c r="RQX1154" s="223"/>
      <c r="RQY1154" s="223"/>
      <c r="RQZ1154" s="223"/>
      <c r="RRA1154" s="223"/>
      <c r="RRB1154" s="223"/>
      <c r="RRC1154" s="223"/>
      <c r="RRD1154" s="223"/>
      <c r="RRE1154" s="223"/>
      <c r="RRF1154" s="223"/>
      <c r="RRG1154" s="223"/>
      <c r="RRH1154" s="223"/>
      <c r="RRI1154" s="223"/>
      <c r="RRJ1154" s="223"/>
      <c r="RRK1154" s="223"/>
      <c r="RRL1154" s="223"/>
      <c r="RRM1154" s="223"/>
      <c r="RRN1154" s="223"/>
      <c r="RRO1154" s="223"/>
      <c r="RRP1154" s="223"/>
      <c r="RRQ1154" s="223"/>
      <c r="RRR1154" s="223"/>
      <c r="RRS1154" s="223"/>
      <c r="RRT1154" s="223"/>
      <c r="RRU1154" s="223"/>
      <c r="RRV1154" s="223"/>
      <c r="RRW1154" s="223"/>
      <c r="RRX1154" s="223"/>
      <c r="RRY1154" s="223"/>
      <c r="RRZ1154" s="223"/>
      <c r="RSA1154" s="223"/>
      <c r="RSB1154" s="223"/>
      <c r="RSC1154" s="223"/>
      <c r="RSD1154" s="223"/>
      <c r="RSE1154" s="223"/>
      <c r="RSF1154" s="223"/>
      <c r="RSG1154" s="223"/>
      <c r="RSH1154" s="223"/>
      <c r="RSI1154" s="223"/>
      <c r="RSJ1154" s="223"/>
      <c r="RSK1154" s="223"/>
      <c r="RSL1154" s="223"/>
      <c r="RSM1154" s="223"/>
      <c r="RSN1154" s="223"/>
      <c r="RSO1154" s="223"/>
      <c r="RSP1154" s="223"/>
      <c r="RSQ1154" s="223"/>
      <c r="RSR1154" s="223"/>
      <c r="RSS1154" s="223"/>
      <c r="RST1154" s="223"/>
      <c r="RSU1154" s="223"/>
      <c r="RSV1154" s="223"/>
      <c r="RSW1154" s="223"/>
      <c r="RSX1154" s="223"/>
      <c r="RSY1154" s="223"/>
      <c r="RSZ1154" s="223"/>
      <c r="RTA1154" s="223"/>
      <c r="RTB1154" s="223"/>
      <c r="RTC1154" s="223"/>
      <c r="RTD1154" s="223"/>
      <c r="RTE1154" s="223"/>
      <c r="RTF1154" s="223"/>
      <c r="RTG1154" s="223"/>
      <c r="RTH1154" s="223"/>
      <c r="RTI1154" s="223"/>
      <c r="RTJ1154" s="223"/>
      <c r="RTK1154" s="223"/>
      <c r="RTL1154" s="223"/>
      <c r="RTM1154" s="223"/>
      <c r="RTN1154" s="223"/>
      <c r="RTO1154" s="223"/>
      <c r="RTP1154" s="223"/>
      <c r="RTQ1154" s="223"/>
      <c r="RTR1154" s="223"/>
      <c r="RTS1154" s="223"/>
      <c r="RTT1154" s="223"/>
      <c r="RTU1154" s="223"/>
      <c r="RTV1154" s="223"/>
      <c r="RTW1154" s="223"/>
      <c r="RTX1154" s="223"/>
      <c r="RTY1154" s="223"/>
      <c r="RTZ1154" s="223"/>
      <c r="RUA1154" s="223"/>
      <c r="RUB1154" s="223"/>
      <c r="RUC1154" s="223"/>
      <c r="RUD1154" s="223"/>
      <c r="RUE1154" s="223"/>
      <c r="RUF1154" s="223"/>
      <c r="RUG1154" s="223"/>
      <c r="RUH1154" s="223"/>
      <c r="RUI1154" s="223"/>
      <c r="RUJ1154" s="223"/>
      <c r="RUK1154" s="223"/>
      <c r="RUL1154" s="223"/>
      <c r="RUM1154" s="223"/>
      <c r="RUN1154" s="223"/>
      <c r="RUO1154" s="223"/>
      <c r="RUP1154" s="223"/>
      <c r="RUQ1154" s="223"/>
      <c r="RUR1154" s="223"/>
      <c r="RUS1154" s="223"/>
      <c r="RUT1154" s="223"/>
      <c r="RUU1154" s="223"/>
      <c r="RUV1154" s="223"/>
      <c r="RUW1154" s="223"/>
      <c r="RUX1154" s="223"/>
      <c r="RUY1154" s="223"/>
      <c r="RUZ1154" s="223"/>
      <c r="RVA1154" s="223"/>
      <c r="RVB1154" s="223"/>
      <c r="RVC1154" s="223"/>
      <c r="RVD1154" s="223"/>
      <c r="RVE1154" s="223"/>
      <c r="RVF1154" s="223"/>
      <c r="RVG1154" s="223"/>
      <c r="RVH1154" s="223"/>
      <c r="RVI1154" s="223"/>
      <c r="RVJ1154" s="223"/>
      <c r="RVK1154" s="223"/>
      <c r="RVL1154" s="223"/>
      <c r="RVM1154" s="223"/>
      <c r="RVN1154" s="223"/>
      <c r="RVO1154" s="223"/>
      <c r="RVP1154" s="223"/>
      <c r="RVQ1154" s="223"/>
      <c r="RVR1154" s="223"/>
      <c r="RVS1154" s="223"/>
      <c r="RVT1154" s="223"/>
      <c r="RVU1154" s="223"/>
      <c r="RVV1154" s="223"/>
      <c r="RVW1154" s="223"/>
      <c r="RVX1154" s="223"/>
      <c r="RVY1154" s="223"/>
      <c r="RVZ1154" s="223"/>
      <c r="RWA1154" s="223"/>
      <c r="RWB1154" s="223"/>
      <c r="RWC1154" s="223"/>
      <c r="RWD1154" s="223"/>
      <c r="RWE1154" s="223"/>
      <c r="RWF1154" s="223"/>
      <c r="RWG1154" s="223"/>
      <c r="RWH1154" s="223"/>
      <c r="RWI1154" s="223"/>
      <c r="RWJ1154" s="223"/>
      <c r="RWK1154" s="223"/>
      <c r="RWL1154" s="223"/>
      <c r="RWM1154" s="223"/>
      <c r="RWN1154" s="223"/>
      <c r="RWO1154" s="223"/>
      <c r="RWP1154" s="223"/>
      <c r="RWQ1154" s="223"/>
      <c r="RWR1154" s="223"/>
      <c r="RWS1154" s="223"/>
      <c r="RWT1154" s="223"/>
      <c r="RWU1154" s="223"/>
      <c r="RWV1154" s="223"/>
      <c r="RWW1154" s="223"/>
      <c r="RWX1154" s="223"/>
      <c r="RWY1154" s="223"/>
      <c r="RWZ1154" s="223"/>
      <c r="RXA1154" s="223"/>
      <c r="RXB1154" s="223"/>
      <c r="RXC1154" s="223"/>
      <c r="RXD1154" s="223"/>
      <c r="RXE1154" s="223"/>
      <c r="RXF1154" s="223"/>
      <c r="RXG1154" s="223"/>
      <c r="RXH1154" s="223"/>
      <c r="RXI1154" s="223"/>
      <c r="RXJ1154" s="223"/>
      <c r="RXK1154" s="223"/>
      <c r="RXL1154" s="223"/>
      <c r="RXM1154" s="223"/>
      <c r="RXN1154" s="223"/>
      <c r="RXO1154" s="223"/>
      <c r="RXP1154" s="223"/>
      <c r="RXQ1154" s="223"/>
      <c r="RXR1154" s="223"/>
      <c r="RXS1154" s="223"/>
      <c r="RXT1154" s="223"/>
      <c r="RXU1154" s="223"/>
      <c r="RXV1154" s="223"/>
      <c r="RXW1154" s="223"/>
      <c r="RXX1154" s="223"/>
      <c r="RXY1154" s="223"/>
      <c r="RXZ1154" s="223"/>
      <c r="RYA1154" s="223"/>
      <c r="RYB1154" s="223"/>
      <c r="RYC1154" s="223"/>
      <c r="RYD1154" s="223"/>
      <c r="RYE1154" s="223"/>
      <c r="RYF1154" s="223"/>
      <c r="RYG1154" s="223"/>
      <c r="RYH1154" s="223"/>
      <c r="RYI1154" s="223"/>
      <c r="RYJ1154" s="223"/>
      <c r="RYK1154" s="223"/>
      <c r="RYL1154" s="223"/>
      <c r="RYM1154" s="223"/>
      <c r="RYN1154" s="223"/>
      <c r="RYO1154" s="223"/>
      <c r="RYP1154" s="223"/>
      <c r="RYQ1154" s="223"/>
      <c r="RYR1154" s="223"/>
      <c r="RYS1154" s="223"/>
      <c r="RYT1154" s="223"/>
      <c r="RYU1154" s="223"/>
      <c r="RYV1154" s="223"/>
      <c r="RYW1154" s="223"/>
      <c r="RYX1154" s="223"/>
      <c r="RYY1154" s="223"/>
      <c r="RYZ1154" s="223"/>
      <c r="RZA1154" s="223"/>
      <c r="RZB1154" s="223"/>
      <c r="RZC1154" s="223"/>
      <c r="RZD1154" s="223"/>
      <c r="RZE1154" s="223"/>
      <c r="RZF1154" s="223"/>
      <c r="RZG1154" s="223"/>
      <c r="RZH1154" s="223"/>
      <c r="RZI1154" s="223"/>
      <c r="RZJ1154" s="223"/>
      <c r="RZK1154" s="223"/>
      <c r="RZL1154" s="223"/>
      <c r="RZM1154" s="223"/>
      <c r="RZN1154" s="223"/>
      <c r="RZO1154" s="223"/>
      <c r="RZP1154" s="223"/>
      <c r="RZQ1154" s="223"/>
      <c r="RZR1154" s="223"/>
      <c r="RZS1154" s="223"/>
      <c r="RZT1154" s="223"/>
      <c r="RZU1154" s="223"/>
      <c r="RZV1154" s="223"/>
      <c r="RZW1154" s="223"/>
      <c r="RZX1154" s="223"/>
      <c r="RZY1154" s="223"/>
      <c r="RZZ1154" s="223"/>
      <c r="SAA1154" s="223"/>
      <c r="SAB1154" s="223"/>
      <c r="SAC1154" s="223"/>
      <c r="SAD1154" s="223"/>
      <c r="SAE1154" s="223"/>
      <c r="SAF1154" s="223"/>
      <c r="SAG1154" s="223"/>
      <c r="SAH1154" s="223"/>
      <c r="SAI1154" s="223"/>
      <c r="SAJ1154" s="223"/>
      <c r="SAK1154" s="223"/>
      <c r="SAL1154" s="223"/>
      <c r="SAM1154" s="223"/>
      <c r="SAN1154" s="223"/>
      <c r="SAO1154" s="223"/>
      <c r="SAP1154" s="223"/>
      <c r="SAQ1154" s="223"/>
      <c r="SAR1154" s="223"/>
      <c r="SAS1154" s="223"/>
      <c r="SAT1154" s="223"/>
      <c r="SAU1154" s="223"/>
      <c r="SAV1154" s="223"/>
      <c r="SAW1154" s="223"/>
      <c r="SAX1154" s="223"/>
      <c r="SAY1154" s="223"/>
      <c r="SAZ1154" s="223"/>
      <c r="SBA1154" s="223"/>
      <c r="SBB1154" s="223"/>
      <c r="SBC1154" s="223"/>
      <c r="SBD1154" s="223"/>
      <c r="SBE1154" s="223"/>
      <c r="SBF1154" s="223"/>
      <c r="SBG1154" s="223"/>
      <c r="SBH1154" s="223"/>
      <c r="SBI1154" s="223"/>
      <c r="SBJ1154" s="223"/>
      <c r="SBK1154" s="223"/>
      <c r="SBL1154" s="223"/>
      <c r="SBM1154" s="223"/>
      <c r="SBN1154" s="223"/>
      <c r="SBO1154" s="223"/>
      <c r="SBP1154" s="223"/>
      <c r="SBQ1154" s="223"/>
      <c r="SBR1154" s="223"/>
      <c r="SBS1154" s="223"/>
      <c r="SBT1154" s="223"/>
      <c r="SBU1154" s="223"/>
      <c r="SBV1154" s="223"/>
      <c r="SBW1154" s="223"/>
      <c r="SBX1154" s="223"/>
      <c r="SBY1154" s="223"/>
      <c r="SBZ1154" s="223"/>
      <c r="SCA1154" s="223"/>
      <c r="SCB1154" s="223"/>
      <c r="SCC1154" s="223"/>
      <c r="SCD1154" s="223"/>
      <c r="SCE1154" s="223"/>
      <c r="SCF1154" s="223"/>
      <c r="SCG1154" s="223"/>
      <c r="SCH1154" s="223"/>
      <c r="SCI1154" s="223"/>
      <c r="SCJ1154" s="223"/>
      <c r="SCK1154" s="223"/>
      <c r="SCL1154" s="223"/>
      <c r="SCM1154" s="223"/>
      <c r="SCN1154" s="223"/>
      <c r="SCO1154" s="223"/>
      <c r="SCP1154" s="223"/>
      <c r="SCQ1154" s="223"/>
      <c r="SCR1154" s="223"/>
      <c r="SCS1154" s="223"/>
      <c r="SCT1154" s="223"/>
      <c r="SCU1154" s="223"/>
      <c r="SCV1154" s="223"/>
      <c r="SCW1154" s="223"/>
      <c r="SCX1154" s="223"/>
      <c r="SCY1154" s="223"/>
      <c r="SCZ1154" s="223"/>
      <c r="SDA1154" s="223"/>
      <c r="SDB1154" s="223"/>
      <c r="SDC1154" s="223"/>
      <c r="SDD1154" s="223"/>
      <c r="SDE1154" s="223"/>
      <c r="SDF1154" s="223"/>
      <c r="SDG1154" s="223"/>
      <c r="SDH1154" s="223"/>
      <c r="SDI1154" s="223"/>
      <c r="SDJ1154" s="223"/>
      <c r="SDK1154" s="223"/>
      <c r="SDL1154" s="223"/>
      <c r="SDM1154" s="223"/>
      <c r="SDN1154" s="223"/>
      <c r="SDO1154" s="223"/>
      <c r="SDP1154" s="223"/>
      <c r="SDQ1154" s="223"/>
      <c r="SDR1154" s="223"/>
      <c r="SDS1154" s="223"/>
      <c r="SDT1154" s="223"/>
      <c r="SDU1154" s="223"/>
      <c r="SDV1154" s="223"/>
      <c r="SDW1154" s="223"/>
      <c r="SDX1154" s="223"/>
      <c r="SDY1154" s="223"/>
      <c r="SDZ1154" s="223"/>
      <c r="SEA1154" s="223"/>
      <c r="SEB1154" s="223"/>
      <c r="SEC1154" s="223"/>
      <c r="SED1154" s="223"/>
      <c r="SEE1154" s="223"/>
      <c r="SEF1154" s="223"/>
      <c r="SEG1154" s="223"/>
      <c r="SEH1154" s="223"/>
      <c r="SEI1154" s="223"/>
      <c r="SEJ1154" s="223"/>
      <c r="SEK1154" s="223"/>
      <c r="SEL1154" s="223"/>
      <c r="SEM1154" s="223"/>
      <c r="SEN1154" s="223"/>
      <c r="SEO1154" s="223"/>
      <c r="SEP1154" s="223"/>
      <c r="SEQ1154" s="223"/>
      <c r="SER1154" s="223"/>
      <c r="SES1154" s="223"/>
      <c r="SET1154" s="223"/>
      <c r="SEU1154" s="223"/>
      <c r="SEV1154" s="223"/>
      <c r="SEW1154" s="223"/>
      <c r="SEX1154" s="223"/>
      <c r="SEY1154" s="223"/>
      <c r="SEZ1154" s="223"/>
      <c r="SFA1154" s="223"/>
      <c r="SFB1154" s="223"/>
      <c r="SFC1154" s="223"/>
      <c r="SFD1154" s="223"/>
      <c r="SFE1154" s="223"/>
      <c r="SFF1154" s="223"/>
      <c r="SFG1154" s="223"/>
      <c r="SFH1154" s="223"/>
      <c r="SFI1154" s="223"/>
      <c r="SFJ1154" s="223"/>
      <c r="SFK1154" s="223"/>
      <c r="SFL1154" s="223"/>
      <c r="SFM1154" s="223"/>
      <c r="SFN1154" s="223"/>
      <c r="SFO1154" s="223"/>
      <c r="SFP1154" s="223"/>
      <c r="SFQ1154" s="223"/>
      <c r="SFR1154" s="223"/>
      <c r="SFS1154" s="223"/>
      <c r="SFT1154" s="223"/>
      <c r="SFU1154" s="223"/>
      <c r="SFV1154" s="223"/>
      <c r="SFW1154" s="223"/>
      <c r="SFX1154" s="223"/>
      <c r="SFY1154" s="223"/>
      <c r="SFZ1154" s="223"/>
      <c r="SGA1154" s="223"/>
      <c r="SGB1154" s="223"/>
      <c r="SGC1154" s="223"/>
      <c r="SGD1154" s="223"/>
      <c r="SGE1154" s="223"/>
      <c r="SGF1154" s="223"/>
      <c r="SGG1154" s="223"/>
      <c r="SGH1154" s="223"/>
      <c r="SGI1154" s="223"/>
      <c r="SGJ1154" s="223"/>
      <c r="SGK1154" s="223"/>
      <c r="SGL1154" s="223"/>
      <c r="SGM1154" s="223"/>
      <c r="SGN1154" s="223"/>
      <c r="SGO1154" s="223"/>
      <c r="SGP1154" s="223"/>
      <c r="SGQ1154" s="223"/>
      <c r="SGR1154" s="223"/>
      <c r="SGS1154" s="223"/>
      <c r="SGT1154" s="223"/>
      <c r="SGU1154" s="223"/>
      <c r="SGV1154" s="223"/>
      <c r="SGW1154" s="223"/>
      <c r="SGX1154" s="223"/>
      <c r="SGY1154" s="223"/>
      <c r="SGZ1154" s="223"/>
      <c r="SHA1154" s="223"/>
      <c r="SHB1154" s="223"/>
      <c r="SHC1154" s="223"/>
      <c r="SHD1154" s="223"/>
      <c r="SHE1154" s="223"/>
      <c r="SHF1154" s="223"/>
      <c r="SHG1154" s="223"/>
      <c r="SHH1154" s="223"/>
      <c r="SHI1154" s="223"/>
      <c r="SHJ1154" s="223"/>
      <c r="SHK1154" s="223"/>
      <c r="SHL1154" s="223"/>
      <c r="SHM1154" s="223"/>
      <c r="SHN1154" s="223"/>
      <c r="SHO1154" s="223"/>
      <c r="SHP1154" s="223"/>
      <c r="SHQ1154" s="223"/>
      <c r="SHR1154" s="223"/>
      <c r="SHS1154" s="223"/>
      <c r="SHT1154" s="223"/>
      <c r="SHU1154" s="223"/>
      <c r="SHV1154" s="223"/>
      <c r="SHW1154" s="223"/>
      <c r="SHX1154" s="223"/>
      <c r="SHY1154" s="223"/>
      <c r="SHZ1154" s="223"/>
      <c r="SIA1154" s="223"/>
      <c r="SIB1154" s="223"/>
      <c r="SIC1154" s="223"/>
      <c r="SID1154" s="223"/>
      <c r="SIE1154" s="223"/>
      <c r="SIF1154" s="223"/>
      <c r="SIG1154" s="223"/>
      <c r="SIH1154" s="223"/>
      <c r="SII1154" s="223"/>
      <c r="SIJ1154" s="223"/>
      <c r="SIK1154" s="223"/>
      <c r="SIL1154" s="223"/>
      <c r="SIM1154" s="223"/>
      <c r="SIN1154" s="223"/>
      <c r="SIO1154" s="223"/>
      <c r="SIP1154" s="223"/>
      <c r="SIQ1154" s="223"/>
      <c r="SIR1154" s="223"/>
      <c r="SIS1154" s="223"/>
      <c r="SIT1154" s="223"/>
      <c r="SIU1154" s="223"/>
      <c r="SIV1154" s="223"/>
      <c r="SIW1154" s="223"/>
      <c r="SIX1154" s="223"/>
      <c r="SIY1154" s="223"/>
      <c r="SIZ1154" s="223"/>
      <c r="SJA1154" s="223"/>
      <c r="SJB1154" s="223"/>
      <c r="SJC1154" s="223"/>
      <c r="SJD1154" s="223"/>
      <c r="SJE1154" s="223"/>
      <c r="SJF1154" s="223"/>
      <c r="SJG1154" s="223"/>
      <c r="SJH1154" s="223"/>
      <c r="SJI1154" s="223"/>
      <c r="SJJ1154" s="223"/>
      <c r="SJK1154" s="223"/>
      <c r="SJL1154" s="223"/>
      <c r="SJM1154" s="223"/>
      <c r="SJN1154" s="223"/>
      <c r="SJO1154" s="223"/>
      <c r="SJP1154" s="223"/>
      <c r="SJQ1154" s="223"/>
      <c r="SJR1154" s="223"/>
      <c r="SJS1154" s="223"/>
      <c r="SJT1154" s="223"/>
      <c r="SJU1154" s="223"/>
      <c r="SJV1154" s="223"/>
      <c r="SJW1154" s="223"/>
      <c r="SJX1154" s="223"/>
      <c r="SJY1154" s="223"/>
      <c r="SJZ1154" s="223"/>
      <c r="SKA1154" s="223"/>
      <c r="SKB1154" s="223"/>
      <c r="SKC1154" s="223"/>
      <c r="SKD1154" s="223"/>
      <c r="SKE1154" s="223"/>
      <c r="SKF1154" s="223"/>
      <c r="SKG1154" s="223"/>
      <c r="SKH1154" s="223"/>
      <c r="SKI1154" s="223"/>
      <c r="SKJ1154" s="223"/>
      <c r="SKK1154" s="223"/>
      <c r="SKL1154" s="223"/>
      <c r="SKM1154" s="223"/>
      <c r="SKN1154" s="223"/>
      <c r="SKO1154" s="223"/>
      <c r="SKP1154" s="223"/>
      <c r="SKQ1154" s="223"/>
      <c r="SKR1154" s="223"/>
      <c r="SKS1154" s="223"/>
      <c r="SKT1154" s="223"/>
      <c r="SKU1154" s="223"/>
      <c r="SKV1154" s="223"/>
      <c r="SKW1154" s="223"/>
      <c r="SKX1154" s="223"/>
      <c r="SKY1154" s="223"/>
      <c r="SKZ1154" s="223"/>
      <c r="SLA1154" s="223"/>
      <c r="SLB1154" s="223"/>
      <c r="SLC1154" s="223"/>
      <c r="SLD1154" s="223"/>
      <c r="SLE1154" s="223"/>
      <c r="SLF1154" s="223"/>
      <c r="SLG1154" s="223"/>
      <c r="SLH1154" s="223"/>
      <c r="SLI1154" s="223"/>
      <c r="SLJ1154" s="223"/>
      <c r="SLK1154" s="223"/>
      <c r="SLL1154" s="223"/>
      <c r="SLM1154" s="223"/>
      <c r="SLN1154" s="223"/>
      <c r="SLO1154" s="223"/>
      <c r="SLP1154" s="223"/>
      <c r="SLQ1154" s="223"/>
      <c r="SLR1154" s="223"/>
      <c r="SLS1154" s="223"/>
      <c r="SLT1154" s="223"/>
      <c r="SLU1154" s="223"/>
      <c r="SLV1154" s="223"/>
      <c r="SLW1154" s="223"/>
      <c r="SLX1154" s="223"/>
      <c r="SLY1154" s="223"/>
      <c r="SLZ1154" s="223"/>
      <c r="SMA1154" s="223"/>
      <c r="SMB1154" s="223"/>
      <c r="SMC1154" s="223"/>
      <c r="SMD1154" s="223"/>
      <c r="SME1154" s="223"/>
      <c r="SMF1154" s="223"/>
      <c r="SMG1154" s="223"/>
      <c r="SMH1154" s="223"/>
      <c r="SMI1154" s="223"/>
      <c r="SMJ1154" s="223"/>
      <c r="SMK1154" s="223"/>
      <c r="SML1154" s="223"/>
      <c r="SMM1154" s="223"/>
      <c r="SMN1154" s="223"/>
      <c r="SMO1154" s="223"/>
      <c r="SMP1154" s="223"/>
      <c r="SMQ1154" s="223"/>
      <c r="SMR1154" s="223"/>
      <c r="SMS1154" s="223"/>
      <c r="SMT1154" s="223"/>
      <c r="SMU1154" s="223"/>
      <c r="SMV1154" s="223"/>
      <c r="SMW1154" s="223"/>
      <c r="SMX1154" s="223"/>
      <c r="SMY1154" s="223"/>
      <c r="SMZ1154" s="223"/>
      <c r="SNA1154" s="223"/>
      <c r="SNB1154" s="223"/>
      <c r="SNC1154" s="223"/>
      <c r="SND1154" s="223"/>
      <c r="SNE1154" s="223"/>
      <c r="SNF1154" s="223"/>
      <c r="SNG1154" s="223"/>
      <c r="SNH1154" s="223"/>
      <c r="SNI1154" s="223"/>
      <c r="SNJ1154" s="223"/>
      <c r="SNK1154" s="223"/>
      <c r="SNL1154" s="223"/>
      <c r="SNM1154" s="223"/>
      <c r="SNN1154" s="223"/>
      <c r="SNO1154" s="223"/>
      <c r="SNP1154" s="223"/>
      <c r="SNQ1154" s="223"/>
      <c r="SNR1154" s="223"/>
      <c r="SNS1154" s="223"/>
      <c r="SNT1154" s="223"/>
      <c r="SNU1154" s="223"/>
      <c r="SNV1154" s="223"/>
      <c r="SNW1154" s="223"/>
      <c r="SNX1154" s="223"/>
      <c r="SNY1154" s="223"/>
      <c r="SNZ1154" s="223"/>
      <c r="SOA1154" s="223"/>
      <c r="SOB1154" s="223"/>
      <c r="SOC1154" s="223"/>
      <c r="SOD1154" s="223"/>
      <c r="SOE1154" s="223"/>
      <c r="SOF1154" s="223"/>
      <c r="SOG1154" s="223"/>
      <c r="SOH1154" s="223"/>
      <c r="SOI1154" s="223"/>
      <c r="SOJ1154" s="223"/>
      <c r="SOK1154" s="223"/>
      <c r="SOL1154" s="223"/>
      <c r="SOM1154" s="223"/>
      <c r="SON1154" s="223"/>
      <c r="SOO1154" s="223"/>
      <c r="SOP1154" s="223"/>
      <c r="SOQ1154" s="223"/>
      <c r="SOR1154" s="223"/>
      <c r="SOS1154" s="223"/>
      <c r="SOT1154" s="223"/>
      <c r="SOU1154" s="223"/>
      <c r="SOV1154" s="223"/>
      <c r="SOW1154" s="223"/>
      <c r="SOX1154" s="223"/>
      <c r="SOY1154" s="223"/>
      <c r="SOZ1154" s="223"/>
      <c r="SPA1154" s="223"/>
      <c r="SPB1154" s="223"/>
      <c r="SPC1154" s="223"/>
      <c r="SPD1154" s="223"/>
      <c r="SPE1154" s="223"/>
      <c r="SPF1154" s="223"/>
      <c r="SPG1154" s="223"/>
      <c r="SPH1154" s="223"/>
      <c r="SPI1154" s="223"/>
      <c r="SPJ1154" s="223"/>
      <c r="SPK1154" s="223"/>
      <c r="SPL1154" s="223"/>
      <c r="SPM1154" s="223"/>
      <c r="SPN1154" s="223"/>
      <c r="SPO1154" s="223"/>
      <c r="SPP1154" s="223"/>
      <c r="SPQ1154" s="223"/>
      <c r="SPR1154" s="223"/>
      <c r="SPS1154" s="223"/>
      <c r="SPT1154" s="223"/>
      <c r="SPU1154" s="223"/>
      <c r="SPV1154" s="223"/>
      <c r="SPW1154" s="223"/>
      <c r="SPX1154" s="223"/>
      <c r="SPY1154" s="223"/>
      <c r="SPZ1154" s="223"/>
      <c r="SQA1154" s="223"/>
      <c r="SQB1154" s="223"/>
      <c r="SQC1154" s="223"/>
      <c r="SQD1154" s="223"/>
      <c r="SQE1154" s="223"/>
      <c r="SQF1154" s="223"/>
      <c r="SQG1154" s="223"/>
      <c r="SQH1154" s="223"/>
      <c r="SQI1154" s="223"/>
      <c r="SQJ1154" s="223"/>
      <c r="SQK1154" s="223"/>
      <c r="SQL1154" s="223"/>
      <c r="SQM1154" s="223"/>
      <c r="SQN1154" s="223"/>
      <c r="SQO1154" s="223"/>
      <c r="SQP1154" s="223"/>
      <c r="SQQ1154" s="223"/>
      <c r="SQR1154" s="223"/>
      <c r="SQS1154" s="223"/>
      <c r="SQT1154" s="223"/>
      <c r="SQU1154" s="223"/>
      <c r="SQV1154" s="223"/>
      <c r="SQW1154" s="223"/>
      <c r="SQX1154" s="223"/>
      <c r="SQY1154" s="223"/>
      <c r="SQZ1154" s="223"/>
      <c r="SRA1154" s="223"/>
      <c r="SRB1154" s="223"/>
      <c r="SRC1154" s="223"/>
      <c r="SRD1154" s="223"/>
      <c r="SRE1154" s="223"/>
      <c r="SRF1154" s="223"/>
      <c r="SRG1154" s="223"/>
      <c r="SRH1154" s="223"/>
      <c r="SRI1154" s="223"/>
      <c r="SRJ1154" s="223"/>
      <c r="SRK1154" s="223"/>
      <c r="SRL1154" s="223"/>
      <c r="SRM1154" s="223"/>
      <c r="SRN1154" s="223"/>
      <c r="SRO1154" s="223"/>
      <c r="SRP1154" s="223"/>
      <c r="SRQ1154" s="223"/>
      <c r="SRR1154" s="223"/>
      <c r="SRS1154" s="223"/>
      <c r="SRT1154" s="223"/>
      <c r="SRU1154" s="223"/>
      <c r="SRV1154" s="223"/>
      <c r="SRW1154" s="223"/>
      <c r="SRX1154" s="223"/>
      <c r="SRY1154" s="223"/>
      <c r="SRZ1154" s="223"/>
      <c r="SSA1154" s="223"/>
      <c r="SSB1154" s="223"/>
      <c r="SSC1154" s="223"/>
      <c r="SSD1154" s="223"/>
      <c r="SSE1154" s="223"/>
      <c r="SSF1154" s="223"/>
      <c r="SSG1154" s="223"/>
      <c r="SSH1154" s="223"/>
      <c r="SSI1154" s="223"/>
      <c r="SSJ1154" s="223"/>
      <c r="SSK1154" s="223"/>
      <c r="SSL1154" s="223"/>
      <c r="SSM1154" s="223"/>
      <c r="SSN1154" s="223"/>
      <c r="SSO1154" s="223"/>
      <c r="SSP1154" s="223"/>
      <c r="SSQ1154" s="223"/>
      <c r="SSR1154" s="223"/>
      <c r="SSS1154" s="223"/>
      <c r="SST1154" s="223"/>
      <c r="SSU1154" s="223"/>
      <c r="SSV1154" s="223"/>
      <c r="SSW1154" s="223"/>
      <c r="SSX1154" s="223"/>
      <c r="SSY1154" s="223"/>
      <c r="SSZ1154" s="223"/>
      <c r="STA1154" s="223"/>
      <c r="STB1154" s="223"/>
      <c r="STC1154" s="223"/>
      <c r="STD1154" s="223"/>
      <c r="STE1154" s="223"/>
      <c r="STF1154" s="223"/>
      <c r="STG1154" s="223"/>
      <c r="STH1154" s="223"/>
      <c r="STI1154" s="223"/>
      <c r="STJ1154" s="223"/>
      <c r="STK1154" s="223"/>
      <c r="STL1154" s="223"/>
      <c r="STM1154" s="223"/>
      <c r="STN1154" s="223"/>
      <c r="STO1154" s="223"/>
      <c r="STP1154" s="223"/>
      <c r="STQ1154" s="223"/>
      <c r="STR1154" s="223"/>
      <c r="STS1154" s="223"/>
      <c r="STT1154" s="223"/>
      <c r="STU1154" s="223"/>
      <c r="STV1154" s="223"/>
      <c r="STW1154" s="223"/>
      <c r="STX1154" s="223"/>
      <c r="STY1154" s="223"/>
      <c r="STZ1154" s="223"/>
      <c r="SUA1154" s="223"/>
      <c r="SUB1154" s="223"/>
      <c r="SUC1154" s="223"/>
      <c r="SUD1154" s="223"/>
      <c r="SUE1154" s="223"/>
      <c r="SUF1154" s="223"/>
      <c r="SUG1154" s="223"/>
      <c r="SUH1154" s="223"/>
      <c r="SUI1154" s="223"/>
      <c r="SUJ1154" s="223"/>
      <c r="SUK1154" s="223"/>
      <c r="SUL1154" s="223"/>
      <c r="SUM1154" s="223"/>
      <c r="SUN1154" s="223"/>
      <c r="SUO1154" s="223"/>
      <c r="SUP1154" s="223"/>
      <c r="SUQ1154" s="223"/>
      <c r="SUR1154" s="223"/>
      <c r="SUS1154" s="223"/>
      <c r="SUT1154" s="223"/>
      <c r="SUU1154" s="223"/>
      <c r="SUV1154" s="223"/>
      <c r="SUW1154" s="223"/>
      <c r="SUX1154" s="223"/>
      <c r="SUY1154" s="223"/>
      <c r="SUZ1154" s="223"/>
      <c r="SVA1154" s="223"/>
      <c r="SVB1154" s="223"/>
      <c r="SVC1154" s="223"/>
      <c r="SVD1154" s="223"/>
      <c r="SVE1154" s="223"/>
      <c r="SVF1154" s="223"/>
      <c r="SVG1154" s="223"/>
      <c r="SVH1154" s="223"/>
      <c r="SVI1154" s="223"/>
      <c r="SVJ1154" s="223"/>
      <c r="SVK1154" s="223"/>
      <c r="SVL1154" s="223"/>
      <c r="SVM1154" s="223"/>
      <c r="SVN1154" s="223"/>
      <c r="SVO1154" s="223"/>
      <c r="SVP1154" s="223"/>
      <c r="SVQ1154" s="223"/>
      <c r="SVR1154" s="223"/>
      <c r="SVS1154" s="223"/>
      <c r="SVT1154" s="223"/>
      <c r="SVU1154" s="223"/>
      <c r="SVV1154" s="223"/>
      <c r="SVW1154" s="223"/>
      <c r="SVX1154" s="223"/>
      <c r="SVY1154" s="223"/>
      <c r="SVZ1154" s="223"/>
      <c r="SWA1154" s="223"/>
      <c r="SWB1154" s="223"/>
      <c r="SWC1154" s="223"/>
      <c r="SWD1154" s="223"/>
      <c r="SWE1154" s="223"/>
      <c r="SWF1154" s="223"/>
      <c r="SWG1154" s="223"/>
      <c r="SWH1154" s="223"/>
      <c r="SWI1154" s="223"/>
      <c r="SWJ1154" s="223"/>
      <c r="SWK1154" s="223"/>
      <c r="SWL1154" s="223"/>
      <c r="SWM1154" s="223"/>
      <c r="SWN1154" s="223"/>
      <c r="SWO1154" s="223"/>
      <c r="SWP1154" s="223"/>
      <c r="SWQ1154" s="223"/>
      <c r="SWR1154" s="223"/>
      <c r="SWS1154" s="223"/>
      <c r="SWT1154" s="223"/>
      <c r="SWU1154" s="223"/>
      <c r="SWV1154" s="223"/>
      <c r="SWW1154" s="223"/>
      <c r="SWX1154" s="223"/>
      <c r="SWY1154" s="223"/>
      <c r="SWZ1154" s="223"/>
      <c r="SXA1154" s="223"/>
      <c r="SXB1154" s="223"/>
      <c r="SXC1154" s="223"/>
      <c r="SXD1154" s="223"/>
      <c r="SXE1154" s="223"/>
      <c r="SXF1154" s="223"/>
      <c r="SXG1154" s="223"/>
      <c r="SXH1154" s="223"/>
      <c r="SXI1154" s="223"/>
      <c r="SXJ1154" s="223"/>
      <c r="SXK1154" s="223"/>
      <c r="SXL1154" s="223"/>
      <c r="SXM1154" s="223"/>
      <c r="SXN1154" s="223"/>
      <c r="SXO1154" s="223"/>
      <c r="SXP1154" s="223"/>
      <c r="SXQ1154" s="223"/>
      <c r="SXR1154" s="223"/>
      <c r="SXS1154" s="223"/>
      <c r="SXT1154" s="223"/>
      <c r="SXU1154" s="223"/>
      <c r="SXV1154" s="223"/>
      <c r="SXW1154" s="223"/>
      <c r="SXX1154" s="223"/>
      <c r="SXY1154" s="223"/>
      <c r="SXZ1154" s="223"/>
      <c r="SYA1154" s="223"/>
      <c r="SYB1154" s="223"/>
      <c r="SYC1154" s="223"/>
      <c r="SYD1154" s="223"/>
      <c r="SYE1154" s="223"/>
      <c r="SYF1154" s="223"/>
      <c r="SYG1154" s="223"/>
      <c r="SYH1154" s="223"/>
      <c r="SYI1154" s="223"/>
      <c r="SYJ1154" s="223"/>
      <c r="SYK1154" s="223"/>
      <c r="SYL1154" s="223"/>
      <c r="SYM1154" s="223"/>
      <c r="SYN1154" s="223"/>
      <c r="SYO1154" s="223"/>
      <c r="SYP1154" s="223"/>
      <c r="SYQ1154" s="223"/>
      <c r="SYR1154" s="223"/>
      <c r="SYS1154" s="223"/>
      <c r="SYT1154" s="223"/>
      <c r="SYU1154" s="223"/>
      <c r="SYV1154" s="223"/>
      <c r="SYW1154" s="223"/>
      <c r="SYX1154" s="223"/>
      <c r="SYY1154" s="223"/>
      <c r="SYZ1154" s="223"/>
      <c r="SZA1154" s="223"/>
      <c r="SZB1154" s="223"/>
      <c r="SZC1154" s="223"/>
      <c r="SZD1154" s="223"/>
      <c r="SZE1154" s="223"/>
      <c r="SZF1154" s="223"/>
      <c r="SZG1154" s="223"/>
      <c r="SZH1154" s="223"/>
      <c r="SZI1154" s="223"/>
      <c r="SZJ1154" s="223"/>
      <c r="SZK1154" s="223"/>
      <c r="SZL1154" s="223"/>
      <c r="SZM1154" s="223"/>
      <c r="SZN1154" s="223"/>
      <c r="SZO1154" s="223"/>
      <c r="SZP1154" s="223"/>
      <c r="SZQ1154" s="223"/>
      <c r="SZR1154" s="223"/>
      <c r="SZS1154" s="223"/>
      <c r="SZT1154" s="223"/>
      <c r="SZU1154" s="223"/>
      <c r="SZV1154" s="223"/>
      <c r="SZW1154" s="223"/>
      <c r="SZX1154" s="223"/>
      <c r="SZY1154" s="223"/>
      <c r="SZZ1154" s="223"/>
      <c r="TAA1154" s="223"/>
      <c r="TAB1154" s="223"/>
      <c r="TAC1154" s="223"/>
      <c r="TAD1154" s="223"/>
      <c r="TAE1154" s="223"/>
      <c r="TAF1154" s="223"/>
      <c r="TAG1154" s="223"/>
      <c r="TAH1154" s="223"/>
      <c r="TAI1154" s="223"/>
      <c r="TAJ1154" s="223"/>
      <c r="TAK1154" s="223"/>
      <c r="TAL1154" s="223"/>
      <c r="TAM1154" s="223"/>
      <c r="TAN1154" s="223"/>
      <c r="TAO1154" s="223"/>
      <c r="TAP1154" s="223"/>
      <c r="TAQ1154" s="223"/>
      <c r="TAR1154" s="223"/>
      <c r="TAS1154" s="223"/>
      <c r="TAT1154" s="223"/>
      <c r="TAU1154" s="223"/>
      <c r="TAV1154" s="223"/>
      <c r="TAW1154" s="223"/>
      <c r="TAX1154" s="223"/>
      <c r="TAY1154" s="223"/>
      <c r="TAZ1154" s="223"/>
      <c r="TBA1154" s="223"/>
      <c r="TBB1154" s="223"/>
      <c r="TBC1154" s="223"/>
      <c r="TBD1154" s="223"/>
      <c r="TBE1154" s="223"/>
      <c r="TBF1154" s="223"/>
      <c r="TBG1154" s="223"/>
      <c r="TBH1154" s="223"/>
      <c r="TBI1154" s="223"/>
      <c r="TBJ1154" s="223"/>
      <c r="TBK1154" s="223"/>
      <c r="TBL1154" s="223"/>
      <c r="TBM1154" s="223"/>
      <c r="TBN1154" s="223"/>
      <c r="TBO1154" s="223"/>
      <c r="TBP1154" s="223"/>
      <c r="TBQ1154" s="223"/>
      <c r="TBR1154" s="223"/>
      <c r="TBS1154" s="223"/>
      <c r="TBT1154" s="223"/>
      <c r="TBU1154" s="223"/>
      <c r="TBV1154" s="223"/>
      <c r="TBW1154" s="223"/>
      <c r="TBX1154" s="223"/>
      <c r="TBY1154" s="223"/>
      <c r="TBZ1154" s="223"/>
      <c r="TCA1154" s="223"/>
      <c r="TCB1154" s="223"/>
      <c r="TCC1154" s="223"/>
      <c r="TCD1154" s="223"/>
      <c r="TCE1154" s="223"/>
      <c r="TCF1154" s="223"/>
      <c r="TCG1154" s="223"/>
      <c r="TCH1154" s="223"/>
      <c r="TCI1154" s="223"/>
      <c r="TCJ1154" s="223"/>
      <c r="TCK1154" s="223"/>
      <c r="TCL1154" s="223"/>
      <c r="TCM1154" s="223"/>
      <c r="TCN1154" s="223"/>
      <c r="TCO1154" s="223"/>
      <c r="TCP1154" s="223"/>
      <c r="TCQ1154" s="223"/>
      <c r="TCR1154" s="223"/>
      <c r="TCS1154" s="223"/>
      <c r="TCT1154" s="223"/>
      <c r="TCU1154" s="223"/>
      <c r="TCV1154" s="223"/>
      <c r="TCW1154" s="223"/>
      <c r="TCX1154" s="223"/>
      <c r="TCY1154" s="223"/>
      <c r="TCZ1154" s="223"/>
      <c r="TDA1154" s="223"/>
      <c r="TDB1154" s="223"/>
      <c r="TDC1154" s="223"/>
      <c r="TDD1154" s="223"/>
      <c r="TDE1154" s="223"/>
      <c r="TDF1154" s="223"/>
      <c r="TDG1154" s="223"/>
      <c r="TDH1154" s="223"/>
      <c r="TDI1154" s="223"/>
      <c r="TDJ1154" s="223"/>
      <c r="TDK1154" s="223"/>
      <c r="TDL1154" s="223"/>
      <c r="TDM1154" s="223"/>
      <c r="TDN1154" s="223"/>
      <c r="TDO1154" s="223"/>
      <c r="TDP1154" s="223"/>
      <c r="TDQ1154" s="223"/>
      <c r="TDR1154" s="223"/>
      <c r="TDS1154" s="223"/>
      <c r="TDT1154" s="223"/>
      <c r="TDU1154" s="223"/>
      <c r="TDV1154" s="223"/>
      <c r="TDW1154" s="223"/>
      <c r="TDX1154" s="223"/>
      <c r="TDY1154" s="223"/>
      <c r="TDZ1154" s="223"/>
      <c r="TEA1154" s="223"/>
      <c r="TEB1154" s="223"/>
      <c r="TEC1154" s="223"/>
      <c r="TED1154" s="223"/>
      <c r="TEE1154" s="223"/>
      <c r="TEF1154" s="223"/>
      <c r="TEG1154" s="223"/>
      <c r="TEH1154" s="223"/>
      <c r="TEI1154" s="223"/>
      <c r="TEJ1154" s="223"/>
      <c r="TEK1154" s="223"/>
      <c r="TEL1154" s="223"/>
      <c r="TEM1154" s="223"/>
      <c r="TEN1154" s="223"/>
      <c r="TEO1154" s="223"/>
      <c r="TEP1154" s="223"/>
      <c r="TEQ1154" s="223"/>
      <c r="TER1154" s="223"/>
      <c r="TES1154" s="223"/>
      <c r="TET1154" s="223"/>
      <c r="TEU1154" s="223"/>
      <c r="TEV1154" s="223"/>
      <c r="TEW1154" s="223"/>
      <c r="TEX1154" s="223"/>
      <c r="TEY1154" s="223"/>
      <c r="TEZ1154" s="223"/>
      <c r="TFA1154" s="223"/>
      <c r="TFB1154" s="223"/>
      <c r="TFC1154" s="223"/>
      <c r="TFD1154" s="223"/>
      <c r="TFE1154" s="223"/>
      <c r="TFF1154" s="223"/>
      <c r="TFG1154" s="223"/>
      <c r="TFH1154" s="223"/>
      <c r="TFI1154" s="223"/>
      <c r="TFJ1154" s="223"/>
      <c r="TFK1154" s="223"/>
      <c r="TFL1154" s="223"/>
      <c r="TFM1154" s="223"/>
      <c r="TFN1154" s="223"/>
      <c r="TFO1154" s="223"/>
      <c r="TFP1154" s="223"/>
      <c r="TFQ1154" s="223"/>
      <c r="TFR1154" s="223"/>
      <c r="TFS1154" s="223"/>
      <c r="TFT1154" s="223"/>
      <c r="TFU1154" s="223"/>
      <c r="TFV1154" s="223"/>
      <c r="TFW1154" s="223"/>
      <c r="TFX1154" s="223"/>
      <c r="TFY1154" s="223"/>
      <c r="TFZ1154" s="223"/>
      <c r="TGA1154" s="223"/>
      <c r="TGB1154" s="223"/>
      <c r="TGC1154" s="223"/>
      <c r="TGD1154" s="223"/>
      <c r="TGE1154" s="223"/>
      <c r="TGF1154" s="223"/>
      <c r="TGG1154" s="223"/>
      <c r="TGH1154" s="223"/>
      <c r="TGI1154" s="223"/>
      <c r="TGJ1154" s="223"/>
      <c r="TGK1154" s="223"/>
      <c r="TGL1154" s="223"/>
      <c r="TGM1154" s="223"/>
      <c r="TGN1154" s="223"/>
      <c r="TGO1154" s="223"/>
      <c r="TGP1154" s="223"/>
      <c r="TGQ1154" s="223"/>
      <c r="TGR1154" s="223"/>
      <c r="TGS1154" s="223"/>
      <c r="TGT1154" s="223"/>
      <c r="TGU1154" s="223"/>
      <c r="TGV1154" s="223"/>
      <c r="TGW1154" s="223"/>
      <c r="TGX1154" s="223"/>
      <c r="TGY1154" s="223"/>
      <c r="TGZ1154" s="223"/>
      <c r="THA1154" s="223"/>
      <c r="THB1154" s="223"/>
      <c r="THC1154" s="223"/>
      <c r="THD1154" s="223"/>
      <c r="THE1154" s="223"/>
      <c r="THF1154" s="223"/>
      <c r="THG1154" s="223"/>
      <c r="THH1154" s="223"/>
      <c r="THI1154" s="223"/>
      <c r="THJ1154" s="223"/>
      <c r="THK1154" s="223"/>
      <c r="THL1154" s="223"/>
      <c r="THM1154" s="223"/>
      <c r="THN1154" s="223"/>
      <c r="THO1154" s="223"/>
      <c r="THP1154" s="223"/>
      <c r="THQ1154" s="223"/>
      <c r="THR1154" s="223"/>
      <c r="THS1154" s="223"/>
      <c r="THT1154" s="223"/>
      <c r="THU1154" s="223"/>
      <c r="THV1154" s="223"/>
      <c r="THW1154" s="223"/>
      <c r="THX1154" s="223"/>
      <c r="THY1154" s="223"/>
      <c r="THZ1154" s="223"/>
      <c r="TIA1154" s="223"/>
      <c r="TIB1154" s="223"/>
      <c r="TIC1154" s="223"/>
      <c r="TID1154" s="223"/>
      <c r="TIE1154" s="223"/>
      <c r="TIF1154" s="223"/>
      <c r="TIG1154" s="223"/>
      <c r="TIH1154" s="223"/>
      <c r="TII1154" s="223"/>
      <c r="TIJ1154" s="223"/>
      <c r="TIK1154" s="223"/>
      <c r="TIL1154" s="223"/>
      <c r="TIM1154" s="223"/>
      <c r="TIN1154" s="223"/>
      <c r="TIO1154" s="223"/>
      <c r="TIP1154" s="223"/>
      <c r="TIQ1154" s="223"/>
      <c r="TIR1154" s="223"/>
      <c r="TIS1154" s="223"/>
      <c r="TIT1154" s="223"/>
      <c r="TIU1154" s="223"/>
      <c r="TIV1154" s="223"/>
      <c r="TIW1154" s="223"/>
      <c r="TIX1154" s="223"/>
      <c r="TIY1154" s="223"/>
      <c r="TIZ1154" s="223"/>
      <c r="TJA1154" s="223"/>
      <c r="TJB1154" s="223"/>
      <c r="TJC1154" s="223"/>
      <c r="TJD1154" s="223"/>
      <c r="TJE1154" s="223"/>
      <c r="TJF1154" s="223"/>
      <c r="TJG1154" s="223"/>
      <c r="TJH1154" s="223"/>
      <c r="TJI1154" s="223"/>
      <c r="TJJ1154" s="223"/>
      <c r="TJK1154" s="223"/>
      <c r="TJL1154" s="223"/>
      <c r="TJM1154" s="223"/>
      <c r="TJN1154" s="223"/>
      <c r="TJO1154" s="223"/>
      <c r="TJP1154" s="223"/>
      <c r="TJQ1154" s="223"/>
      <c r="TJR1154" s="223"/>
      <c r="TJS1154" s="223"/>
      <c r="TJT1154" s="223"/>
      <c r="TJU1154" s="223"/>
      <c r="TJV1154" s="223"/>
      <c r="TJW1154" s="223"/>
      <c r="TJX1154" s="223"/>
      <c r="TJY1154" s="223"/>
      <c r="TJZ1154" s="223"/>
      <c r="TKA1154" s="223"/>
      <c r="TKB1154" s="223"/>
      <c r="TKC1154" s="223"/>
      <c r="TKD1154" s="223"/>
      <c r="TKE1154" s="223"/>
      <c r="TKF1154" s="223"/>
      <c r="TKG1154" s="223"/>
      <c r="TKH1154" s="223"/>
      <c r="TKI1154" s="223"/>
      <c r="TKJ1154" s="223"/>
      <c r="TKK1154" s="223"/>
      <c r="TKL1154" s="223"/>
      <c r="TKM1154" s="223"/>
      <c r="TKN1154" s="223"/>
      <c r="TKO1154" s="223"/>
      <c r="TKP1154" s="223"/>
      <c r="TKQ1154" s="223"/>
      <c r="TKR1154" s="223"/>
      <c r="TKS1154" s="223"/>
      <c r="TKT1154" s="223"/>
      <c r="TKU1154" s="223"/>
      <c r="TKV1154" s="223"/>
      <c r="TKW1154" s="223"/>
      <c r="TKX1154" s="223"/>
      <c r="TKY1154" s="223"/>
      <c r="TKZ1154" s="223"/>
      <c r="TLA1154" s="223"/>
      <c r="TLB1154" s="223"/>
      <c r="TLC1154" s="223"/>
      <c r="TLD1154" s="223"/>
      <c r="TLE1154" s="223"/>
      <c r="TLF1154" s="223"/>
      <c r="TLG1154" s="223"/>
      <c r="TLH1154" s="223"/>
      <c r="TLI1154" s="223"/>
      <c r="TLJ1154" s="223"/>
      <c r="TLK1154" s="223"/>
      <c r="TLL1154" s="223"/>
      <c r="TLM1154" s="223"/>
      <c r="TLN1154" s="223"/>
      <c r="TLO1154" s="223"/>
      <c r="TLP1154" s="223"/>
      <c r="TLQ1154" s="223"/>
      <c r="TLR1154" s="223"/>
      <c r="TLS1154" s="223"/>
      <c r="TLT1154" s="223"/>
      <c r="TLU1154" s="223"/>
      <c r="TLV1154" s="223"/>
      <c r="TLW1154" s="223"/>
      <c r="TLX1154" s="223"/>
      <c r="TLY1154" s="223"/>
      <c r="TLZ1154" s="223"/>
      <c r="TMA1154" s="223"/>
      <c r="TMB1154" s="223"/>
      <c r="TMC1154" s="223"/>
      <c r="TMD1154" s="223"/>
      <c r="TME1154" s="223"/>
      <c r="TMF1154" s="223"/>
      <c r="TMG1154" s="223"/>
      <c r="TMH1154" s="223"/>
      <c r="TMI1154" s="223"/>
      <c r="TMJ1154" s="223"/>
      <c r="TMK1154" s="223"/>
      <c r="TML1154" s="223"/>
      <c r="TMM1154" s="223"/>
      <c r="TMN1154" s="223"/>
      <c r="TMO1154" s="223"/>
      <c r="TMP1154" s="223"/>
      <c r="TMQ1154" s="223"/>
      <c r="TMR1154" s="223"/>
      <c r="TMS1154" s="223"/>
      <c r="TMT1154" s="223"/>
      <c r="TMU1154" s="223"/>
      <c r="TMV1154" s="223"/>
      <c r="TMW1154" s="223"/>
      <c r="TMX1154" s="223"/>
      <c r="TMY1154" s="223"/>
      <c r="TMZ1154" s="223"/>
      <c r="TNA1154" s="223"/>
      <c r="TNB1154" s="223"/>
      <c r="TNC1154" s="223"/>
      <c r="TND1154" s="223"/>
      <c r="TNE1154" s="223"/>
      <c r="TNF1154" s="223"/>
      <c r="TNG1154" s="223"/>
      <c r="TNH1154" s="223"/>
      <c r="TNI1154" s="223"/>
      <c r="TNJ1154" s="223"/>
      <c r="TNK1154" s="223"/>
      <c r="TNL1154" s="223"/>
      <c r="TNM1154" s="223"/>
      <c r="TNN1154" s="223"/>
      <c r="TNO1154" s="223"/>
      <c r="TNP1154" s="223"/>
      <c r="TNQ1154" s="223"/>
      <c r="TNR1154" s="223"/>
      <c r="TNS1154" s="223"/>
      <c r="TNT1154" s="223"/>
      <c r="TNU1154" s="223"/>
      <c r="TNV1154" s="223"/>
      <c r="TNW1154" s="223"/>
      <c r="TNX1154" s="223"/>
      <c r="TNY1154" s="223"/>
      <c r="TNZ1154" s="223"/>
      <c r="TOA1154" s="223"/>
      <c r="TOB1154" s="223"/>
      <c r="TOC1154" s="223"/>
      <c r="TOD1154" s="223"/>
      <c r="TOE1154" s="223"/>
      <c r="TOF1154" s="223"/>
      <c r="TOG1154" s="223"/>
      <c r="TOH1154" s="223"/>
      <c r="TOI1154" s="223"/>
      <c r="TOJ1154" s="223"/>
      <c r="TOK1154" s="223"/>
      <c r="TOL1154" s="223"/>
      <c r="TOM1154" s="223"/>
      <c r="TON1154" s="223"/>
      <c r="TOO1154" s="223"/>
      <c r="TOP1154" s="223"/>
      <c r="TOQ1154" s="223"/>
      <c r="TOR1154" s="223"/>
      <c r="TOS1154" s="223"/>
      <c r="TOT1154" s="223"/>
      <c r="TOU1154" s="223"/>
      <c r="TOV1154" s="223"/>
      <c r="TOW1154" s="223"/>
      <c r="TOX1154" s="223"/>
      <c r="TOY1154" s="223"/>
      <c r="TOZ1154" s="223"/>
      <c r="TPA1154" s="223"/>
      <c r="TPB1154" s="223"/>
      <c r="TPC1154" s="223"/>
      <c r="TPD1154" s="223"/>
      <c r="TPE1154" s="223"/>
      <c r="TPF1154" s="223"/>
      <c r="TPG1154" s="223"/>
      <c r="TPH1154" s="223"/>
      <c r="TPI1154" s="223"/>
      <c r="TPJ1154" s="223"/>
      <c r="TPK1154" s="223"/>
      <c r="TPL1154" s="223"/>
      <c r="TPM1154" s="223"/>
      <c r="TPN1154" s="223"/>
      <c r="TPO1154" s="223"/>
      <c r="TPP1154" s="223"/>
      <c r="TPQ1154" s="223"/>
      <c r="TPR1154" s="223"/>
      <c r="TPS1154" s="223"/>
      <c r="TPT1154" s="223"/>
      <c r="TPU1154" s="223"/>
      <c r="TPV1154" s="223"/>
      <c r="TPW1154" s="223"/>
      <c r="TPX1154" s="223"/>
      <c r="TPY1154" s="223"/>
      <c r="TPZ1154" s="223"/>
      <c r="TQA1154" s="223"/>
      <c r="TQB1154" s="223"/>
      <c r="TQC1154" s="223"/>
      <c r="TQD1154" s="223"/>
      <c r="TQE1154" s="223"/>
      <c r="TQF1154" s="223"/>
      <c r="TQG1154" s="223"/>
      <c r="TQH1154" s="223"/>
      <c r="TQI1154" s="223"/>
      <c r="TQJ1154" s="223"/>
      <c r="TQK1154" s="223"/>
      <c r="TQL1154" s="223"/>
      <c r="TQM1154" s="223"/>
      <c r="TQN1154" s="223"/>
      <c r="TQO1154" s="223"/>
      <c r="TQP1154" s="223"/>
      <c r="TQQ1154" s="223"/>
      <c r="TQR1154" s="223"/>
      <c r="TQS1154" s="223"/>
      <c r="TQT1154" s="223"/>
      <c r="TQU1154" s="223"/>
      <c r="TQV1154" s="223"/>
      <c r="TQW1154" s="223"/>
      <c r="TQX1154" s="223"/>
      <c r="TQY1154" s="223"/>
      <c r="TQZ1154" s="223"/>
      <c r="TRA1154" s="223"/>
      <c r="TRB1154" s="223"/>
      <c r="TRC1154" s="223"/>
      <c r="TRD1154" s="223"/>
      <c r="TRE1154" s="223"/>
      <c r="TRF1154" s="223"/>
      <c r="TRG1154" s="223"/>
      <c r="TRH1154" s="223"/>
      <c r="TRI1154" s="223"/>
      <c r="TRJ1154" s="223"/>
      <c r="TRK1154" s="223"/>
      <c r="TRL1154" s="223"/>
      <c r="TRM1154" s="223"/>
      <c r="TRN1154" s="223"/>
      <c r="TRO1154" s="223"/>
      <c r="TRP1154" s="223"/>
      <c r="TRQ1154" s="223"/>
      <c r="TRR1154" s="223"/>
      <c r="TRS1154" s="223"/>
      <c r="TRT1154" s="223"/>
      <c r="TRU1154" s="223"/>
      <c r="TRV1154" s="223"/>
      <c r="TRW1154" s="223"/>
      <c r="TRX1154" s="223"/>
      <c r="TRY1154" s="223"/>
      <c r="TRZ1154" s="223"/>
      <c r="TSA1154" s="223"/>
      <c r="TSB1154" s="223"/>
      <c r="TSC1154" s="223"/>
      <c r="TSD1154" s="223"/>
      <c r="TSE1154" s="223"/>
      <c r="TSF1154" s="223"/>
      <c r="TSG1154" s="223"/>
      <c r="TSH1154" s="223"/>
      <c r="TSI1154" s="223"/>
      <c r="TSJ1154" s="223"/>
      <c r="TSK1154" s="223"/>
      <c r="TSL1154" s="223"/>
      <c r="TSM1154" s="223"/>
      <c r="TSN1154" s="223"/>
      <c r="TSO1154" s="223"/>
      <c r="TSP1154" s="223"/>
      <c r="TSQ1154" s="223"/>
      <c r="TSR1154" s="223"/>
      <c r="TSS1154" s="223"/>
      <c r="TST1154" s="223"/>
      <c r="TSU1154" s="223"/>
      <c r="TSV1154" s="223"/>
      <c r="TSW1154" s="223"/>
      <c r="TSX1154" s="223"/>
      <c r="TSY1154" s="223"/>
      <c r="TSZ1154" s="223"/>
      <c r="TTA1154" s="223"/>
      <c r="TTB1154" s="223"/>
      <c r="TTC1154" s="223"/>
      <c r="TTD1154" s="223"/>
      <c r="TTE1154" s="223"/>
      <c r="TTF1154" s="223"/>
      <c r="TTG1154" s="223"/>
      <c r="TTH1154" s="223"/>
      <c r="TTI1154" s="223"/>
      <c r="TTJ1154" s="223"/>
      <c r="TTK1154" s="223"/>
      <c r="TTL1154" s="223"/>
      <c r="TTM1154" s="223"/>
      <c r="TTN1154" s="223"/>
      <c r="TTO1154" s="223"/>
      <c r="TTP1154" s="223"/>
      <c r="TTQ1154" s="223"/>
      <c r="TTR1154" s="223"/>
      <c r="TTS1154" s="223"/>
      <c r="TTT1154" s="223"/>
      <c r="TTU1154" s="223"/>
      <c r="TTV1154" s="223"/>
      <c r="TTW1154" s="223"/>
      <c r="TTX1154" s="223"/>
      <c r="TTY1154" s="223"/>
      <c r="TTZ1154" s="223"/>
      <c r="TUA1154" s="223"/>
      <c r="TUB1154" s="223"/>
      <c r="TUC1154" s="223"/>
      <c r="TUD1154" s="223"/>
      <c r="TUE1154" s="223"/>
      <c r="TUF1154" s="223"/>
      <c r="TUG1154" s="223"/>
      <c r="TUH1154" s="223"/>
      <c r="TUI1154" s="223"/>
      <c r="TUJ1154" s="223"/>
      <c r="TUK1154" s="223"/>
      <c r="TUL1154" s="223"/>
      <c r="TUM1154" s="223"/>
      <c r="TUN1154" s="223"/>
      <c r="TUO1154" s="223"/>
      <c r="TUP1154" s="223"/>
      <c r="TUQ1154" s="223"/>
      <c r="TUR1154" s="223"/>
      <c r="TUS1154" s="223"/>
      <c r="TUT1154" s="223"/>
      <c r="TUU1154" s="223"/>
      <c r="TUV1154" s="223"/>
      <c r="TUW1154" s="223"/>
      <c r="TUX1154" s="223"/>
      <c r="TUY1154" s="223"/>
      <c r="TUZ1154" s="223"/>
      <c r="TVA1154" s="223"/>
      <c r="TVB1154" s="223"/>
      <c r="TVC1154" s="223"/>
      <c r="TVD1154" s="223"/>
      <c r="TVE1154" s="223"/>
      <c r="TVF1154" s="223"/>
      <c r="TVG1154" s="223"/>
      <c r="TVH1154" s="223"/>
      <c r="TVI1154" s="223"/>
      <c r="TVJ1154" s="223"/>
      <c r="TVK1154" s="223"/>
      <c r="TVL1154" s="223"/>
      <c r="TVM1154" s="223"/>
      <c r="TVN1154" s="223"/>
      <c r="TVO1154" s="223"/>
      <c r="TVP1154" s="223"/>
      <c r="TVQ1154" s="223"/>
      <c r="TVR1154" s="223"/>
      <c r="TVS1154" s="223"/>
      <c r="TVT1154" s="223"/>
      <c r="TVU1154" s="223"/>
      <c r="TVV1154" s="223"/>
      <c r="TVW1154" s="223"/>
      <c r="TVX1154" s="223"/>
      <c r="TVY1154" s="223"/>
      <c r="TVZ1154" s="223"/>
      <c r="TWA1154" s="223"/>
      <c r="TWB1154" s="223"/>
      <c r="TWC1154" s="223"/>
      <c r="TWD1154" s="223"/>
      <c r="TWE1154" s="223"/>
      <c r="TWF1154" s="223"/>
      <c r="TWG1154" s="223"/>
      <c r="TWH1154" s="223"/>
      <c r="TWI1154" s="223"/>
      <c r="TWJ1154" s="223"/>
      <c r="TWK1154" s="223"/>
      <c r="TWL1154" s="223"/>
      <c r="TWM1154" s="223"/>
      <c r="TWN1154" s="223"/>
      <c r="TWO1154" s="223"/>
      <c r="TWP1154" s="223"/>
      <c r="TWQ1154" s="223"/>
      <c r="TWR1154" s="223"/>
      <c r="TWS1154" s="223"/>
      <c r="TWT1154" s="223"/>
      <c r="TWU1154" s="223"/>
      <c r="TWV1154" s="223"/>
      <c r="TWW1154" s="223"/>
      <c r="TWX1154" s="223"/>
      <c r="TWY1154" s="223"/>
      <c r="TWZ1154" s="223"/>
      <c r="TXA1154" s="223"/>
      <c r="TXB1154" s="223"/>
      <c r="TXC1154" s="223"/>
      <c r="TXD1154" s="223"/>
      <c r="TXE1154" s="223"/>
      <c r="TXF1154" s="223"/>
      <c r="TXG1154" s="223"/>
      <c r="TXH1154" s="223"/>
      <c r="TXI1154" s="223"/>
      <c r="TXJ1154" s="223"/>
      <c r="TXK1154" s="223"/>
      <c r="TXL1154" s="223"/>
      <c r="TXM1154" s="223"/>
      <c r="TXN1154" s="223"/>
      <c r="TXO1154" s="223"/>
      <c r="TXP1154" s="223"/>
      <c r="TXQ1154" s="223"/>
      <c r="TXR1154" s="223"/>
      <c r="TXS1154" s="223"/>
      <c r="TXT1154" s="223"/>
      <c r="TXU1154" s="223"/>
      <c r="TXV1154" s="223"/>
      <c r="TXW1154" s="223"/>
      <c r="TXX1154" s="223"/>
      <c r="TXY1154" s="223"/>
      <c r="TXZ1154" s="223"/>
      <c r="TYA1154" s="223"/>
      <c r="TYB1154" s="223"/>
      <c r="TYC1154" s="223"/>
      <c r="TYD1154" s="223"/>
      <c r="TYE1154" s="223"/>
      <c r="TYF1154" s="223"/>
      <c r="TYG1154" s="223"/>
      <c r="TYH1154" s="223"/>
      <c r="TYI1154" s="223"/>
      <c r="TYJ1154" s="223"/>
      <c r="TYK1154" s="223"/>
      <c r="TYL1154" s="223"/>
      <c r="TYM1154" s="223"/>
      <c r="TYN1154" s="223"/>
      <c r="TYO1154" s="223"/>
      <c r="TYP1154" s="223"/>
      <c r="TYQ1154" s="223"/>
      <c r="TYR1154" s="223"/>
      <c r="TYS1154" s="223"/>
      <c r="TYT1154" s="223"/>
      <c r="TYU1154" s="223"/>
      <c r="TYV1154" s="223"/>
      <c r="TYW1154" s="223"/>
      <c r="TYX1154" s="223"/>
      <c r="TYY1154" s="223"/>
      <c r="TYZ1154" s="223"/>
      <c r="TZA1154" s="223"/>
      <c r="TZB1154" s="223"/>
      <c r="TZC1154" s="223"/>
      <c r="TZD1154" s="223"/>
      <c r="TZE1154" s="223"/>
      <c r="TZF1154" s="223"/>
      <c r="TZG1154" s="223"/>
      <c r="TZH1154" s="223"/>
      <c r="TZI1154" s="223"/>
      <c r="TZJ1154" s="223"/>
      <c r="TZK1154" s="223"/>
      <c r="TZL1154" s="223"/>
      <c r="TZM1154" s="223"/>
      <c r="TZN1154" s="223"/>
      <c r="TZO1154" s="223"/>
      <c r="TZP1154" s="223"/>
      <c r="TZQ1154" s="223"/>
      <c r="TZR1154" s="223"/>
      <c r="TZS1154" s="223"/>
      <c r="TZT1154" s="223"/>
      <c r="TZU1154" s="223"/>
      <c r="TZV1154" s="223"/>
      <c r="TZW1154" s="223"/>
      <c r="TZX1154" s="223"/>
      <c r="TZY1154" s="223"/>
      <c r="TZZ1154" s="223"/>
      <c r="UAA1154" s="223"/>
      <c r="UAB1154" s="223"/>
      <c r="UAC1154" s="223"/>
      <c r="UAD1154" s="223"/>
      <c r="UAE1154" s="223"/>
      <c r="UAF1154" s="223"/>
      <c r="UAG1154" s="223"/>
      <c r="UAH1154" s="223"/>
      <c r="UAI1154" s="223"/>
      <c r="UAJ1154" s="223"/>
      <c r="UAK1154" s="223"/>
      <c r="UAL1154" s="223"/>
      <c r="UAM1154" s="223"/>
      <c r="UAN1154" s="223"/>
      <c r="UAO1154" s="223"/>
      <c r="UAP1154" s="223"/>
      <c r="UAQ1154" s="223"/>
      <c r="UAR1154" s="223"/>
      <c r="UAS1154" s="223"/>
      <c r="UAT1154" s="223"/>
      <c r="UAU1154" s="223"/>
      <c r="UAV1154" s="223"/>
      <c r="UAW1154" s="223"/>
      <c r="UAX1154" s="223"/>
      <c r="UAY1154" s="223"/>
      <c r="UAZ1154" s="223"/>
      <c r="UBA1154" s="223"/>
      <c r="UBB1154" s="223"/>
      <c r="UBC1154" s="223"/>
      <c r="UBD1154" s="223"/>
      <c r="UBE1154" s="223"/>
      <c r="UBF1154" s="223"/>
      <c r="UBG1154" s="223"/>
      <c r="UBH1154" s="223"/>
      <c r="UBI1154" s="223"/>
      <c r="UBJ1154" s="223"/>
      <c r="UBK1154" s="223"/>
      <c r="UBL1154" s="223"/>
      <c r="UBM1154" s="223"/>
      <c r="UBN1154" s="223"/>
      <c r="UBO1154" s="223"/>
      <c r="UBP1154" s="223"/>
      <c r="UBQ1154" s="223"/>
      <c r="UBR1154" s="223"/>
      <c r="UBS1154" s="223"/>
      <c r="UBT1154" s="223"/>
      <c r="UBU1154" s="223"/>
      <c r="UBV1154" s="223"/>
      <c r="UBW1154" s="223"/>
      <c r="UBX1154" s="223"/>
      <c r="UBY1154" s="223"/>
      <c r="UBZ1154" s="223"/>
      <c r="UCA1154" s="223"/>
      <c r="UCB1154" s="223"/>
      <c r="UCC1154" s="223"/>
      <c r="UCD1154" s="223"/>
      <c r="UCE1154" s="223"/>
      <c r="UCF1154" s="223"/>
      <c r="UCG1154" s="223"/>
      <c r="UCH1154" s="223"/>
      <c r="UCI1154" s="223"/>
      <c r="UCJ1154" s="223"/>
      <c r="UCK1154" s="223"/>
      <c r="UCL1154" s="223"/>
      <c r="UCM1154" s="223"/>
      <c r="UCN1154" s="223"/>
      <c r="UCO1154" s="223"/>
      <c r="UCP1154" s="223"/>
      <c r="UCQ1154" s="223"/>
      <c r="UCR1154" s="223"/>
      <c r="UCS1154" s="223"/>
      <c r="UCT1154" s="223"/>
      <c r="UCU1154" s="223"/>
      <c r="UCV1154" s="223"/>
      <c r="UCW1154" s="223"/>
      <c r="UCX1154" s="223"/>
      <c r="UCY1154" s="223"/>
      <c r="UCZ1154" s="223"/>
      <c r="UDA1154" s="223"/>
      <c r="UDB1154" s="223"/>
      <c r="UDC1154" s="223"/>
      <c r="UDD1154" s="223"/>
      <c r="UDE1154" s="223"/>
      <c r="UDF1154" s="223"/>
      <c r="UDG1154" s="223"/>
      <c r="UDH1154" s="223"/>
      <c r="UDI1154" s="223"/>
      <c r="UDJ1154" s="223"/>
      <c r="UDK1154" s="223"/>
      <c r="UDL1154" s="223"/>
      <c r="UDM1154" s="223"/>
      <c r="UDN1154" s="223"/>
      <c r="UDO1154" s="223"/>
      <c r="UDP1154" s="223"/>
      <c r="UDQ1154" s="223"/>
      <c r="UDR1154" s="223"/>
      <c r="UDS1154" s="223"/>
      <c r="UDT1154" s="223"/>
      <c r="UDU1154" s="223"/>
      <c r="UDV1154" s="223"/>
      <c r="UDW1154" s="223"/>
      <c r="UDX1154" s="223"/>
      <c r="UDY1154" s="223"/>
      <c r="UDZ1154" s="223"/>
      <c r="UEA1154" s="223"/>
      <c r="UEB1154" s="223"/>
      <c r="UEC1154" s="223"/>
      <c r="UED1154" s="223"/>
      <c r="UEE1154" s="223"/>
      <c r="UEF1154" s="223"/>
      <c r="UEG1154" s="223"/>
      <c r="UEH1154" s="223"/>
      <c r="UEI1154" s="223"/>
      <c r="UEJ1154" s="223"/>
      <c r="UEK1154" s="223"/>
      <c r="UEL1154" s="223"/>
      <c r="UEM1154" s="223"/>
      <c r="UEN1154" s="223"/>
      <c r="UEO1154" s="223"/>
      <c r="UEP1154" s="223"/>
      <c r="UEQ1154" s="223"/>
      <c r="UER1154" s="223"/>
      <c r="UES1154" s="223"/>
      <c r="UET1154" s="223"/>
      <c r="UEU1154" s="223"/>
      <c r="UEV1154" s="223"/>
      <c r="UEW1154" s="223"/>
      <c r="UEX1154" s="223"/>
      <c r="UEY1154" s="223"/>
      <c r="UEZ1154" s="223"/>
      <c r="UFA1154" s="223"/>
      <c r="UFB1154" s="223"/>
      <c r="UFC1154" s="223"/>
      <c r="UFD1154" s="223"/>
      <c r="UFE1154" s="223"/>
      <c r="UFF1154" s="223"/>
      <c r="UFG1154" s="223"/>
      <c r="UFH1154" s="223"/>
      <c r="UFI1154" s="223"/>
      <c r="UFJ1154" s="223"/>
      <c r="UFK1154" s="223"/>
      <c r="UFL1154" s="223"/>
      <c r="UFM1154" s="223"/>
      <c r="UFN1154" s="223"/>
      <c r="UFO1154" s="223"/>
      <c r="UFP1154" s="223"/>
      <c r="UFQ1154" s="223"/>
      <c r="UFR1154" s="223"/>
      <c r="UFS1154" s="223"/>
      <c r="UFT1154" s="223"/>
      <c r="UFU1154" s="223"/>
      <c r="UFV1154" s="223"/>
      <c r="UFW1154" s="223"/>
      <c r="UFX1154" s="223"/>
      <c r="UFY1154" s="223"/>
      <c r="UFZ1154" s="223"/>
      <c r="UGA1154" s="223"/>
      <c r="UGB1154" s="223"/>
      <c r="UGC1154" s="223"/>
      <c r="UGD1154" s="223"/>
      <c r="UGE1154" s="223"/>
      <c r="UGF1154" s="223"/>
      <c r="UGG1154" s="223"/>
      <c r="UGH1154" s="223"/>
      <c r="UGI1154" s="223"/>
      <c r="UGJ1154" s="223"/>
      <c r="UGK1154" s="223"/>
      <c r="UGL1154" s="223"/>
      <c r="UGM1154" s="223"/>
      <c r="UGN1154" s="223"/>
      <c r="UGO1154" s="223"/>
      <c r="UGP1154" s="223"/>
      <c r="UGQ1154" s="223"/>
      <c r="UGR1154" s="223"/>
      <c r="UGS1154" s="223"/>
      <c r="UGT1154" s="223"/>
      <c r="UGU1154" s="223"/>
      <c r="UGV1154" s="223"/>
      <c r="UGW1154" s="223"/>
      <c r="UGX1154" s="223"/>
      <c r="UGY1154" s="223"/>
      <c r="UGZ1154" s="223"/>
      <c r="UHA1154" s="223"/>
      <c r="UHB1154" s="223"/>
      <c r="UHC1154" s="223"/>
      <c r="UHD1154" s="223"/>
      <c r="UHE1154" s="223"/>
      <c r="UHF1154" s="223"/>
      <c r="UHG1154" s="223"/>
      <c r="UHH1154" s="223"/>
      <c r="UHI1154" s="223"/>
      <c r="UHJ1154" s="223"/>
      <c r="UHK1154" s="223"/>
      <c r="UHL1154" s="223"/>
      <c r="UHM1154" s="223"/>
      <c r="UHN1154" s="223"/>
      <c r="UHO1154" s="223"/>
      <c r="UHP1154" s="223"/>
      <c r="UHQ1154" s="223"/>
      <c r="UHR1154" s="223"/>
      <c r="UHS1154" s="223"/>
      <c r="UHT1154" s="223"/>
      <c r="UHU1154" s="223"/>
      <c r="UHV1154" s="223"/>
      <c r="UHW1154" s="223"/>
      <c r="UHX1154" s="223"/>
      <c r="UHY1154" s="223"/>
      <c r="UHZ1154" s="223"/>
      <c r="UIA1154" s="223"/>
      <c r="UIB1154" s="223"/>
      <c r="UIC1154" s="223"/>
      <c r="UID1154" s="223"/>
      <c r="UIE1154" s="223"/>
      <c r="UIF1154" s="223"/>
      <c r="UIG1154" s="223"/>
      <c r="UIH1154" s="223"/>
      <c r="UII1154" s="223"/>
      <c r="UIJ1154" s="223"/>
      <c r="UIK1154" s="223"/>
      <c r="UIL1154" s="223"/>
      <c r="UIM1154" s="223"/>
      <c r="UIN1154" s="223"/>
      <c r="UIO1154" s="223"/>
      <c r="UIP1154" s="223"/>
      <c r="UIQ1154" s="223"/>
      <c r="UIR1154" s="223"/>
      <c r="UIS1154" s="223"/>
      <c r="UIT1154" s="223"/>
      <c r="UIU1154" s="223"/>
      <c r="UIV1154" s="223"/>
      <c r="UIW1154" s="223"/>
      <c r="UIX1154" s="223"/>
      <c r="UIY1154" s="223"/>
      <c r="UIZ1154" s="223"/>
      <c r="UJA1154" s="223"/>
      <c r="UJB1154" s="223"/>
      <c r="UJC1154" s="223"/>
      <c r="UJD1154" s="223"/>
      <c r="UJE1154" s="223"/>
      <c r="UJF1154" s="223"/>
      <c r="UJG1154" s="223"/>
      <c r="UJH1154" s="223"/>
      <c r="UJI1154" s="223"/>
      <c r="UJJ1154" s="223"/>
      <c r="UJK1154" s="223"/>
      <c r="UJL1154" s="223"/>
      <c r="UJM1154" s="223"/>
      <c r="UJN1154" s="223"/>
      <c r="UJO1154" s="223"/>
      <c r="UJP1154" s="223"/>
      <c r="UJQ1154" s="223"/>
      <c r="UJR1154" s="223"/>
      <c r="UJS1154" s="223"/>
      <c r="UJT1154" s="223"/>
      <c r="UJU1154" s="223"/>
      <c r="UJV1154" s="223"/>
      <c r="UJW1154" s="223"/>
      <c r="UJX1154" s="223"/>
      <c r="UJY1154" s="223"/>
      <c r="UJZ1154" s="223"/>
      <c r="UKA1154" s="223"/>
      <c r="UKB1154" s="223"/>
      <c r="UKC1154" s="223"/>
      <c r="UKD1154" s="223"/>
      <c r="UKE1154" s="223"/>
      <c r="UKF1154" s="223"/>
      <c r="UKG1154" s="223"/>
      <c r="UKH1154" s="223"/>
      <c r="UKI1154" s="223"/>
      <c r="UKJ1154" s="223"/>
      <c r="UKK1154" s="223"/>
      <c r="UKL1154" s="223"/>
      <c r="UKM1154" s="223"/>
      <c r="UKN1154" s="223"/>
      <c r="UKO1154" s="223"/>
      <c r="UKP1154" s="223"/>
      <c r="UKQ1154" s="223"/>
      <c r="UKR1154" s="223"/>
      <c r="UKS1154" s="223"/>
      <c r="UKT1154" s="223"/>
      <c r="UKU1154" s="223"/>
      <c r="UKV1154" s="223"/>
      <c r="UKW1154" s="223"/>
      <c r="UKX1154" s="223"/>
      <c r="UKY1154" s="223"/>
      <c r="UKZ1154" s="223"/>
      <c r="ULA1154" s="223"/>
      <c r="ULB1154" s="223"/>
      <c r="ULC1154" s="223"/>
      <c r="ULD1154" s="223"/>
      <c r="ULE1154" s="223"/>
      <c r="ULF1154" s="223"/>
      <c r="ULG1154" s="223"/>
      <c r="ULH1154" s="223"/>
      <c r="ULI1154" s="223"/>
      <c r="ULJ1154" s="223"/>
      <c r="ULK1154" s="223"/>
      <c r="ULL1154" s="223"/>
      <c r="ULM1154" s="223"/>
      <c r="ULN1154" s="223"/>
      <c r="ULO1154" s="223"/>
      <c r="ULP1154" s="223"/>
      <c r="ULQ1154" s="223"/>
      <c r="ULR1154" s="223"/>
      <c r="ULS1154" s="223"/>
      <c r="ULT1154" s="223"/>
      <c r="ULU1154" s="223"/>
      <c r="ULV1154" s="223"/>
      <c r="ULW1154" s="223"/>
      <c r="ULX1154" s="223"/>
      <c r="ULY1154" s="223"/>
      <c r="ULZ1154" s="223"/>
      <c r="UMA1154" s="223"/>
      <c r="UMB1154" s="223"/>
      <c r="UMC1154" s="223"/>
      <c r="UMD1154" s="223"/>
      <c r="UME1154" s="223"/>
      <c r="UMF1154" s="223"/>
      <c r="UMG1154" s="223"/>
      <c r="UMH1154" s="223"/>
      <c r="UMI1154" s="223"/>
      <c r="UMJ1154" s="223"/>
      <c r="UMK1154" s="223"/>
      <c r="UML1154" s="223"/>
      <c r="UMM1154" s="223"/>
      <c r="UMN1154" s="223"/>
      <c r="UMO1154" s="223"/>
      <c r="UMP1154" s="223"/>
      <c r="UMQ1154" s="223"/>
      <c r="UMR1154" s="223"/>
      <c r="UMS1154" s="223"/>
      <c r="UMT1154" s="223"/>
      <c r="UMU1154" s="223"/>
      <c r="UMV1154" s="223"/>
      <c r="UMW1154" s="223"/>
      <c r="UMX1154" s="223"/>
      <c r="UMY1154" s="223"/>
      <c r="UMZ1154" s="223"/>
      <c r="UNA1154" s="223"/>
      <c r="UNB1154" s="223"/>
      <c r="UNC1154" s="223"/>
      <c r="UND1154" s="223"/>
      <c r="UNE1154" s="223"/>
      <c r="UNF1154" s="223"/>
      <c r="UNG1154" s="223"/>
      <c r="UNH1154" s="223"/>
      <c r="UNI1154" s="223"/>
      <c r="UNJ1154" s="223"/>
      <c r="UNK1154" s="223"/>
      <c r="UNL1154" s="223"/>
      <c r="UNM1154" s="223"/>
      <c r="UNN1154" s="223"/>
      <c r="UNO1154" s="223"/>
      <c r="UNP1154" s="223"/>
      <c r="UNQ1154" s="223"/>
      <c r="UNR1154" s="223"/>
      <c r="UNS1154" s="223"/>
      <c r="UNT1154" s="223"/>
      <c r="UNU1154" s="223"/>
      <c r="UNV1154" s="223"/>
      <c r="UNW1154" s="223"/>
      <c r="UNX1154" s="223"/>
      <c r="UNY1154" s="223"/>
      <c r="UNZ1154" s="223"/>
      <c r="UOA1154" s="223"/>
      <c r="UOB1154" s="223"/>
      <c r="UOC1154" s="223"/>
      <c r="UOD1154" s="223"/>
      <c r="UOE1154" s="223"/>
      <c r="UOF1154" s="223"/>
      <c r="UOG1154" s="223"/>
      <c r="UOH1154" s="223"/>
      <c r="UOI1154" s="223"/>
      <c r="UOJ1154" s="223"/>
      <c r="UOK1154" s="223"/>
      <c r="UOL1154" s="223"/>
      <c r="UOM1154" s="223"/>
      <c r="UON1154" s="223"/>
      <c r="UOO1154" s="223"/>
      <c r="UOP1154" s="223"/>
      <c r="UOQ1154" s="223"/>
      <c r="UOR1154" s="223"/>
      <c r="UOS1154" s="223"/>
      <c r="UOT1154" s="223"/>
      <c r="UOU1154" s="223"/>
      <c r="UOV1154" s="223"/>
      <c r="UOW1154" s="223"/>
      <c r="UOX1154" s="223"/>
      <c r="UOY1154" s="223"/>
      <c r="UOZ1154" s="223"/>
      <c r="UPA1154" s="223"/>
      <c r="UPB1154" s="223"/>
      <c r="UPC1154" s="223"/>
      <c r="UPD1154" s="223"/>
      <c r="UPE1154" s="223"/>
      <c r="UPF1154" s="223"/>
      <c r="UPG1154" s="223"/>
      <c r="UPH1154" s="223"/>
      <c r="UPI1154" s="223"/>
      <c r="UPJ1154" s="223"/>
      <c r="UPK1154" s="223"/>
      <c r="UPL1154" s="223"/>
      <c r="UPM1154" s="223"/>
      <c r="UPN1154" s="223"/>
      <c r="UPO1154" s="223"/>
      <c r="UPP1154" s="223"/>
      <c r="UPQ1154" s="223"/>
      <c r="UPR1154" s="223"/>
      <c r="UPS1154" s="223"/>
      <c r="UPT1154" s="223"/>
      <c r="UPU1154" s="223"/>
      <c r="UPV1154" s="223"/>
      <c r="UPW1154" s="223"/>
      <c r="UPX1154" s="223"/>
      <c r="UPY1154" s="223"/>
      <c r="UPZ1154" s="223"/>
      <c r="UQA1154" s="223"/>
      <c r="UQB1154" s="223"/>
      <c r="UQC1154" s="223"/>
      <c r="UQD1154" s="223"/>
      <c r="UQE1154" s="223"/>
      <c r="UQF1154" s="223"/>
      <c r="UQG1154" s="223"/>
      <c r="UQH1154" s="223"/>
      <c r="UQI1154" s="223"/>
      <c r="UQJ1154" s="223"/>
      <c r="UQK1154" s="223"/>
      <c r="UQL1154" s="223"/>
      <c r="UQM1154" s="223"/>
      <c r="UQN1154" s="223"/>
      <c r="UQO1154" s="223"/>
      <c r="UQP1154" s="223"/>
      <c r="UQQ1154" s="223"/>
      <c r="UQR1154" s="223"/>
      <c r="UQS1154" s="223"/>
      <c r="UQT1154" s="223"/>
      <c r="UQU1154" s="223"/>
      <c r="UQV1154" s="223"/>
      <c r="UQW1154" s="223"/>
      <c r="UQX1154" s="223"/>
      <c r="UQY1154" s="223"/>
      <c r="UQZ1154" s="223"/>
      <c r="URA1154" s="223"/>
      <c r="URB1154" s="223"/>
      <c r="URC1154" s="223"/>
      <c r="URD1154" s="223"/>
      <c r="URE1154" s="223"/>
      <c r="URF1154" s="223"/>
      <c r="URG1154" s="223"/>
      <c r="URH1154" s="223"/>
      <c r="URI1154" s="223"/>
      <c r="URJ1154" s="223"/>
      <c r="URK1154" s="223"/>
      <c r="URL1154" s="223"/>
      <c r="URM1154" s="223"/>
      <c r="URN1154" s="223"/>
      <c r="URO1154" s="223"/>
      <c r="URP1154" s="223"/>
      <c r="URQ1154" s="223"/>
      <c r="URR1154" s="223"/>
      <c r="URS1154" s="223"/>
      <c r="URT1154" s="223"/>
      <c r="URU1154" s="223"/>
      <c r="URV1154" s="223"/>
      <c r="URW1154" s="223"/>
      <c r="URX1154" s="223"/>
      <c r="URY1154" s="223"/>
      <c r="URZ1154" s="223"/>
      <c r="USA1154" s="223"/>
      <c r="USB1154" s="223"/>
      <c r="USC1154" s="223"/>
      <c r="USD1154" s="223"/>
      <c r="USE1154" s="223"/>
      <c r="USF1154" s="223"/>
      <c r="USG1154" s="223"/>
      <c r="USH1154" s="223"/>
      <c r="USI1154" s="223"/>
      <c r="USJ1154" s="223"/>
      <c r="USK1154" s="223"/>
      <c r="USL1154" s="223"/>
      <c r="USM1154" s="223"/>
      <c r="USN1154" s="223"/>
      <c r="USO1154" s="223"/>
      <c r="USP1154" s="223"/>
      <c r="USQ1154" s="223"/>
      <c r="USR1154" s="223"/>
      <c r="USS1154" s="223"/>
      <c r="UST1154" s="223"/>
      <c r="USU1154" s="223"/>
      <c r="USV1154" s="223"/>
      <c r="USW1154" s="223"/>
      <c r="USX1154" s="223"/>
      <c r="USY1154" s="223"/>
      <c r="USZ1154" s="223"/>
      <c r="UTA1154" s="223"/>
      <c r="UTB1154" s="223"/>
      <c r="UTC1154" s="223"/>
      <c r="UTD1154" s="223"/>
      <c r="UTE1154" s="223"/>
      <c r="UTF1154" s="223"/>
      <c r="UTG1154" s="223"/>
      <c r="UTH1154" s="223"/>
      <c r="UTI1154" s="223"/>
      <c r="UTJ1154" s="223"/>
      <c r="UTK1154" s="223"/>
      <c r="UTL1154" s="223"/>
      <c r="UTM1154" s="223"/>
      <c r="UTN1154" s="223"/>
      <c r="UTO1154" s="223"/>
      <c r="UTP1154" s="223"/>
      <c r="UTQ1154" s="223"/>
      <c r="UTR1154" s="223"/>
      <c r="UTS1154" s="223"/>
      <c r="UTT1154" s="223"/>
      <c r="UTU1154" s="223"/>
      <c r="UTV1154" s="223"/>
      <c r="UTW1154" s="223"/>
      <c r="UTX1154" s="223"/>
      <c r="UTY1154" s="223"/>
      <c r="UTZ1154" s="223"/>
      <c r="UUA1154" s="223"/>
      <c r="UUB1154" s="223"/>
      <c r="UUC1154" s="223"/>
      <c r="UUD1154" s="223"/>
      <c r="UUE1154" s="223"/>
      <c r="UUF1154" s="223"/>
      <c r="UUG1154" s="223"/>
      <c r="UUH1154" s="223"/>
      <c r="UUI1154" s="223"/>
      <c r="UUJ1154" s="223"/>
      <c r="UUK1154" s="223"/>
      <c r="UUL1154" s="223"/>
      <c r="UUM1154" s="223"/>
      <c r="UUN1154" s="223"/>
      <c r="UUO1154" s="223"/>
      <c r="UUP1154" s="223"/>
      <c r="UUQ1154" s="223"/>
      <c r="UUR1154" s="223"/>
      <c r="UUS1154" s="223"/>
      <c r="UUT1154" s="223"/>
      <c r="UUU1154" s="223"/>
      <c r="UUV1154" s="223"/>
      <c r="UUW1154" s="223"/>
      <c r="UUX1154" s="223"/>
      <c r="UUY1154" s="223"/>
      <c r="UUZ1154" s="223"/>
      <c r="UVA1154" s="223"/>
      <c r="UVB1154" s="223"/>
      <c r="UVC1154" s="223"/>
      <c r="UVD1154" s="223"/>
      <c r="UVE1154" s="223"/>
      <c r="UVF1154" s="223"/>
      <c r="UVG1154" s="223"/>
      <c r="UVH1154" s="223"/>
      <c r="UVI1154" s="223"/>
      <c r="UVJ1154" s="223"/>
      <c r="UVK1154" s="223"/>
      <c r="UVL1154" s="223"/>
      <c r="UVM1154" s="223"/>
      <c r="UVN1154" s="223"/>
      <c r="UVO1154" s="223"/>
      <c r="UVP1154" s="223"/>
      <c r="UVQ1154" s="223"/>
      <c r="UVR1154" s="223"/>
      <c r="UVS1154" s="223"/>
      <c r="UVT1154" s="223"/>
      <c r="UVU1154" s="223"/>
      <c r="UVV1154" s="223"/>
      <c r="UVW1154" s="223"/>
      <c r="UVX1154" s="223"/>
      <c r="UVY1154" s="223"/>
      <c r="UVZ1154" s="223"/>
      <c r="UWA1154" s="223"/>
      <c r="UWB1154" s="223"/>
      <c r="UWC1154" s="223"/>
      <c r="UWD1154" s="223"/>
      <c r="UWE1154" s="223"/>
      <c r="UWF1154" s="223"/>
      <c r="UWG1154" s="223"/>
      <c r="UWH1154" s="223"/>
      <c r="UWI1154" s="223"/>
      <c r="UWJ1154" s="223"/>
      <c r="UWK1154" s="223"/>
      <c r="UWL1154" s="223"/>
      <c r="UWM1154" s="223"/>
      <c r="UWN1154" s="223"/>
      <c r="UWO1154" s="223"/>
      <c r="UWP1154" s="223"/>
      <c r="UWQ1154" s="223"/>
      <c r="UWR1154" s="223"/>
      <c r="UWS1154" s="223"/>
      <c r="UWT1154" s="223"/>
      <c r="UWU1154" s="223"/>
      <c r="UWV1154" s="223"/>
      <c r="UWW1154" s="223"/>
      <c r="UWX1154" s="223"/>
      <c r="UWY1154" s="223"/>
      <c r="UWZ1154" s="223"/>
      <c r="UXA1154" s="223"/>
      <c r="UXB1154" s="223"/>
      <c r="UXC1154" s="223"/>
      <c r="UXD1154" s="223"/>
      <c r="UXE1154" s="223"/>
      <c r="UXF1154" s="223"/>
      <c r="UXG1154" s="223"/>
      <c r="UXH1154" s="223"/>
      <c r="UXI1154" s="223"/>
      <c r="UXJ1154" s="223"/>
      <c r="UXK1154" s="223"/>
      <c r="UXL1154" s="223"/>
      <c r="UXM1154" s="223"/>
      <c r="UXN1154" s="223"/>
      <c r="UXO1154" s="223"/>
      <c r="UXP1154" s="223"/>
      <c r="UXQ1154" s="223"/>
      <c r="UXR1154" s="223"/>
      <c r="UXS1154" s="223"/>
      <c r="UXT1154" s="223"/>
      <c r="UXU1154" s="223"/>
      <c r="UXV1154" s="223"/>
      <c r="UXW1154" s="223"/>
      <c r="UXX1154" s="223"/>
      <c r="UXY1154" s="223"/>
      <c r="UXZ1154" s="223"/>
      <c r="UYA1154" s="223"/>
      <c r="UYB1154" s="223"/>
      <c r="UYC1154" s="223"/>
      <c r="UYD1154" s="223"/>
      <c r="UYE1154" s="223"/>
      <c r="UYF1154" s="223"/>
      <c r="UYG1154" s="223"/>
      <c r="UYH1154" s="223"/>
      <c r="UYI1154" s="223"/>
      <c r="UYJ1154" s="223"/>
      <c r="UYK1154" s="223"/>
      <c r="UYL1154" s="223"/>
      <c r="UYM1154" s="223"/>
      <c r="UYN1154" s="223"/>
      <c r="UYO1154" s="223"/>
      <c r="UYP1154" s="223"/>
      <c r="UYQ1154" s="223"/>
      <c r="UYR1154" s="223"/>
      <c r="UYS1154" s="223"/>
      <c r="UYT1154" s="223"/>
      <c r="UYU1154" s="223"/>
      <c r="UYV1154" s="223"/>
      <c r="UYW1154" s="223"/>
      <c r="UYX1154" s="223"/>
      <c r="UYY1154" s="223"/>
      <c r="UYZ1154" s="223"/>
      <c r="UZA1154" s="223"/>
      <c r="UZB1154" s="223"/>
      <c r="UZC1154" s="223"/>
      <c r="UZD1154" s="223"/>
      <c r="UZE1154" s="223"/>
      <c r="UZF1154" s="223"/>
      <c r="UZG1154" s="223"/>
      <c r="UZH1154" s="223"/>
      <c r="UZI1154" s="223"/>
      <c r="UZJ1154" s="223"/>
      <c r="UZK1154" s="223"/>
      <c r="UZL1154" s="223"/>
      <c r="UZM1154" s="223"/>
      <c r="UZN1154" s="223"/>
      <c r="UZO1154" s="223"/>
      <c r="UZP1154" s="223"/>
      <c r="UZQ1154" s="223"/>
      <c r="UZR1154" s="223"/>
      <c r="UZS1154" s="223"/>
      <c r="UZT1154" s="223"/>
      <c r="UZU1154" s="223"/>
      <c r="UZV1154" s="223"/>
      <c r="UZW1154" s="223"/>
      <c r="UZX1154" s="223"/>
      <c r="UZY1154" s="223"/>
      <c r="UZZ1154" s="223"/>
      <c r="VAA1154" s="223"/>
      <c r="VAB1154" s="223"/>
      <c r="VAC1154" s="223"/>
      <c r="VAD1154" s="223"/>
      <c r="VAE1154" s="223"/>
      <c r="VAF1154" s="223"/>
      <c r="VAG1154" s="223"/>
      <c r="VAH1154" s="223"/>
      <c r="VAI1154" s="223"/>
      <c r="VAJ1154" s="223"/>
      <c r="VAK1154" s="223"/>
      <c r="VAL1154" s="223"/>
      <c r="VAM1154" s="223"/>
      <c r="VAN1154" s="223"/>
      <c r="VAO1154" s="223"/>
      <c r="VAP1154" s="223"/>
      <c r="VAQ1154" s="223"/>
      <c r="VAR1154" s="223"/>
      <c r="VAS1154" s="223"/>
      <c r="VAT1154" s="223"/>
      <c r="VAU1154" s="223"/>
      <c r="VAV1154" s="223"/>
      <c r="VAW1154" s="223"/>
      <c r="VAX1154" s="223"/>
      <c r="VAY1154" s="223"/>
      <c r="VAZ1154" s="223"/>
      <c r="VBA1154" s="223"/>
      <c r="VBB1154" s="223"/>
      <c r="VBC1154" s="223"/>
      <c r="VBD1154" s="223"/>
      <c r="VBE1154" s="223"/>
      <c r="VBF1154" s="223"/>
      <c r="VBG1154" s="223"/>
      <c r="VBH1154" s="223"/>
      <c r="VBI1154" s="223"/>
      <c r="VBJ1154" s="223"/>
      <c r="VBK1154" s="223"/>
      <c r="VBL1154" s="223"/>
      <c r="VBM1154" s="223"/>
      <c r="VBN1154" s="223"/>
      <c r="VBO1154" s="223"/>
      <c r="VBP1154" s="223"/>
      <c r="VBQ1154" s="223"/>
      <c r="VBR1154" s="223"/>
      <c r="VBS1154" s="223"/>
      <c r="VBT1154" s="223"/>
      <c r="VBU1154" s="223"/>
      <c r="VBV1154" s="223"/>
      <c r="VBW1154" s="223"/>
      <c r="VBX1154" s="223"/>
      <c r="VBY1154" s="223"/>
      <c r="VBZ1154" s="223"/>
      <c r="VCA1154" s="223"/>
      <c r="VCB1154" s="223"/>
      <c r="VCC1154" s="223"/>
      <c r="VCD1154" s="223"/>
      <c r="VCE1154" s="223"/>
      <c r="VCF1154" s="223"/>
      <c r="VCG1154" s="223"/>
      <c r="VCH1154" s="223"/>
      <c r="VCI1154" s="223"/>
      <c r="VCJ1154" s="223"/>
      <c r="VCK1154" s="223"/>
      <c r="VCL1154" s="223"/>
      <c r="VCM1154" s="223"/>
      <c r="VCN1154" s="223"/>
      <c r="VCO1154" s="223"/>
      <c r="VCP1154" s="223"/>
      <c r="VCQ1154" s="223"/>
      <c r="VCR1154" s="223"/>
      <c r="VCS1154" s="223"/>
      <c r="VCT1154" s="223"/>
      <c r="VCU1154" s="223"/>
      <c r="VCV1154" s="223"/>
      <c r="VCW1154" s="223"/>
      <c r="VCX1154" s="223"/>
      <c r="VCY1154" s="223"/>
      <c r="VCZ1154" s="223"/>
      <c r="VDA1154" s="223"/>
      <c r="VDB1154" s="223"/>
      <c r="VDC1154" s="223"/>
      <c r="VDD1154" s="223"/>
      <c r="VDE1154" s="223"/>
      <c r="VDF1154" s="223"/>
      <c r="VDG1154" s="223"/>
      <c r="VDH1154" s="223"/>
      <c r="VDI1154" s="223"/>
      <c r="VDJ1154" s="223"/>
      <c r="VDK1154" s="223"/>
      <c r="VDL1154" s="223"/>
      <c r="VDM1154" s="223"/>
      <c r="VDN1154" s="223"/>
      <c r="VDO1154" s="223"/>
      <c r="VDP1154" s="223"/>
      <c r="VDQ1154" s="223"/>
      <c r="VDR1154" s="223"/>
      <c r="VDS1154" s="223"/>
      <c r="VDT1154" s="223"/>
      <c r="VDU1154" s="223"/>
      <c r="VDV1154" s="223"/>
      <c r="VDW1154" s="223"/>
      <c r="VDX1154" s="223"/>
      <c r="VDY1154" s="223"/>
      <c r="VDZ1154" s="223"/>
      <c r="VEA1154" s="223"/>
      <c r="VEB1154" s="223"/>
      <c r="VEC1154" s="223"/>
      <c r="VED1154" s="223"/>
      <c r="VEE1154" s="223"/>
      <c r="VEF1154" s="223"/>
      <c r="VEG1154" s="223"/>
      <c r="VEH1154" s="223"/>
      <c r="VEI1154" s="223"/>
      <c r="VEJ1154" s="223"/>
      <c r="VEK1154" s="223"/>
      <c r="VEL1154" s="223"/>
      <c r="VEM1154" s="223"/>
      <c r="VEN1154" s="223"/>
      <c r="VEO1154" s="223"/>
      <c r="VEP1154" s="223"/>
      <c r="VEQ1154" s="223"/>
      <c r="VER1154" s="223"/>
      <c r="VES1154" s="223"/>
      <c r="VET1154" s="223"/>
      <c r="VEU1154" s="223"/>
      <c r="VEV1154" s="223"/>
      <c r="VEW1154" s="223"/>
      <c r="VEX1154" s="223"/>
      <c r="VEY1154" s="223"/>
      <c r="VEZ1154" s="223"/>
      <c r="VFA1154" s="223"/>
      <c r="VFB1154" s="223"/>
      <c r="VFC1154" s="223"/>
      <c r="VFD1154" s="223"/>
      <c r="VFE1154" s="223"/>
      <c r="VFF1154" s="223"/>
      <c r="VFG1154" s="223"/>
      <c r="VFH1154" s="223"/>
      <c r="VFI1154" s="223"/>
      <c r="VFJ1154" s="223"/>
      <c r="VFK1154" s="223"/>
      <c r="VFL1154" s="223"/>
      <c r="VFM1154" s="223"/>
      <c r="VFN1154" s="223"/>
      <c r="VFO1154" s="223"/>
      <c r="VFP1154" s="223"/>
      <c r="VFQ1154" s="223"/>
      <c r="VFR1154" s="223"/>
      <c r="VFS1154" s="223"/>
      <c r="VFT1154" s="223"/>
      <c r="VFU1154" s="223"/>
      <c r="VFV1154" s="223"/>
      <c r="VFW1154" s="223"/>
      <c r="VFX1154" s="223"/>
      <c r="VFY1154" s="223"/>
      <c r="VFZ1154" s="223"/>
      <c r="VGA1154" s="223"/>
      <c r="VGB1154" s="223"/>
      <c r="VGC1154" s="223"/>
      <c r="VGD1154" s="223"/>
      <c r="VGE1154" s="223"/>
      <c r="VGF1154" s="223"/>
      <c r="VGG1154" s="223"/>
      <c r="VGH1154" s="223"/>
      <c r="VGI1154" s="223"/>
      <c r="VGJ1154" s="223"/>
      <c r="VGK1154" s="223"/>
      <c r="VGL1154" s="223"/>
      <c r="VGM1154" s="223"/>
      <c r="VGN1154" s="223"/>
      <c r="VGO1154" s="223"/>
      <c r="VGP1154" s="223"/>
      <c r="VGQ1154" s="223"/>
      <c r="VGR1154" s="223"/>
      <c r="VGS1154" s="223"/>
      <c r="VGT1154" s="223"/>
      <c r="VGU1154" s="223"/>
      <c r="VGV1154" s="223"/>
      <c r="VGW1154" s="223"/>
      <c r="VGX1154" s="223"/>
      <c r="VGY1154" s="223"/>
      <c r="VGZ1154" s="223"/>
      <c r="VHA1154" s="223"/>
      <c r="VHB1154" s="223"/>
      <c r="VHC1154" s="223"/>
      <c r="VHD1154" s="223"/>
      <c r="VHE1154" s="223"/>
      <c r="VHF1154" s="223"/>
      <c r="VHG1154" s="223"/>
      <c r="VHH1154" s="223"/>
      <c r="VHI1154" s="223"/>
      <c r="VHJ1154" s="223"/>
      <c r="VHK1154" s="223"/>
      <c r="VHL1154" s="223"/>
      <c r="VHM1154" s="223"/>
      <c r="VHN1154" s="223"/>
      <c r="VHO1154" s="223"/>
      <c r="VHP1154" s="223"/>
      <c r="VHQ1154" s="223"/>
      <c r="VHR1154" s="223"/>
      <c r="VHS1154" s="223"/>
      <c r="VHT1154" s="223"/>
      <c r="VHU1154" s="223"/>
      <c r="VHV1154" s="223"/>
      <c r="VHW1154" s="223"/>
      <c r="VHX1154" s="223"/>
      <c r="VHY1154" s="223"/>
      <c r="VHZ1154" s="223"/>
      <c r="VIA1154" s="223"/>
      <c r="VIB1154" s="223"/>
      <c r="VIC1154" s="223"/>
      <c r="VID1154" s="223"/>
      <c r="VIE1154" s="223"/>
      <c r="VIF1154" s="223"/>
      <c r="VIG1154" s="223"/>
      <c r="VIH1154" s="223"/>
      <c r="VII1154" s="223"/>
      <c r="VIJ1154" s="223"/>
      <c r="VIK1154" s="223"/>
      <c r="VIL1154" s="223"/>
      <c r="VIM1154" s="223"/>
      <c r="VIN1154" s="223"/>
      <c r="VIO1154" s="223"/>
      <c r="VIP1154" s="223"/>
      <c r="VIQ1154" s="223"/>
      <c r="VIR1154" s="223"/>
      <c r="VIS1154" s="223"/>
      <c r="VIT1154" s="223"/>
      <c r="VIU1154" s="223"/>
      <c r="VIV1154" s="223"/>
      <c r="VIW1154" s="223"/>
      <c r="VIX1154" s="223"/>
      <c r="VIY1154" s="223"/>
      <c r="VIZ1154" s="223"/>
      <c r="VJA1154" s="223"/>
      <c r="VJB1154" s="223"/>
      <c r="VJC1154" s="223"/>
      <c r="VJD1154" s="223"/>
      <c r="VJE1154" s="223"/>
      <c r="VJF1154" s="223"/>
      <c r="VJG1154" s="223"/>
      <c r="VJH1154" s="223"/>
      <c r="VJI1154" s="223"/>
      <c r="VJJ1154" s="223"/>
      <c r="VJK1154" s="223"/>
      <c r="VJL1154" s="223"/>
      <c r="VJM1154" s="223"/>
      <c r="VJN1154" s="223"/>
      <c r="VJO1154" s="223"/>
      <c r="VJP1154" s="223"/>
      <c r="VJQ1154" s="223"/>
      <c r="VJR1154" s="223"/>
      <c r="VJS1154" s="223"/>
      <c r="VJT1154" s="223"/>
      <c r="VJU1154" s="223"/>
      <c r="VJV1154" s="223"/>
      <c r="VJW1154" s="223"/>
      <c r="VJX1154" s="223"/>
      <c r="VJY1154" s="223"/>
      <c r="VJZ1154" s="223"/>
      <c r="VKA1154" s="223"/>
      <c r="VKB1154" s="223"/>
      <c r="VKC1154" s="223"/>
      <c r="VKD1154" s="223"/>
      <c r="VKE1154" s="223"/>
      <c r="VKF1154" s="223"/>
      <c r="VKG1154" s="223"/>
      <c r="VKH1154" s="223"/>
      <c r="VKI1154" s="223"/>
      <c r="VKJ1154" s="223"/>
      <c r="VKK1154" s="223"/>
      <c r="VKL1154" s="223"/>
      <c r="VKM1154" s="223"/>
      <c r="VKN1154" s="223"/>
      <c r="VKO1154" s="223"/>
      <c r="VKP1154" s="223"/>
      <c r="VKQ1154" s="223"/>
      <c r="VKR1154" s="223"/>
      <c r="VKS1154" s="223"/>
      <c r="VKT1154" s="223"/>
      <c r="VKU1154" s="223"/>
      <c r="VKV1154" s="223"/>
      <c r="VKW1154" s="223"/>
      <c r="VKX1154" s="223"/>
      <c r="VKY1154" s="223"/>
      <c r="VKZ1154" s="223"/>
      <c r="VLA1154" s="223"/>
      <c r="VLB1154" s="223"/>
      <c r="VLC1154" s="223"/>
      <c r="VLD1154" s="223"/>
      <c r="VLE1154" s="223"/>
      <c r="VLF1154" s="223"/>
      <c r="VLG1154" s="223"/>
      <c r="VLH1154" s="223"/>
      <c r="VLI1154" s="223"/>
      <c r="VLJ1154" s="223"/>
      <c r="VLK1154" s="223"/>
      <c r="VLL1154" s="223"/>
      <c r="VLM1154" s="223"/>
      <c r="VLN1154" s="223"/>
      <c r="VLO1154" s="223"/>
      <c r="VLP1154" s="223"/>
      <c r="VLQ1154" s="223"/>
      <c r="VLR1154" s="223"/>
      <c r="VLS1154" s="223"/>
      <c r="VLT1154" s="223"/>
      <c r="VLU1154" s="223"/>
      <c r="VLV1154" s="223"/>
      <c r="VLW1154" s="223"/>
      <c r="VLX1154" s="223"/>
      <c r="VLY1154" s="223"/>
      <c r="VLZ1154" s="223"/>
      <c r="VMA1154" s="223"/>
      <c r="VMB1154" s="223"/>
      <c r="VMC1154" s="223"/>
      <c r="VMD1154" s="223"/>
      <c r="VME1154" s="223"/>
      <c r="VMF1154" s="223"/>
      <c r="VMG1154" s="223"/>
      <c r="VMH1154" s="223"/>
      <c r="VMI1154" s="223"/>
      <c r="VMJ1154" s="223"/>
      <c r="VMK1154" s="223"/>
      <c r="VML1154" s="223"/>
      <c r="VMM1154" s="223"/>
      <c r="VMN1154" s="223"/>
      <c r="VMO1154" s="223"/>
      <c r="VMP1154" s="223"/>
      <c r="VMQ1154" s="223"/>
      <c r="VMR1154" s="223"/>
      <c r="VMS1154" s="223"/>
      <c r="VMT1154" s="223"/>
      <c r="VMU1154" s="223"/>
      <c r="VMV1154" s="223"/>
      <c r="VMW1154" s="223"/>
      <c r="VMX1154" s="223"/>
      <c r="VMY1154" s="223"/>
      <c r="VMZ1154" s="223"/>
      <c r="VNA1154" s="223"/>
      <c r="VNB1154" s="223"/>
      <c r="VNC1154" s="223"/>
      <c r="VND1154" s="223"/>
      <c r="VNE1154" s="223"/>
      <c r="VNF1154" s="223"/>
      <c r="VNG1154" s="223"/>
      <c r="VNH1154" s="223"/>
      <c r="VNI1154" s="223"/>
      <c r="VNJ1154" s="223"/>
      <c r="VNK1154" s="223"/>
      <c r="VNL1154" s="223"/>
      <c r="VNM1154" s="223"/>
      <c r="VNN1154" s="223"/>
      <c r="VNO1154" s="223"/>
      <c r="VNP1154" s="223"/>
      <c r="VNQ1154" s="223"/>
      <c r="VNR1154" s="223"/>
      <c r="VNS1154" s="223"/>
      <c r="VNT1154" s="223"/>
      <c r="VNU1154" s="223"/>
      <c r="VNV1154" s="223"/>
      <c r="VNW1154" s="223"/>
      <c r="VNX1154" s="223"/>
      <c r="VNY1154" s="223"/>
      <c r="VNZ1154" s="223"/>
      <c r="VOA1154" s="223"/>
      <c r="VOB1154" s="223"/>
      <c r="VOC1154" s="223"/>
      <c r="VOD1154" s="223"/>
      <c r="VOE1154" s="223"/>
      <c r="VOF1154" s="223"/>
      <c r="VOG1154" s="223"/>
      <c r="VOH1154" s="223"/>
      <c r="VOI1154" s="223"/>
      <c r="VOJ1154" s="223"/>
      <c r="VOK1154" s="223"/>
      <c r="VOL1154" s="223"/>
      <c r="VOM1154" s="223"/>
      <c r="VON1154" s="223"/>
      <c r="VOO1154" s="223"/>
      <c r="VOP1154" s="223"/>
      <c r="VOQ1154" s="223"/>
      <c r="VOR1154" s="223"/>
      <c r="VOS1154" s="223"/>
      <c r="VOT1154" s="223"/>
      <c r="VOU1154" s="223"/>
      <c r="VOV1154" s="223"/>
      <c r="VOW1154" s="223"/>
      <c r="VOX1154" s="223"/>
      <c r="VOY1154" s="223"/>
      <c r="VOZ1154" s="223"/>
      <c r="VPA1154" s="223"/>
      <c r="VPB1154" s="223"/>
      <c r="VPC1154" s="223"/>
      <c r="VPD1154" s="223"/>
      <c r="VPE1154" s="223"/>
      <c r="VPF1154" s="223"/>
      <c r="VPG1154" s="223"/>
      <c r="VPH1154" s="223"/>
      <c r="VPI1154" s="223"/>
      <c r="VPJ1154" s="223"/>
      <c r="VPK1154" s="223"/>
      <c r="VPL1154" s="223"/>
      <c r="VPM1154" s="223"/>
      <c r="VPN1154" s="223"/>
      <c r="VPO1154" s="223"/>
      <c r="VPP1154" s="223"/>
      <c r="VPQ1154" s="223"/>
      <c r="VPR1154" s="223"/>
      <c r="VPS1154" s="223"/>
      <c r="VPT1154" s="223"/>
      <c r="VPU1154" s="223"/>
      <c r="VPV1154" s="223"/>
      <c r="VPW1154" s="223"/>
      <c r="VPX1154" s="223"/>
      <c r="VPY1154" s="223"/>
      <c r="VPZ1154" s="223"/>
      <c r="VQA1154" s="223"/>
      <c r="VQB1154" s="223"/>
      <c r="VQC1154" s="223"/>
      <c r="VQD1154" s="223"/>
      <c r="VQE1154" s="223"/>
      <c r="VQF1154" s="223"/>
      <c r="VQG1154" s="223"/>
      <c r="VQH1154" s="223"/>
      <c r="VQI1154" s="223"/>
      <c r="VQJ1154" s="223"/>
      <c r="VQK1154" s="223"/>
      <c r="VQL1154" s="223"/>
      <c r="VQM1154" s="223"/>
      <c r="VQN1154" s="223"/>
      <c r="VQO1154" s="223"/>
      <c r="VQP1154" s="223"/>
      <c r="VQQ1154" s="223"/>
      <c r="VQR1154" s="223"/>
      <c r="VQS1154" s="223"/>
      <c r="VQT1154" s="223"/>
      <c r="VQU1154" s="223"/>
      <c r="VQV1154" s="223"/>
      <c r="VQW1154" s="223"/>
      <c r="VQX1154" s="223"/>
      <c r="VQY1154" s="223"/>
      <c r="VQZ1154" s="223"/>
      <c r="VRA1154" s="223"/>
      <c r="VRB1154" s="223"/>
      <c r="VRC1154" s="223"/>
      <c r="VRD1154" s="223"/>
      <c r="VRE1154" s="223"/>
      <c r="VRF1154" s="223"/>
      <c r="VRG1154" s="223"/>
      <c r="VRH1154" s="223"/>
      <c r="VRI1154" s="223"/>
      <c r="VRJ1154" s="223"/>
      <c r="VRK1154" s="223"/>
      <c r="VRL1154" s="223"/>
      <c r="VRM1154" s="223"/>
      <c r="VRN1154" s="223"/>
      <c r="VRO1154" s="223"/>
      <c r="VRP1154" s="223"/>
      <c r="VRQ1154" s="223"/>
      <c r="VRR1154" s="223"/>
      <c r="VRS1154" s="223"/>
      <c r="VRT1154" s="223"/>
      <c r="VRU1154" s="223"/>
      <c r="VRV1154" s="223"/>
      <c r="VRW1154" s="223"/>
      <c r="VRX1154" s="223"/>
      <c r="VRY1154" s="223"/>
      <c r="VRZ1154" s="223"/>
      <c r="VSA1154" s="223"/>
      <c r="VSB1154" s="223"/>
      <c r="VSC1154" s="223"/>
      <c r="VSD1154" s="223"/>
      <c r="VSE1154" s="223"/>
      <c r="VSF1154" s="223"/>
      <c r="VSG1154" s="223"/>
      <c r="VSH1154" s="223"/>
      <c r="VSI1154" s="223"/>
      <c r="VSJ1154" s="223"/>
      <c r="VSK1154" s="223"/>
      <c r="VSL1154" s="223"/>
      <c r="VSM1154" s="223"/>
      <c r="VSN1154" s="223"/>
      <c r="VSO1154" s="223"/>
      <c r="VSP1154" s="223"/>
      <c r="VSQ1154" s="223"/>
      <c r="VSR1154" s="223"/>
      <c r="VSS1154" s="223"/>
      <c r="VST1154" s="223"/>
      <c r="VSU1154" s="223"/>
      <c r="VSV1154" s="223"/>
      <c r="VSW1154" s="223"/>
      <c r="VSX1154" s="223"/>
      <c r="VSY1154" s="223"/>
      <c r="VSZ1154" s="223"/>
      <c r="VTA1154" s="223"/>
      <c r="VTB1154" s="223"/>
      <c r="VTC1154" s="223"/>
      <c r="VTD1154" s="223"/>
      <c r="VTE1154" s="223"/>
      <c r="VTF1154" s="223"/>
      <c r="VTG1154" s="223"/>
      <c r="VTH1154" s="223"/>
      <c r="VTI1154" s="223"/>
      <c r="VTJ1154" s="223"/>
      <c r="VTK1154" s="223"/>
      <c r="VTL1154" s="223"/>
      <c r="VTM1154" s="223"/>
      <c r="VTN1154" s="223"/>
      <c r="VTO1154" s="223"/>
      <c r="VTP1154" s="223"/>
      <c r="VTQ1154" s="223"/>
      <c r="VTR1154" s="223"/>
      <c r="VTS1154" s="223"/>
      <c r="VTT1154" s="223"/>
      <c r="VTU1154" s="223"/>
      <c r="VTV1154" s="223"/>
      <c r="VTW1154" s="223"/>
      <c r="VTX1154" s="223"/>
      <c r="VTY1154" s="223"/>
      <c r="VTZ1154" s="223"/>
      <c r="VUA1154" s="223"/>
      <c r="VUB1154" s="223"/>
      <c r="VUC1154" s="223"/>
      <c r="VUD1154" s="223"/>
      <c r="VUE1154" s="223"/>
      <c r="VUF1154" s="223"/>
      <c r="VUG1154" s="223"/>
      <c r="VUH1154" s="223"/>
      <c r="VUI1154" s="223"/>
      <c r="VUJ1154" s="223"/>
      <c r="VUK1154" s="223"/>
      <c r="VUL1154" s="223"/>
      <c r="VUM1154" s="223"/>
      <c r="VUN1154" s="223"/>
      <c r="VUO1154" s="223"/>
      <c r="VUP1154" s="223"/>
      <c r="VUQ1154" s="223"/>
      <c r="VUR1154" s="223"/>
      <c r="VUS1154" s="223"/>
      <c r="VUT1154" s="223"/>
      <c r="VUU1154" s="223"/>
      <c r="VUV1154" s="223"/>
      <c r="VUW1154" s="223"/>
      <c r="VUX1154" s="223"/>
      <c r="VUY1154" s="223"/>
      <c r="VUZ1154" s="223"/>
      <c r="VVA1154" s="223"/>
      <c r="VVB1154" s="223"/>
      <c r="VVC1154" s="223"/>
      <c r="VVD1154" s="223"/>
      <c r="VVE1154" s="223"/>
      <c r="VVF1154" s="223"/>
      <c r="VVG1154" s="223"/>
      <c r="VVH1154" s="223"/>
      <c r="VVI1154" s="223"/>
      <c r="VVJ1154" s="223"/>
      <c r="VVK1154" s="223"/>
      <c r="VVL1154" s="223"/>
      <c r="VVM1154" s="223"/>
      <c r="VVN1154" s="223"/>
      <c r="VVO1154" s="223"/>
      <c r="VVP1154" s="223"/>
      <c r="VVQ1154" s="223"/>
      <c r="VVR1154" s="223"/>
      <c r="VVS1154" s="223"/>
      <c r="VVT1154" s="223"/>
      <c r="VVU1154" s="223"/>
      <c r="VVV1154" s="223"/>
      <c r="VVW1154" s="223"/>
      <c r="VVX1154" s="223"/>
      <c r="VVY1154" s="223"/>
      <c r="VVZ1154" s="223"/>
      <c r="VWA1154" s="223"/>
      <c r="VWB1154" s="223"/>
      <c r="VWC1154" s="223"/>
      <c r="VWD1154" s="223"/>
      <c r="VWE1154" s="223"/>
      <c r="VWF1154" s="223"/>
      <c r="VWG1154" s="223"/>
      <c r="VWH1154" s="223"/>
      <c r="VWI1154" s="223"/>
      <c r="VWJ1154" s="223"/>
      <c r="VWK1154" s="223"/>
      <c r="VWL1154" s="223"/>
      <c r="VWM1154" s="223"/>
      <c r="VWN1154" s="223"/>
      <c r="VWO1154" s="223"/>
      <c r="VWP1154" s="223"/>
      <c r="VWQ1154" s="223"/>
      <c r="VWR1154" s="223"/>
      <c r="VWS1154" s="223"/>
      <c r="VWT1154" s="223"/>
      <c r="VWU1154" s="223"/>
      <c r="VWV1154" s="223"/>
      <c r="VWW1154" s="223"/>
      <c r="VWX1154" s="223"/>
      <c r="VWY1154" s="223"/>
      <c r="VWZ1154" s="223"/>
      <c r="VXA1154" s="223"/>
      <c r="VXB1154" s="223"/>
      <c r="VXC1154" s="223"/>
      <c r="VXD1154" s="223"/>
      <c r="VXE1154" s="223"/>
      <c r="VXF1154" s="223"/>
      <c r="VXG1154" s="223"/>
      <c r="VXH1154" s="223"/>
      <c r="VXI1154" s="223"/>
      <c r="VXJ1154" s="223"/>
      <c r="VXK1154" s="223"/>
      <c r="VXL1154" s="223"/>
      <c r="VXM1154" s="223"/>
      <c r="VXN1154" s="223"/>
      <c r="VXO1154" s="223"/>
      <c r="VXP1154" s="223"/>
      <c r="VXQ1154" s="223"/>
      <c r="VXR1154" s="223"/>
      <c r="VXS1154" s="223"/>
      <c r="VXT1154" s="223"/>
      <c r="VXU1154" s="223"/>
      <c r="VXV1154" s="223"/>
      <c r="VXW1154" s="223"/>
      <c r="VXX1154" s="223"/>
      <c r="VXY1154" s="223"/>
      <c r="VXZ1154" s="223"/>
      <c r="VYA1154" s="223"/>
      <c r="VYB1154" s="223"/>
      <c r="VYC1154" s="223"/>
      <c r="VYD1154" s="223"/>
      <c r="VYE1154" s="223"/>
      <c r="VYF1154" s="223"/>
      <c r="VYG1154" s="223"/>
      <c r="VYH1154" s="223"/>
      <c r="VYI1154" s="223"/>
      <c r="VYJ1154" s="223"/>
      <c r="VYK1154" s="223"/>
      <c r="VYL1154" s="223"/>
      <c r="VYM1154" s="223"/>
      <c r="VYN1154" s="223"/>
      <c r="VYO1154" s="223"/>
      <c r="VYP1154" s="223"/>
      <c r="VYQ1154" s="223"/>
      <c r="VYR1154" s="223"/>
      <c r="VYS1154" s="223"/>
      <c r="VYT1154" s="223"/>
      <c r="VYU1154" s="223"/>
      <c r="VYV1154" s="223"/>
      <c r="VYW1154" s="223"/>
      <c r="VYX1154" s="223"/>
      <c r="VYY1154" s="223"/>
      <c r="VYZ1154" s="223"/>
      <c r="VZA1154" s="223"/>
      <c r="VZB1154" s="223"/>
      <c r="VZC1154" s="223"/>
      <c r="VZD1154" s="223"/>
      <c r="VZE1154" s="223"/>
      <c r="VZF1154" s="223"/>
      <c r="VZG1154" s="223"/>
      <c r="VZH1154" s="223"/>
      <c r="VZI1154" s="223"/>
      <c r="VZJ1154" s="223"/>
      <c r="VZK1154" s="223"/>
      <c r="VZL1154" s="223"/>
      <c r="VZM1154" s="223"/>
      <c r="VZN1154" s="223"/>
      <c r="VZO1154" s="223"/>
      <c r="VZP1154" s="223"/>
      <c r="VZQ1154" s="223"/>
      <c r="VZR1154" s="223"/>
      <c r="VZS1154" s="223"/>
      <c r="VZT1154" s="223"/>
      <c r="VZU1154" s="223"/>
      <c r="VZV1154" s="223"/>
      <c r="VZW1154" s="223"/>
      <c r="VZX1154" s="223"/>
      <c r="VZY1154" s="223"/>
      <c r="VZZ1154" s="223"/>
      <c r="WAA1154" s="223"/>
      <c r="WAB1154" s="223"/>
      <c r="WAC1154" s="223"/>
      <c r="WAD1154" s="223"/>
      <c r="WAE1154" s="223"/>
      <c r="WAF1154" s="223"/>
      <c r="WAG1154" s="223"/>
      <c r="WAH1154" s="223"/>
      <c r="WAI1154" s="223"/>
      <c r="WAJ1154" s="223"/>
      <c r="WAK1154" s="223"/>
      <c r="WAL1154" s="223"/>
      <c r="WAM1154" s="223"/>
      <c r="WAN1154" s="223"/>
      <c r="WAO1154" s="223"/>
      <c r="WAP1154" s="223"/>
      <c r="WAQ1154" s="223"/>
      <c r="WAR1154" s="223"/>
      <c r="WAS1154" s="223"/>
      <c r="WAT1154" s="223"/>
      <c r="WAU1154" s="223"/>
      <c r="WAV1154" s="223"/>
      <c r="WAW1154" s="223"/>
      <c r="WAX1154" s="223"/>
      <c r="WAY1154" s="223"/>
      <c r="WAZ1154" s="223"/>
      <c r="WBA1154" s="223"/>
      <c r="WBB1154" s="223"/>
      <c r="WBC1154" s="223"/>
      <c r="WBD1154" s="223"/>
      <c r="WBE1154" s="223"/>
      <c r="WBF1154" s="223"/>
      <c r="WBG1154" s="223"/>
      <c r="WBH1154" s="223"/>
      <c r="WBI1154" s="223"/>
      <c r="WBJ1154" s="223"/>
      <c r="WBK1154" s="223"/>
      <c r="WBL1154" s="223"/>
      <c r="WBM1154" s="223"/>
      <c r="WBN1154" s="223"/>
      <c r="WBO1154" s="223"/>
      <c r="WBP1154" s="223"/>
      <c r="WBQ1154" s="223"/>
      <c r="WBR1154" s="223"/>
      <c r="WBS1154" s="223"/>
      <c r="WBT1154" s="223"/>
      <c r="WBU1154" s="223"/>
      <c r="WBV1154" s="223"/>
      <c r="WBW1154" s="223"/>
      <c r="WBX1154" s="223"/>
      <c r="WBY1154" s="223"/>
      <c r="WBZ1154" s="223"/>
      <c r="WCA1154" s="223"/>
      <c r="WCB1154" s="223"/>
      <c r="WCC1154" s="223"/>
      <c r="WCD1154" s="223"/>
      <c r="WCE1154" s="223"/>
      <c r="WCF1154" s="223"/>
      <c r="WCG1154" s="223"/>
      <c r="WCH1154" s="223"/>
      <c r="WCI1154" s="223"/>
      <c r="WCJ1154" s="223"/>
      <c r="WCK1154" s="223"/>
      <c r="WCL1154" s="223"/>
      <c r="WCM1154" s="223"/>
      <c r="WCN1154" s="223"/>
      <c r="WCO1154" s="223"/>
      <c r="WCP1154" s="223"/>
      <c r="WCQ1154" s="223"/>
      <c r="WCR1154" s="223"/>
      <c r="WCS1154" s="223"/>
      <c r="WCT1154" s="223"/>
      <c r="WCU1154" s="223"/>
      <c r="WCV1154" s="223"/>
      <c r="WCW1154" s="223"/>
      <c r="WCX1154" s="223"/>
      <c r="WCY1154" s="223"/>
      <c r="WCZ1154" s="223"/>
      <c r="WDA1154" s="223"/>
      <c r="WDB1154" s="223"/>
      <c r="WDC1154" s="223"/>
      <c r="WDD1154" s="223"/>
      <c r="WDE1154" s="223"/>
      <c r="WDF1154" s="223"/>
      <c r="WDG1154" s="223"/>
      <c r="WDH1154" s="223"/>
      <c r="WDI1154" s="223"/>
      <c r="WDJ1154" s="223"/>
      <c r="WDK1154" s="223"/>
      <c r="WDL1154" s="223"/>
      <c r="WDM1154" s="223"/>
      <c r="WDN1154" s="223"/>
      <c r="WDO1154" s="223"/>
      <c r="WDP1154" s="223"/>
      <c r="WDQ1154" s="223"/>
      <c r="WDR1154" s="223"/>
      <c r="WDS1154" s="223"/>
      <c r="WDT1154" s="223"/>
      <c r="WDU1154" s="223"/>
      <c r="WDV1154" s="223"/>
      <c r="WDW1154" s="223"/>
      <c r="WDX1154" s="223"/>
      <c r="WDY1154" s="223"/>
      <c r="WDZ1154" s="223"/>
      <c r="WEA1154" s="223"/>
      <c r="WEB1154" s="223"/>
      <c r="WEC1154" s="223"/>
      <c r="WED1154" s="223"/>
      <c r="WEE1154" s="223"/>
      <c r="WEF1154" s="223"/>
      <c r="WEG1154" s="223"/>
      <c r="WEH1154" s="223"/>
      <c r="WEI1154" s="223"/>
      <c r="WEJ1154" s="223"/>
      <c r="WEK1154" s="223"/>
      <c r="WEL1154" s="223"/>
      <c r="WEM1154" s="223"/>
      <c r="WEN1154" s="223"/>
      <c r="WEO1154" s="223"/>
      <c r="WEP1154" s="223"/>
      <c r="WEQ1154" s="223"/>
      <c r="WER1154" s="223"/>
      <c r="WES1154" s="223"/>
      <c r="WET1154" s="223"/>
      <c r="WEU1154" s="223"/>
      <c r="WEV1154" s="223"/>
      <c r="WEW1154" s="223"/>
      <c r="WEX1154" s="223"/>
      <c r="WEY1154" s="223"/>
      <c r="WEZ1154" s="223"/>
      <c r="WFA1154" s="223"/>
      <c r="WFB1154" s="223"/>
      <c r="WFC1154" s="223"/>
      <c r="WFD1154" s="223"/>
      <c r="WFE1154" s="223"/>
      <c r="WFF1154" s="223"/>
      <c r="WFG1154" s="223"/>
      <c r="WFH1154" s="223"/>
      <c r="WFI1154" s="223"/>
      <c r="WFJ1154" s="223"/>
      <c r="WFK1154" s="223"/>
      <c r="WFL1154" s="223"/>
      <c r="WFM1154" s="223"/>
      <c r="WFN1154" s="223"/>
      <c r="WFO1154" s="223"/>
      <c r="WFP1154" s="223"/>
      <c r="WFQ1154" s="223"/>
      <c r="WFR1154" s="223"/>
      <c r="WFS1154" s="223"/>
      <c r="WFT1154" s="223"/>
      <c r="WFU1154" s="223"/>
      <c r="WFV1154" s="223"/>
      <c r="WFW1154" s="223"/>
      <c r="WFX1154" s="223"/>
      <c r="WFY1154" s="223"/>
      <c r="WFZ1154" s="223"/>
      <c r="WGA1154" s="223"/>
      <c r="WGB1154" s="223"/>
      <c r="WGC1154" s="223"/>
      <c r="WGD1154" s="223"/>
      <c r="WGE1154" s="223"/>
      <c r="WGF1154" s="223"/>
      <c r="WGG1154" s="223"/>
      <c r="WGH1154" s="223"/>
      <c r="WGI1154" s="223"/>
      <c r="WGJ1154" s="223"/>
      <c r="WGK1154" s="223"/>
      <c r="WGL1154" s="223"/>
      <c r="WGM1154" s="223"/>
      <c r="WGN1154" s="223"/>
      <c r="WGO1154" s="223"/>
      <c r="WGP1154" s="223"/>
      <c r="WGQ1154" s="223"/>
      <c r="WGR1154" s="223"/>
      <c r="WGS1154" s="223"/>
      <c r="WGT1154" s="223"/>
      <c r="WGU1154" s="223"/>
      <c r="WGV1154" s="223"/>
      <c r="WGW1154" s="223"/>
      <c r="WGX1154" s="223"/>
      <c r="WGY1154" s="223"/>
      <c r="WGZ1154" s="223"/>
      <c r="WHA1154" s="223"/>
      <c r="WHB1154" s="223"/>
      <c r="WHC1154" s="223"/>
      <c r="WHD1154" s="223"/>
      <c r="WHE1154" s="223"/>
      <c r="WHF1154" s="223"/>
      <c r="WHG1154" s="223"/>
      <c r="WHH1154" s="223"/>
      <c r="WHI1154" s="223"/>
      <c r="WHJ1154" s="223"/>
      <c r="WHK1154" s="223"/>
      <c r="WHL1154" s="223"/>
      <c r="WHM1154" s="223"/>
      <c r="WHN1154" s="223"/>
      <c r="WHO1154" s="223"/>
      <c r="WHP1154" s="223"/>
      <c r="WHQ1154" s="223"/>
      <c r="WHR1154" s="223"/>
      <c r="WHS1154" s="223"/>
      <c r="WHT1154" s="223"/>
      <c r="WHU1154" s="223"/>
      <c r="WHV1154" s="223"/>
      <c r="WHW1154" s="223"/>
      <c r="WHX1154" s="223"/>
      <c r="WHY1154" s="223"/>
      <c r="WHZ1154" s="223"/>
      <c r="WIA1154" s="223"/>
      <c r="WIB1154" s="223"/>
      <c r="WIC1154" s="223"/>
      <c r="WID1154" s="223"/>
      <c r="WIE1154" s="223"/>
      <c r="WIF1154" s="223"/>
      <c r="WIG1154" s="223"/>
      <c r="WIH1154" s="223"/>
      <c r="WII1154" s="223"/>
      <c r="WIJ1154" s="223"/>
      <c r="WIK1154" s="223"/>
      <c r="WIL1154" s="223"/>
      <c r="WIM1154" s="223"/>
      <c r="WIN1154" s="223"/>
      <c r="WIO1154" s="223"/>
      <c r="WIP1154" s="223"/>
      <c r="WIQ1154" s="223"/>
      <c r="WIR1154" s="223"/>
      <c r="WIS1154" s="223"/>
      <c r="WIT1154" s="223"/>
      <c r="WIU1154" s="223"/>
      <c r="WIV1154" s="223"/>
      <c r="WIW1154" s="223"/>
      <c r="WIX1154" s="223"/>
      <c r="WIY1154" s="223"/>
      <c r="WIZ1154" s="223"/>
      <c r="WJA1154" s="223"/>
      <c r="WJB1154" s="223"/>
      <c r="WJC1154" s="223"/>
      <c r="WJD1154" s="223"/>
      <c r="WJE1154" s="223"/>
      <c r="WJF1154" s="223"/>
      <c r="WJG1154" s="223"/>
      <c r="WJH1154" s="223"/>
      <c r="WJI1154" s="223"/>
      <c r="WJJ1154" s="223"/>
      <c r="WJK1154" s="223"/>
      <c r="WJL1154" s="223"/>
      <c r="WJM1154" s="223"/>
      <c r="WJN1154" s="223"/>
      <c r="WJO1154" s="223"/>
      <c r="WJP1154" s="223"/>
      <c r="WJQ1154" s="223"/>
      <c r="WJR1154" s="223"/>
      <c r="WJS1154" s="223"/>
      <c r="WJT1154" s="223"/>
      <c r="WJU1154" s="223"/>
      <c r="WJV1154" s="223"/>
      <c r="WJW1154" s="223"/>
      <c r="WJX1154" s="223"/>
      <c r="WJY1154" s="223"/>
      <c r="WJZ1154" s="223"/>
      <c r="WKA1154" s="223"/>
      <c r="WKB1154" s="223"/>
      <c r="WKC1154" s="223"/>
      <c r="WKD1154" s="223"/>
      <c r="WKE1154" s="223"/>
      <c r="WKF1154" s="223"/>
      <c r="WKG1154" s="223"/>
      <c r="WKH1154" s="223"/>
      <c r="WKI1154" s="223"/>
      <c r="WKJ1154" s="223"/>
      <c r="WKK1154" s="223"/>
      <c r="WKL1154" s="223"/>
      <c r="WKM1154" s="223"/>
      <c r="WKN1154" s="223"/>
      <c r="WKO1154" s="223"/>
      <c r="WKP1154" s="223"/>
      <c r="WKQ1154" s="223"/>
      <c r="WKR1154" s="223"/>
      <c r="WKS1154" s="223"/>
      <c r="WKT1154" s="223"/>
      <c r="WKU1154" s="223"/>
      <c r="WKV1154" s="223"/>
      <c r="WKW1154" s="223"/>
      <c r="WKX1154" s="223"/>
      <c r="WKY1154" s="223"/>
      <c r="WKZ1154" s="223"/>
      <c r="WLA1154" s="223"/>
      <c r="WLB1154" s="223"/>
      <c r="WLC1154" s="223"/>
      <c r="WLD1154" s="223"/>
      <c r="WLE1154" s="223"/>
      <c r="WLF1154" s="223"/>
      <c r="WLG1154" s="223"/>
      <c r="WLH1154" s="223"/>
      <c r="WLI1154" s="223"/>
      <c r="WLJ1154" s="223"/>
      <c r="WLK1154" s="223"/>
      <c r="WLL1154" s="223"/>
      <c r="WLM1154" s="223"/>
      <c r="WLN1154" s="223"/>
      <c r="WLO1154" s="223"/>
      <c r="WLP1154" s="223"/>
      <c r="WLQ1154" s="223"/>
      <c r="WLR1154" s="223"/>
      <c r="WLS1154" s="223"/>
      <c r="WLT1154" s="223"/>
      <c r="WLU1154" s="223"/>
      <c r="WLV1154" s="223"/>
      <c r="WLW1154" s="223"/>
      <c r="WLX1154" s="223"/>
      <c r="WLY1154" s="223"/>
      <c r="WLZ1154" s="223"/>
      <c r="WMA1154" s="223"/>
      <c r="WMB1154" s="223"/>
      <c r="WMC1154" s="223"/>
      <c r="WMD1154" s="223"/>
      <c r="WME1154" s="223"/>
      <c r="WMF1154" s="223"/>
      <c r="WMG1154" s="223"/>
      <c r="WMH1154" s="223"/>
      <c r="WMI1154" s="223"/>
      <c r="WMJ1154" s="223"/>
      <c r="WMK1154" s="223"/>
      <c r="WML1154" s="223"/>
      <c r="WMM1154" s="223"/>
      <c r="WMN1154" s="223"/>
      <c r="WMO1154" s="223"/>
      <c r="WMP1154" s="223"/>
      <c r="WMQ1154" s="223"/>
      <c r="WMR1154" s="223"/>
      <c r="WMS1154" s="223"/>
      <c r="WMT1154" s="223"/>
      <c r="WMU1154" s="223"/>
      <c r="WMV1154" s="223"/>
      <c r="WMW1154" s="223"/>
      <c r="WMX1154" s="223"/>
      <c r="WMY1154" s="223"/>
      <c r="WMZ1154" s="223"/>
      <c r="WNA1154" s="223"/>
      <c r="WNB1154" s="223"/>
      <c r="WNC1154" s="223"/>
      <c r="WND1154" s="223"/>
      <c r="WNE1154" s="223"/>
      <c r="WNF1154" s="223"/>
      <c r="WNG1154" s="223"/>
      <c r="WNH1154" s="223"/>
      <c r="WNI1154" s="223"/>
      <c r="WNJ1154" s="223"/>
      <c r="WNK1154" s="223"/>
      <c r="WNL1154" s="223"/>
      <c r="WNM1154" s="223"/>
      <c r="WNN1154" s="223"/>
      <c r="WNO1154" s="223"/>
      <c r="WNP1154" s="223"/>
      <c r="WNQ1154" s="223"/>
      <c r="WNR1154" s="223"/>
      <c r="WNS1154" s="223"/>
      <c r="WNT1154" s="223"/>
      <c r="WNU1154" s="223"/>
      <c r="WNV1154" s="223"/>
      <c r="WNW1154" s="223"/>
      <c r="WNX1154" s="223"/>
      <c r="WNY1154" s="223"/>
      <c r="WNZ1154" s="223"/>
      <c r="WOA1154" s="223"/>
      <c r="WOB1154" s="223"/>
      <c r="WOC1154" s="223"/>
      <c r="WOD1154" s="223"/>
      <c r="WOE1154" s="223"/>
      <c r="WOF1154" s="223"/>
      <c r="WOG1154" s="223"/>
      <c r="WOH1154" s="223"/>
      <c r="WOI1154" s="223"/>
      <c r="WOJ1154" s="223"/>
      <c r="WOK1154" s="223"/>
      <c r="WOL1154" s="223"/>
      <c r="WOM1154" s="223"/>
      <c r="WON1154" s="223"/>
      <c r="WOO1154" s="223"/>
      <c r="WOP1154" s="223"/>
      <c r="WOQ1154" s="223"/>
      <c r="WOR1154" s="223"/>
      <c r="WOS1154" s="223"/>
      <c r="WOT1154" s="223"/>
      <c r="WOU1154" s="223"/>
      <c r="WOV1154" s="223"/>
      <c r="WOW1154" s="223"/>
      <c r="WOX1154" s="223"/>
      <c r="WOY1154" s="223"/>
      <c r="WOZ1154" s="223"/>
      <c r="WPA1154" s="223"/>
      <c r="WPB1154" s="223"/>
      <c r="WPC1154" s="223"/>
      <c r="WPD1154" s="223"/>
      <c r="WPE1154" s="223"/>
      <c r="WPF1154" s="223"/>
      <c r="WPG1154" s="223"/>
      <c r="WPH1154" s="223"/>
      <c r="WPI1154" s="223"/>
      <c r="WPJ1154" s="223"/>
      <c r="WPK1154" s="223"/>
      <c r="WPL1154" s="223"/>
      <c r="WPM1154" s="223"/>
      <c r="WPN1154" s="223"/>
      <c r="WPO1154" s="223"/>
      <c r="WPP1154" s="223"/>
      <c r="WPQ1154" s="223"/>
      <c r="WPR1154" s="223"/>
      <c r="WPS1154" s="223"/>
      <c r="WPT1154" s="223"/>
      <c r="WPU1154" s="223"/>
      <c r="WPV1154" s="223"/>
      <c r="WPW1154" s="223"/>
      <c r="WPX1154" s="223"/>
      <c r="WPY1154" s="223"/>
      <c r="WPZ1154" s="223"/>
      <c r="WQA1154" s="223"/>
      <c r="WQB1154" s="223"/>
      <c r="WQC1154" s="223"/>
      <c r="WQD1154" s="223"/>
      <c r="WQE1154" s="223"/>
      <c r="WQF1154" s="223"/>
      <c r="WQG1154" s="223"/>
      <c r="WQH1154" s="223"/>
      <c r="WQI1154" s="223"/>
      <c r="WQJ1154" s="223"/>
      <c r="WQK1154" s="223"/>
      <c r="WQL1154" s="223"/>
      <c r="WQM1154" s="223"/>
      <c r="WQN1154" s="223"/>
      <c r="WQO1154" s="223"/>
      <c r="WQP1154" s="223"/>
      <c r="WQQ1154" s="223"/>
      <c r="WQR1154" s="223"/>
      <c r="WQS1154" s="223"/>
      <c r="WQT1154" s="223"/>
      <c r="WQU1154" s="223"/>
      <c r="WQV1154" s="223"/>
      <c r="WQW1154" s="223"/>
      <c r="WQX1154" s="223"/>
      <c r="WQY1154" s="223"/>
      <c r="WQZ1154" s="223"/>
      <c r="WRA1154" s="223"/>
      <c r="WRB1154" s="223"/>
      <c r="WRC1154" s="223"/>
      <c r="WRD1154" s="223"/>
      <c r="WRE1154" s="223"/>
      <c r="WRF1154" s="223"/>
      <c r="WRG1154" s="223"/>
      <c r="WRH1154" s="223"/>
      <c r="WRI1154" s="223"/>
      <c r="WRJ1154" s="223"/>
      <c r="WRK1154" s="223"/>
      <c r="WRL1154" s="223"/>
      <c r="WRM1154" s="223"/>
      <c r="WRN1154" s="223"/>
      <c r="WRO1154" s="223"/>
      <c r="WRP1154" s="223"/>
      <c r="WRQ1154" s="223"/>
      <c r="WRR1154" s="223"/>
      <c r="WRS1154" s="223"/>
      <c r="WRT1154" s="223"/>
      <c r="WRU1154" s="223"/>
      <c r="WRV1154" s="223"/>
      <c r="WRW1154" s="223"/>
      <c r="WRX1154" s="223"/>
      <c r="WRY1154" s="223"/>
      <c r="WRZ1154" s="223"/>
      <c r="WSA1154" s="223"/>
      <c r="WSB1154" s="223"/>
      <c r="WSC1154" s="223"/>
      <c r="WSD1154" s="223"/>
      <c r="WSE1154" s="223"/>
      <c r="WSF1154" s="223"/>
      <c r="WSG1154" s="223"/>
      <c r="WSH1154" s="223"/>
      <c r="WSI1154" s="223"/>
      <c r="WSJ1154" s="223"/>
      <c r="WSK1154" s="223"/>
      <c r="WSL1154" s="223"/>
      <c r="WSM1154" s="223"/>
      <c r="WSN1154" s="223"/>
      <c r="WSO1154" s="223"/>
      <c r="WSP1154" s="223"/>
      <c r="WSQ1154" s="223"/>
      <c r="WSR1154" s="223"/>
      <c r="WSS1154" s="223"/>
      <c r="WST1154" s="223"/>
      <c r="WSU1154" s="223"/>
      <c r="WSV1154" s="223"/>
      <c r="WSW1154" s="223"/>
      <c r="WSX1154" s="223"/>
      <c r="WSY1154" s="223"/>
      <c r="WSZ1154" s="223"/>
      <c r="WTA1154" s="223"/>
      <c r="WTB1154" s="223"/>
      <c r="WTC1154" s="223"/>
      <c r="WTD1154" s="223"/>
      <c r="WTE1154" s="223"/>
      <c r="WTF1154" s="223"/>
      <c r="WTG1154" s="223"/>
      <c r="WTH1154" s="223"/>
      <c r="WTI1154" s="223"/>
      <c r="WTJ1154" s="223"/>
      <c r="WTK1154" s="223"/>
      <c r="WTL1154" s="223"/>
      <c r="WTM1154" s="223"/>
      <c r="WTN1154" s="223"/>
      <c r="WTO1154" s="223"/>
      <c r="WTP1154" s="223"/>
      <c r="WTQ1154" s="223"/>
      <c r="WTR1154" s="223"/>
      <c r="WTS1154" s="223"/>
      <c r="WTT1154" s="223"/>
      <c r="WTU1154" s="223"/>
      <c r="WTV1154" s="223"/>
      <c r="WTW1154" s="223"/>
      <c r="WTX1154" s="223"/>
      <c r="WTY1154" s="223"/>
      <c r="WTZ1154" s="223"/>
      <c r="WUA1154" s="223"/>
      <c r="WUB1154" s="223"/>
      <c r="WUC1154" s="223"/>
      <c r="WUD1154" s="223"/>
      <c r="WUE1154" s="223"/>
      <c r="WUF1154" s="223"/>
      <c r="WUG1154" s="223"/>
      <c r="WUH1154" s="223"/>
      <c r="WUI1154" s="223"/>
      <c r="WUJ1154" s="223"/>
      <c r="WUK1154" s="223"/>
      <c r="WUL1154" s="223"/>
      <c r="WUM1154" s="223"/>
      <c r="WUN1154" s="223"/>
      <c r="WUO1154" s="223"/>
      <c r="WUP1154" s="223"/>
      <c r="WUQ1154" s="223"/>
      <c r="WUR1154" s="223"/>
      <c r="WUS1154" s="223"/>
      <c r="WUT1154" s="223"/>
      <c r="WUU1154" s="223"/>
      <c r="WUV1154" s="223"/>
      <c r="WUW1154" s="223"/>
      <c r="WUX1154" s="223"/>
      <c r="WUY1154" s="223"/>
      <c r="WUZ1154" s="223"/>
      <c r="WVA1154" s="223"/>
      <c r="WVB1154" s="223"/>
      <c r="WVC1154" s="223"/>
      <c r="WVD1154" s="223"/>
      <c r="WVE1154" s="223"/>
      <c r="WVF1154" s="223"/>
      <c r="WVG1154" s="223"/>
      <c r="WVH1154" s="223"/>
      <c r="WVI1154" s="223"/>
      <c r="WVJ1154" s="223"/>
      <c r="WVK1154" s="223"/>
      <c r="WVL1154" s="223"/>
      <c r="WVM1154" s="223"/>
      <c r="WVN1154" s="223"/>
      <c r="WVO1154" s="223"/>
      <c r="WVP1154" s="223"/>
      <c r="WVQ1154" s="223"/>
      <c r="WVR1154" s="223"/>
      <c r="WVS1154" s="223"/>
      <c r="WVT1154" s="223"/>
      <c r="WVU1154" s="223"/>
      <c r="WVV1154" s="223"/>
      <c r="WVW1154" s="223"/>
      <c r="WVX1154" s="223"/>
      <c r="WVY1154" s="223"/>
      <c r="WVZ1154" s="223"/>
      <c r="WWA1154" s="223"/>
      <c r="WWB1154" s="223"/>
      <c r="WWC1154" s="223"/>
      <c r="WWD1154" s="223"/>
      <c r="WWE1154" s="223"/>
      <c r="WWF1154" s="223"/>
      <c r="WWG1154" s="223"/>
      <c r="WWH1154" s="223"/>
      <c r="WWI1154" s="223"/>
      <c r="WWJ1154" s="223"/>
      <c r="WWK1154" s="223"/>
      <c r="WWL1154" s="223"/>
      <c r="WWM1154" s="223"/>
      <c r="WWN1154" s="223"/>
      <c r="WWO1154" s="223"/>
      <c r="WWP1154" s="223"/>
      <c r="WWQ1154" s="223"/>
      <c r="WWR1154" s="223"/>
      <c r="WWS1154" s="223"/>
      <c r="WWT1154" s="223"/>
      <c r="WWU1154" s="223"/>
      <c r="WWV1154" s="223"/>
      <c r="WWW1154" s="223"/>
      <c r="WWX1154" s="223"/>
      <c r="WWY1154" s="223"/>
      <c r="WWZ1154" s="223"/>
      <c r="WXA1154" s="223"/>
      <c r="WXB1154" s="223"/>
      <c r="WXC1154" s="223"/>
      <c r="WXD1154" s="223"/>
      <c r="WXE1154" s="223"/>
      <c r="WXF1154" s="223"/>
      <c r="WXG1154" s="223"/>
      <c r="WXH1154" s="223"/>
      <c r="WXI1154" s="223"/>
      <c r="WXJ1154" s="223"/>
      <c r="WXK1154" s="223"/>
      <c r="WXL1154" s="223"/>
      <c r="WXM1154" s="223"/>
      <c r="WXN1154" s="223"/>
      <c r="WXO1154" s="223"/>
      <c r="WXP1154" s="223"/>
      <c r="WXQ1154" s="223"/>
      <c r="WXR1154" s="223"/>
      <c r="WXS1154" s="223"/>
      <c r="WXT1154" s="223"/>
      <c r="WXU1154" s="223"/>
      <c r="WXV1154" s="223"/>
      <c r="WXW1154" s="223"/>
      <c r="WXX1154" s="223"/>
      <c r="WXY1154" s="223"/>
      <c r="WXZ1154" s="223"/>
      <c r="WYA1154" s="223"/>
      <c r="WYB1154" s="223"/>
      <c r="WYC1154" s="223"/>
      <c r="WYD1154" s="223"/>
      <c r="WYE1154" s="223"/>
      <c r="WYF1154" s="223"/>
      <c r="WYG1154" s="223"/>
      <c r="WYH1154" s="223"/>
      <c r="WYI1154" s="223"/>
      <c r="WYJ1154" s="223"/>
      <c r="WYK1154" s="223"/>
      <c r="WYL1154" s="223"/>
      <c r="WYM1154" s="223"/>
      <c r="WYN1154" s="223"/>
      <c r="WYO1154" s="223"/>
      <c r="WYP1154" s="223"/>
      <c r="WYQ1154" s="223"/>
      <c r="WYR1154" s="223"/>
      <c r="WYS1154" s="223"/>
      <c r="WYT1154" s="223"/>
      <c r="WYU1154" s="223"/>
      <c r="WYV1154" s="223"/>
      <c r="WYW1154" s="223"/>
      <c r="WYX1154" s="223"/>
      <c r="WYY1154" s="223"/>
      <c r="WYZ1154" s="223"/>
      <c r="WZA1154" s="223"/>
      <c r="WZB1154" s="223"/>
      <c r="WZC1154" s="223"/>
      <c r="WZD1154" s="223"/>
      <c r="WZE1154" s="223"/>
      <c r="WZF1154" s="223"/>
      <c r="WZG1154" s="223"/>
      <c r="WZH1154" s="223"/>
      <c r="WZI1154" s="223"/>
      <c r="WZJ1154" s="223"/>
      <c r="WZK1154" s="223"/>
      <c r="WZL1154" s="223"/>
      <c r="WZM1154" s="223"/>
      <c r="WZN1154" s="223"/>
      <c r="WZO1154" s="223"/>
      <c r="WZP1154" s="223"/>
      <c r="WZQ1154" s="223"/>
      <c r="WZR1154" s="223"/>
      <c r="WZS1154" s="223"/>
      <c r="WZT1154" s="223"/>
      <c r="WZU1154" s="223"/>
      <c r="WZV1154" s="223"/>
      <c r="WZW1154" s="223"/>
      <c r="WZX1154" s="223"/>
      <c r="WZY1154" s="223"/>
      <c r="WZZ1154" s="223"/>
      <c r="XAA1154" s="223"/>
      <c r="XAB1154" s="223"/>
      <c r="XAC1154" s="223"/>
      <c r="XAD1154" s="223"/>
      <c r="XAE1154" s="223"/>
      <c r="XAF1154" s="223"/>
      <c r="XAG1154" s="223"/>
      <c r="XAH1154" s="223"/>
      <c r="XAI1154" s="223"/>
      <c r="XAJ1154" s="223"/>
      <c r="XAK1154" s="223"/>
      <c r="XAL1154" s="223"/>
      <c r="XAM1154" s="223"/>
      <c r="XAN1154" s="223"/>
      <c r="XAO1154" s="223"/>
      <c r="XAP1154" s="223"/>
      <c r="XAQ1154" s="223"/>
      <c r="XAR1154" s="223"/>
      <c r="XAS1154" s="223"/>
      <c r="XAT1154" s="223"/>
      <c r="XAU1154" s="223"/>
      <c r="XAV1154" s="223"/>
      <c r="XAW1154" s="223"/>
      <c r="XAX1154" s="223"/>
      <c r="XAY1154" s="223"/>
      <c r="XAZ1154" s="223"/>
      <c r="XBA1154" s="223"/>
      <c r="XBB1154" s="223"/>
      <c r="XBC1154" s="223"/>
      <c r="XBD1154" s="223"/>
      <c r="XBE1154" s="223"/>
      <c r="XBF1154" s="223"/>
      <c r="XBG1154" s="223"/>
      <c r="XBH1154" s="223"/>
      <c r="XBI1154" s="223"/>
      <c r="XBJ1154" s="223"/>
      <c r="XBK1154" s="223"/>
      <c r="XBL1154" s="223"/>
      <c r="XBM1154" s="223"/>
      <c r="XBN1154" s="223"/>
      <c r="XBO1154" s="223"/>
      <c r="XBP1154" s="223"/>
      <c r="XBQ1154" s="223"/>
      <c r="XBR1154" s="223"/>
      <c r="XBS1154" s="223"/>
      <c r="XBT1154" s="223"/>
      <c r="XBU1154" s="223"/>
      <c r="XBV1154" s="223"/>
      <c r="XBW1154" s="223"/>
      <c r="XBX1154" s="223"/>
      <c r="XBY1154" s="223"/>
      <c r="XBZ1154" s="223"/>
      <c r="XCA1154" s="223"/>
      <c r="XCB1154" s="223"/>
      <c r="XCC1154" s="223"/>
      <c r="XCD1154" s="223"/>
      <c r="XCE1154" s="223"/>
      <c r="XCF1154" s="223"/>
      <c r="XCG1154" s="223"/>
      <c r="XCH1154" s="223"/>
      <c r="XCI1154" s="223"/>
      <c r="XCJ1154" s="223"/>
      <c r="XCK1154" s="223"/>
      <c r="XCL1154" s="223"/>
      <c r="XCM1154" s="223"/>
      <c r="XCN1154" s="223"/>
      <c r="XCO1154" s="223"/>
      <c r="XCP1154" s="223"/>
      <c r="XCQ1154" s="223"/>
      <c r="XCR1154" s="223"/>
      <c r="XCS1154" s="223"/>
      <c r="XCT1154" s="223"/>
      <c r="XCU1154" s="223"/>
      <c r="XCV1154" s="223"/>
      <c r="XCW1154" s="223"/>
      <c r="XCX1154" s="223"/>
      <c r="XCY1154" s="223"/>
      <c r="XCZ1154" s="223"/>
      <c r="XDA1154" s="223"/>
      <c r="XDB1154" s="223"/>
      <c r="XDC1154" s="223"/>
      <c r="XDD1154" s="223"/>
      <c r="XDE1154" s="223"/>
      <c r="XDF1154" s="223"/>
      <c r="XDG1154" s="223"/>
      <c r="XDH1154" s="223"/>
      <c r="XDI1154" s="223"/>
      <c r="XDJ1154" s="223"/>
      <c r="XDK1154" s="223"/>
      <c r="XDL1154" s="223"/>
      <c r="XDM1154" s="223"/>
      <c r="XDN1154" s="223"/>
      <c r="XDO1154" s="223"/>
      <c r="XDP1154" s="223"/>
      <c r="XDQ1154" s="223"/>
      <c r="XDR1154" s="223"/>
      <c r="XDS1154" s="223"/>
      <c r="XDT1154" s="223"/>
      <c r="XDU1154" s="223"/>
      <c r="XDV1154" s="223"/>
      <c r="XDW1154" s="223"/>
      <c r="XDX1154" s="223"/>
      <c r="XDY1154" s="223"/>
      <c r="XDZ1154" s="223"/>
      <c r="XEA1154" s="223"/>
      <c r="XEB1154" s="223"/>
      <c r="XEC1154" s="223"/>
      <c r="XED1154" s="223"/>
      <c r="XEE1154" s="223"/>
      <c r="XEF1154" s="223"/>
      <c r="XEG1154" s="223"/>
      <c r="XEH1154" s="223"/>
      <c r="XEI1154" s="223"/>
      <c r="XEJ1154" s="223"/>
      <c r="XEK1154" s="223"/>
      <c r="XEL1154" s="223"/>
      <c r="XEM1154" s="223"/>
      <c r="XEN1154" s="223"/>
      <c r="XEO1154" s="223"/>
      <c r="XEP1154" s="223"/>
      <c r="XEQ1154" s="223"/>
      <c r="XER1154" s="223"/>
      <c r="XES1154" s="223"/>
      <c r="XET1154" s="223"/>
      <c r="XEU1154" s="223"/>
      <c r="XEV1154" s="223"/>
      <c r="XEW1154" s="223"/>
      <c r="XEX1154" s="223"/>
      <c r="XEY1154" s="223"/>
      <c r="XEZ1154" s="223"/>
      <c r="XFA1154" s="223"/>
      <c r="XFB1154" s="223"/>
      <c r="XFC1154" s="223"/>
      <c r="XFD1154" s="233"/>
    </row>
    <row r="1155" spans="1:16384" hidden="1" x14ac:dyDescent="0.2">
      <c r="B1155" s="266" t="s">
        <v>2190</v>
      </c>
      <c r="C1155" s="267">
        <v>44706</v>
      </c>
      <c r="D1155" s="271" t="s">
        <v>1643</v>
      </c>
      <c r="E1155" s="268" t="s">
        <v>639</v>
      </c>
      <c r="F1155" s="268">
        <v>6294</v>
      </c>
      <c r="G1155" s="266" t="s">
        <v>2210</v>
      </c>
      <c r="H1155" s="268" t="s">
        <v>2211</v>
      </c>
      <c r="I1155" s="268" t="s">
        <v>679</v>
      </c>
      <c r="J1155" s="269">
        <v>32988</v>
      </c>
      <c r="K1155" s="307">
        <v>613.93121099999996</v>
      </c>
      <c r="L1155" s="269">
        <v>53.73</v>
      </c>
      <c r="M1155" s="266" t="s">
        <v>643</v>
      </c>
      <c r="N1155" s="271" t="s">
        <v>1945</v>
      </c>
      <c r="O1155" s="268" t="s">
        <v>687</v>
      </c>
      <c r="P1155" s="268" t="s">
        <v>682</v>
      </c>
      <c r="Q1155" s="268" t="s">
        <v>683</v>
      </c>
      <c r="R1155" s="268"/>
      <c r="S1155" s="268"/>
      <c r="T1155" s="268"/>
      <c r="U1155" s="268"/>
      <c r="V1155" s="268" t="s">
        <v>648</v>
      </c>
      <c r="W1155" s="268" t="s">
        <v>2176</v>
      </c>
      <c r="X1155" s="268" t="s">
        <v>2178</v>
      </c>
      <c r="Y1155" s="268" t="s">
        <v>14</v>
      </c>
    </row>
    <row r="1156" spans="1:16384" hidden="1" x14ac:dyDescent="0.2">
      <c r="B1156" s="266" t="s">
        <v>2190</v>
      </c>
      <c r="C1156" s="267">
        <v>44706</v>
      </c>
      <c r="D1156" s="271" t="s">
        <v>1643</v>
      </c>
      <c r="E1156" s="268" t="s">
        <v>639</v>
      </c>
      <c r="F1156" s="268">
        <v>6294</v>
      </c>
      <c r="G1156" s="266" t="s">
        <v>2212</v>
      </c>
      <c r="H1156" s="268" t="s">
        <v>2213</v>
      </c>
      <c r="I1156" s="268" t="s">
        <v>679</v>
      </c>
      <c r="J1156" s="269">
        <v>85448</v>
      </c>
      <c r="K1156" s="307">
        <v>613.93121099999996</v>
      </c>
      <c r="L1156" s="269">
        <v>139.18</v>
      </c>
      <c r="M1156" s="266" t="s">
        <v>643</v>
      </c>
      <c r="N1156" s="271" t="s">
        <v>1945</v>
      </c>
      <c r="O1156" s="268" t="s">
        <v>687</v>
      </c>
      <c r="P1156" s="268" t="s">
        <v>682</v>
      </c>
      <c r="Q1156" s="268" t="s">
        <v>683</v>
      </c>
      <c r="R1156" s="268"/>
      <c r="S1156" s="268"/>
      <c r="T1156" s="268"/>
      <c r="U1156" s="268"/>
      <c r="V1156" s="268" t="s">
        <v>648</v>
      </c>
      <c r="W1156" s="268" t="s">
        <v>2176</v>
      </c>
      <c r="X1156" s="268" t="s">
        <v>2178</v>
      </c>
      <c r="Y1156" s="268" t="s">
        <v>14</v>
      </c>
    </row>
    <row r="1157" spans="1:16384" hidden="1" x14ac:dyDescent="0.2">
      <c r="B1157" s="266" t="s">
        <v>2190</v>
      </c>
      <c r="C1157" s="267">
        <v>44706</v>
      </c>
      <c r="D1157" s="271" t="s">
        <v>1643</v>
      </c>
      <c r="E1157" s="268" t="s">
        <v>639</v>
      </c>
      <c r="F1157" s="268">
        <v>6294</v>
      </c>
      <c r="G1157" s="266" t="s">
        <v>2212</v>
      </c>
      <c r="H1157" s="268" t="s">
        <v>2213</v>
      </c>
      <c r="I1157" s="268" t="s">
        <v>679</v>
      </c>
      <c r="J1157" s="269">
        <v>103758</v>
      </c>
      <c r="K1157" s="307">
        <v>613.93121099999996</v>
      </c>
      <c r="L1157" s="269">
        <v>169.01</v>
      </c>
      <c r="M1157" s="266" t="s">
        <v>643</v>
      </c>
      <c r="N1157" s="271" t="s">
        <v>1945</v>
      </c>
      <c r="O1157" s="268" t="s">
        <v>687</v>
      </c>
      <c r="P1157" s="268" t="s">
        <v>682</v>
      </c>
      <c r="Q1157" s="268" t="s">
        <v>683</v>
      </c>
      <c r="R1157" s="268"/>
      <c r="S1157" s="268"/>
      <c r="T1157" s="268"/>
      <c r="U1157" s="268"/>
      <c r="V1157" s="268" t="s">
        <v>648</v>
      </c>
      <c r="W1157" s="268" t="s">
        <v>2176</v>
      </c>
      <c r="X1157" s="268" t="s">
        <v>2178</v>
      </c>
      <c r="Y1157" s="268" t="s">
        <v>14</v>
      </c>
    </row>
    <row r="1158" spans="1:16384" hidden="1" x14ac:dyDescent="0.2">
      <c r="B1158" s="266" t="s">
        <v>2190</v>
      </c>
      <c r="C1158" s="267">
        <v>44706</v>
      </c>
      <c r="D1158" s="271" t="s">
        <v>1643</v>
      </c>
      <c r="E1158" s="268" t="s">
        <v>639</v>
      </c>
      <c r="F1158" s="268">
        <v>6294</v>
      </c>
      <c r="G1158" s="266" t="s">
        <v>2212</v>
      </c>
      <c r="H1158" s="268" t="s">
        <v>2213</v>
      </c>
      <c r="I1158" s="268" t="s">
        <v>679</v>
      </c>
      <c r="J1158" s="269">
        <v>73242</v>
      </c>
      <c r="K1158" s="307">
        <v>613.93121099999996</v>
      </c>
      <c r="L1158" s="269">
        <v>119.3</v>
      </c>
      <c r="M1158" s="266" t="s">
        <v>643</v>
      </c>
      <c r="N1158" s="271" t="s">
        <v>1945</v>
      </c>
      <c r="O1158" s="268" t="s">
        <v>687</v>
      </c>
      <c r="P1158" s="268" t="s">
        <v>682</v>
      </c>
      <c r="Q1158" s="268" t="s">
        <v>683</v>
      </c>
      <c r="R1158" s="268"/>
      <c r="S1158" s="268"/>
      <c r="T1158" s="268"/>
      <c r="U1158" s="268"/>
      <c r="V1158" s="268" t="s">
        <v>648</v>
      </c>
      <c r="W1158" s="268" t="s">
        <v>2176</v>
      </c>
      <c r="X1158" s="268" t="s">
        <v>2178</v>
      </c>
      <c r="Y1158" s="268" t="s">
        <v>14</v>
      </c>
    </row>
    <row r="1159" spans="1:16384" hidden="1" x14ac:dyDescent="0.2">
      <c r="B1159" s="266" t="s">
        <v>2190</v>
      </c>
      <c r="C1159" s="267">
        <v>44706</v>
      </c>
      <c r="D1159" s="271" t="s">
        <v>1643</v>
      </c>
      <c r="E1159" s="268" t="s">
        <v>639</v>
      </c>
      <c r="F1159" s="268">
        <v>6294</v>
      </c>
      <c r="G1159" s="266" t="s">
        <v>1061</v>
      </c>
      <c r="H1159" s="268" t="s">
        <v>2209</v>
      </c>
      <c r="I1159" s="268" t="s">
        <v>679</v>
      </c>
      <c r="J1159" s="269">
        <v>99552</v>
      </c>
      <c r="K1159" s="307">
        <v>613.93121099999996</v>
      </c>
      <c r="L1159" s="269">
        <v>162.15</v>
      </c>
      <c r="M1159" s="266" t="s">
        <v>643</v>
      </c>
      <c r="N1159" s="271" t="s">
        <v>1945</v>
      </c>
      <c r="O1159" s="268" t="s">
        <v>687</v>
      </c>
      <c r="P1159" s="268" t="s">
        <v>682</v>
      </c>
      <c r="Q1159" s="268" t="s">
        <v>683</v>
      </c>
      <c r="R1159" s="268"/>
      <c r="S1159" s="268"/>
      <c r="T1159" s="268"/>
      <c r="U1159" s="268"/>
      <c r="V1159" s="268" t="s">
        <v>648</v>
      </c>
      <c r="W1159" s="268" t="s">
        <v>2176</v>
      </c>
      <c r="X1159" s="268" t="s">
        <v>2178</v>
      </c>
      <c r="Y1159" s="268" t="s">
        <v>14</v>
      </c>
    </row>
    <row r="1160" spans="1:16384" hidden="1" x14ac:dyDescent="0.2">
      <c r="B1160" s="266" t="s">
        <v>2190</v>
      </c>
      <c r="C1160" s="267">
        <v>44706</v>
      </c>
      <c r="D1160" s="271" t="s">
        <v>1643</v>
      </c>
      <c r="E1160" s="268" t="s">
        <v>639</v>
      </c>
      <c r="F1160" s="268">
        <v>6294</v>
      </c>
      <c r="G1160" s="266" t="s">
        <v>1061</v>
      </c>
      <c r="H1160" s="268" t="s">
        <v>2209</v>
      </c>
      <c r="I1160" s="268" t="s">
        <v>679</v>
      </c>
      <c r="J1160" s="269">
        <v>35254</v>
      </c>
      <c r="K1160" s="307">
        <v>613.93121099999996</v>
      </c>
      <c r="L1160" s="269">
        <v>57.42</v>
      </c>
      <c r="M1160" s="266" t="s">
        <v>643</v>
      </c>
      <c r="N1160" s="271" t="s">
        <v>1945</v>
      </c>
      <c r="O1160" s="268" t="s">
        <v>687</v>
      </c>
      <c r="P1160" s="268" t="s">
        <v>682</v>
      </c>
      <c r="Q1160" s="268" t="s">
        <v>683</v>
      </c>
      <c r="R1160" s="268"/>
      <c r="S1160" s="268"/>
      <c r="T1160" s="268"/>
      <c r="U1160" s="268"/>
      <c r="V1160" s="268" t="s">
        <v>648</v>
      </c>
      <c r="W1160" s="268" t="s">
        <v>2176</v>
      </c>
      <c r="X1160" s="268" t="s">
        <v>2178</v>
      </c>
      <c r="Y1160" s="268" t="s">
        <v>14</v>
      </c>
    </row>
    <row r="1161" spans="1:16384" hidden="1" x14ac:dyDescent="0.2">
      <c r="B1161" s="266" t="s">
        <v>2190</v>
      </c>
      <c r="C1161" s="267">
        <v>44706</v>
      </c>
      <c r="D1161" s="271" t="s">
        <v>1643</v>
      </c>
      <c r="E1161" s="268" t="s">
        <v>639</v>
      </c>
      <c r="F1161" s="268">
        <v>6294</v>
      </c>
      <c r="G1161" s="266" t="s">
        <v>1061</v>
      </c>
      <c r="H1161" s="268" t="s">
        <v>2209</v>
      </c>
      <c r="I1161" s="268" t="s">
        <v>679</v>
      </c>
      <c r="J1161" s="269">
        <v>33750</v>
      </c>
      <c r="K1161" s="307">
        <v>613.93121099999996</v>
      </c>
      <c r="L1161" s="269">
        <v>54.97</v>
      </c>
      <c r="M1161" s="266" t="s">
        <v>643</v>
      </c>
      <c r="N1161" s="271" t="s">
        <v>1944</v>
      </c>
      <c r="O1161" s="268" t="s">
        <v>685</v>
      </c>
      <c r="P1161" s="268" t="s">
        <v>682</v>
      </c>
      <c r="Q1161" s="268" t="s">
        <v>683</v>
      </c>
      <c r="R1161" s="268"/>
      <c r="S1161" s="268"/>
      <c r="T1161" s="268"/>
      <c r="U1161" s="268"/>
      <c r="V1161" s="268" t="s">
        <v>648</v>
      </c>
      <c r="W1161" s="268" t="s">
        <v>2176</v>
      </c>
      <c r="X1161" s="268" t="s">
        <v>2178</v>
      </c>
      <c r="Y1161" s="268" t="s">
        <v>14</v>
      </c>
    </row>
    <row r="1162" spans="1:16384" hidden="1" x14ac:dyDescent="0.2">
      <c r="B1162" s="266" t="s">
        <v>2190</v>
      </c>
      <c r="C1162" s="267">
        <v>44706</v>
      </c>
      <c r="D1162" s="271" t="s">
        <v>1643</v>
      </c>
      <c r="E1162" s="268" t="s">
        <v>639</v>
      </c>
      <c r="F1162" s="268">
        <v>6294</v>
      </c>
      <c r="G1162" s="266" t="s">
        <v>2212</v>
      </c>
      <c r="H1162" s="268" t="s">
        <v>2213</v>
      </c>
      <c r="I1162" s="268" t="s">
        <v>679</v>
      </c>
      <c r="J1162" s="269">
        <v>109862</v>
      </c>
      <c r="K1162" s="307">
        <v>613.93121099999996</v>
      </c>
      <c r="L1162" s="269">
        <v>178.95</v>
      </c>
      <c r="M1162" s="266" t="s">
        <v>643</v>
      </c>
      <c r="N1162" s="271" t="s">
        <v>1943</v>
      </c>
      <c r="O1162" s="268" t="s">
        <v>695</v>
      </c>
      <c r="P1162" s="268" t="s">
        <v>682</v>
      </c>
      <c r="Q1162" s="268" t="s">
        <v>683</v>
      </c>
      <c r="R1162" s="268"/>
      <c r="S1162" s="268"/>
      <c r="T1162" s="268"/>
      <c r="U1162" s="268"/>
      <c r="V1162" s="268" t="s">
        <v>648</v>
      </c>
      <c r="W1162" s="268" t="s">
        <v>2176</v>
      </c>
      <c r="X1162" s="268" t="s">
        <v>2178</v>
      </c>
      <c r="Y1162" s="268" t="s">
        <v>14</v>
      </c>
    </row>
    <row r="1163" spans="1:16384" hidden="1" x14ac:dyDescent="0.2">
      <c r="B1163" s="266" t="s">
        <v>2190</v>
      </c>
      <c r="C1163" s="267">
        <v>44706</v>
      </c>
      <c r="D1163" s="271" t="s">
        <v>1643</v>
      </c>
      <c r="E1163" s="268" t="s">
        <v>639</v>
      </c>
      <c r="F1163" s="268">
        <v>6294</v>
      </c>
      <c r="G1163" s="266" t="s">
        <v>1061</v>
      </c>
      <c r="H1163" s="268" t="s">
        <v>2209</v>
      </c>
      <c r="I1163" s="268" t="s">
        <v>679</v>
      </c>
      <c r="J1163" s="269">
        <v>244138</v>
      </c>
      <c r="K1163" s="307">
        <v>613.93121099999996</v>
      </c>
      <c r="L1163" s="269">
        <v>397.66</v>
      </c>
      <c r="M1163" s="266" t="s">
        <v>643</v>
      </c>
      <c r="N1163" s="271" t="s">
        <v>1943</v>
      </c>
      <c r="O1163" s="268" t="s">
        <v>695</v>
      </c>
      <c r="P1163" s="268" t="s">
        <v>682</v>
      </c>
      <c r="Q1163" s="268" t="s">
        <v>683</v>
      </c>
      <c r="R1163" s="268"/>
      <c r="S1163" s="268"/>
      <c r="T1163" s="268"/>
      <c r="U1163" s="268"/>
      <c r="V1163" s="268" t="s">
        <v>648</v>
      </c>
      <c r="W1163" s="268" t="s">
        <v>2176</v>
      </c>
      <c r="X1163" s="268" t="s">
        <v>2178</v>
      </c>
      <c r="Y1163" s="268" t="s">
        <v>14</v>
      </c>
    </row>
    <row r="1164" spans="1:16384" hidden="1" x14ac:dyDescent="0.2">
      <c r="B1164" s="266" t="s">
        <v>2190</v>
      </c>
      <c r="C1164" s="267">
        <v>44706</v>
      </c>
      <c r="D1164" s="271" t="s">
        <v>1643</v>
      </c>
      <c r="E1164" s="268" t="s">
        <v>639</v>
      </c>
      <c r="F1164" s="268">
        <v>6294</v>
      </c>
      <c r="G1164" s="266" t="s">
        <v>1061</v>
      </c>
      <c r="H1164" s="268" t="s">
        <v>2209</v>
      </c>
      <c r="I1164" s="268" t="s">
        <v>679</v>
      </c>
      <c r="J1164" s="269">
        <v>105694</v>
      </c>
      <c r="K1164" s="307">
        <v>613.93121099999996</v>
      </c>
      <c r="L1164" s="269">
        <v>172.16</v>
      </c>
      <c r="M1164" s="266" t="s">
        <v>643</v>
      </c>
      <c r="N1164" s="271" t="s">
        <v>1941</v>
      </c>
      <c r="O1164" s="268" t="s">
        <v>689</v>
      </c>
      <c r="P1164" s="268" t="s">
        <v>682</v>
      </c>
      <c r="Q1164" s="268" t="s">
        <v>683</v>
      </c>
      <c r="R1164" s="268"/>
      <c r="S1164" s="268"/>
      <c r="T1164" s="268"/>
      <c r="U1164" s="268"/>
      <c r="V1164" s="268" t="s">
        <v>648</v>
      </c>
      <c r="W1164" s="268" t="s">
        <v>2176</v>
      </c>
      <c r="X1164" s="268" t="s">
        <v>2178</v>
      </c>
      <c r="Y1164" s="268" t="s">
        <v>14</v>
      </c>
    </row>
    <row r="1165" spans="1:16384" hidden="1" x14ac:dyDescent="0.2">
      <c r="B1165" s="266" t="s">
        <v>2190</v>
      </c>
      <c r="C1165" s="267">
        <v>44706</v>
      </c>
      <c r="D1165" s="271" t="s">
        <v>1643</v>
      </c>
      <c r="E1165" s="268" t="s">
        <v>639</v>
      </c>
      <c r="F1165" s="268">
        <v>6294</v>
      </c>
      <c r="G1165" s="266" t="s">
        <v>2212</v>
      </c>
      <c r="H1165" s="268" t="s">
        <v>2213</v>
      </c>
      <c r="I1165" s="268" t="s">
        <v>679</v>
      </c>
      <c r="J1165" s="269">
        <v>42724</v>
      </c>
      <c r="K1165" s="307">
        <v>613.93121099999996</v>
      </c>
      <c r="L1165" s="269">
        <v>69.59</v>
      </c>
      <c r="M1165" s="266" t="s">
        <v>643</v>
      </c>
      <c r="N1165" s="271" t="s">
        <v>1942</v>
      </c>
      <c r="O1165" s="268" t="s">
        <v>688</v>
      </c>
      <c r="P1165" s="268" t="s">
        <v>682</v>
      </c>
      <c r="Q1165" s="268" t="s">
        <v>683</v>
      </c>
      <c r="R1165" s="268"/>
      <c r="S1165" s="268"/>
      <c r="T1165" s="268"/>
      <c r="U1165" s="268"/>
      <c r="V1165" s="268" t="s">
        <v>648</v>
      </c>
      <c r="W1165" s="268" t="s">
        <v>2176</v>
      </c>
      <c r="X1165" s="268" t="s">
        <v>2178</v>
      </c>
      <c r="Y1165" s="268" t="s">
        <v>14</v>
      </c>
    </row>
    <row r="1166" spans="1:16384" hidden="1" x14ac:dyDescent="0.2">
      <c r="B1166" s="266" t="s">
        <v>2190</v>
      </c>
      <c r="C1166" s="267">
        <v>44706</v>
      </c>
      <c r="D1166" s="271" t="s">
        <v>1643</v>
      </c>
      <c r="E1166" s="268" t="s">
        <v>639</v>
      </c>
      <c r="F1166" s="268">
        <v>6294</v>
      </c>
      <c r="G1166" s="266" t="s">
        <v>2214</v>
      </c>
      <c r="H1166" s="268" t="s">
        <v>2209</v>
      </c>
      <c r="I1166" s="268" t="s">
        <v>679</v>
      </c>
      <c r="J1166" s="269">
        <v>25276</v>
      </c>
      <c r="K1166" s="307">
        <v>613.93121099999996</v>
      </c>
      <c r="L1166" s="269">
        <v>41.17</v>
      </c>
      <c r="M1166" s="266" t="s">
        <v>643</v>
      </c>
      <c r="N1166" s="271" t="s">
        <v>1942</v>
      </c>
      <c r="O1166" s="268" t="s">
        <v>688</v>
      </c>
      <c r="P1166" s="268" t="s">
        <v>682</v>
      </c>
      <c r="Q1166" s="268" t="s">
        <v>683</v>
      </c>
      <c r="R1166" s="268"/>
      <c r="S1166" s="268"/>
      <c r="T1166" s="268"/>
      <c r="U1166" s="268"/>
      <c r="V1166" s="268" t="s">
        <v>648</v>
      </c>
      <c r="W1166" s="268" t="s">
        <v>2176</v>
      </c>
      <c r="X1166" s="268" t="s">
        <v>2178</v>
      </c>
      <c r="Y1166" s="268" t="s">
        <v>14</v>
      </c>
    </row>
    <row r="1167" spans="1:16384" hidden="1" x14ac:dyDescent="0.2">
      <c r="B1167" s="266" t="s">
        <v>2190</v>
      </c>
      <c r="C1167" s="267">
        <v>44711</v>
      </c>
      <c r="D1167" s="271" t="s">
        <v>1643</v>
      </c>
      <c r="E1167" s="268" t="s">
        <v>639</v>
      </c>
      <c r="F1167" s="268">
        <v>6294</v>
      </c>
      <c r="G1167" s="266" t="s">
        <v>2215</v>
      </c>
      <c r="H1167" s="268" t="s">
        <v>2216</v>
      </c>
      <c r="I1167" s="268" t="s">
        <v>679</v>
      </c>
      <c r="J1167" s="269">
        <v>7500</v>
      </c>
      <c r="K1167" s="307">
        <v>609.378512</v>
      </c>
      <c r="L1167" s="269">
        <v>12.31</v>
      </c>
      <c r="M1167" s="266" t="s">
        <v>643</v>
      </c>
      <c r="N1167" s="271" t="s">
        <v>1932</v>
      </c>
      <c r="O1167" s="268" t="s">
        <v>721</v>
      </c>
      <c r="P1167" s="268" t="s">
        <v>682</v>
      </c>
      <c r="Q1167" s="268" t="s">
        <v>683</v>
      </c>
      <c r="R1167" s="268"/>
      <c r="S1167" s="268"/>
      <c r="T1167" s="268"/>
      <c r="U1167" s="268"/>
      <c r="V1167" s="268" t="s">
        <v>648</v>
      </c>
      <c r="W1167" s="268" t="s">
        <v>2176</v>
      </c>
      <c r="X1167" s="268" t="s">
        <v>2178</v>
      </c>
      <c r="Y1167" s="268" t="s">
        <v>14</v>
      </c>
    </row>
    <row r="1168" spans="1:16384" hidden="1" x14ac:dyDescent="0.2">
      <c r="B1168" s="266" t="s">
        <v>2190</v>
      </c>
      <c r="C1168" s="267">
        <v>44711</v>
      </c>
      <c r="D1168" s="271" t="s">
        <v>1643</v>
      </c>
      <c r="E1168" s="268" t="s">
        <v>639</v>
      </c>
      <c r="F1168" s="268">
        <v>6294</v>
      </c>
      <c r="G1168" s="266" t="s">
        <v>2217</v>
      </c>
      <c r="H1168" s="268" t="s">
        <v>2218</v>
      </c>
      <c r="I1168" s="268" t="s">
        <v>679</v>
      </c>
      <c r="J1168" s="269">
        <v>60000</v>
      </c>
      <c r="K1168" s="307">
        <v>609.378512</v>
      </c>
      <c r="L1168" s="269">
        <v>98.46</v>
      </c>
      <c r="M1168" s="266" t="s">
        <v>643</v>
      </c>
      <c r="N1168" s="271" t="s">
        <v>1932</v>
      </c>
      <c r="O1168" s="268" t="s">
        <v>721</v>
      </c>
      <c r="P1168" s="268" t="s">
        <v>682</v>
      </c>
      <c r="Q1168" s="268" t="s">
        <v>683</v>
      </c>
      <c r="R1168" s="268"/>
      <c r="S1168" s="268"/>
      <c r="T1168" s="268"/>
      <c r="U1168" s="268"/>
      <c r="V1168" s="268" t="s">
        <v>648</v>
      </c>
      <c r="W1168" s="268" t="s">
        <v>2176</v>
      </c>
      <c r="X1168" s="268" t="s">
        <v>2178</v>
      </c>
      <c r="Y1168" s="268" t="s">
        <v>14</v>
      </c>
    </row>
    <row r="1169" spans="2:25" hidden="1" x14ac:dyDescent="0.2">
      <c r="B1169" s="266" t="s">
        <v>2190</v>
      </c>
      <c r="C1169" s="267">
        <v>44371</v>
      </c>
      <c r="D1169" s="271" t="s">
        <v>1643</v>
      </c>
      <c r="E1169" s="268" t="s">
        <v>639</v>
      </c>
      <c r="F1169" s="268">
        <v>6431</v>
      </c>
      <c r="G1169" s="266" t="s">
        <v>1876</v>
      </c>
      <c r="H1169" s="268" t="s">
        <v>2278</v>
      </c>
      <c r="I1169" s="268" t="s">
        <v>1669</v>
      </c>
      <c r="J1169" s="269">
        <v>0</v>
      </c>
      <c r="K1169" s="307">
        <v>0</v>
      </c>
      <c r="L1169" s="269">
        <v>29.19</v>
      </c>
      <c r="M1169" s="266" t="s">
        <v>643</v>
      </c>
      <c r="N1169" s="271" t="s">
        <v>1931</v>
      </c>
      <c r="O1169" s="268" t="s">
        <v>644</v>
      </c>
      <c r="P1169" s="268" t="s">
        <v>645</v>
      </c>
      <c r="Q1169" s="268" t="s">
        <v>646</v>
      </c>
      <c r="R1169" s="268" t="s">
        <v>1669</v>
      </c>
      <c r="S1169" s="268" t="s">
        <v>1669</v>
      </c>
      <c r="T1169" s="268" t="s">
        <v>1986</v>
      </c>
      <c r="U1169" s="268" t="s">
        <v>647</v>
      </c>
      <c r="V1169" s="268" t="s">
        <v>648</v>
      </c>
      <c r="W1169" s="275" t="s">
        <v>1610</v>
      </c>
      <c r="X1169" s="275" t="s">
        <v>1640</v>
      </c>
      <c r="Y1169" s="268" t="s">
        <v>10</v>
      </c>
    </row>
    <row r="1170" spans="2:25" hidden="1" x14ac:dyDescent="0.2">
      <c r="B1170" s="266" t="s">
        <v>2190</v>
      </c>
      <c r="C1170" s="267">
        <v>44687</v>
      </c>
      <c r="D1170" s="271" t="s">
        <v>1643</v>
      </c>
      <c r="E1170" s="268" t="s">
        <v>639</v>
      </c>
      <c r="F1170" s="268">
        <v>6431</v>
      </c>
      <c r="G1170" s="266" t="s">
        <v>640</v>
      </c>
      <c r="H1170" s="268" t="s">
        <v>2277</v>
      </c>
      <c r="I1170" s="268" t="s">
        <v>642</v>
      </c>
      <c r="J1170" s="269">
        <v>104.14</v>
      </c>
      <c r="K1170" s="307">
        <v>0.947847</v>
      </c>
      <c r="L1170" s="269">
        <v>109.87</v>
      </c>
      <c r="M1170" s="266" t="s">
        <v>643</v>
      </c>
      <c r="N1170" s="271" t="s">
        <v>1931</v>
      </c>
      <c r="O1170" s="268" t="s">
        <v>644</v>
      </c>
      <c r="P1170" s="268" t="s">
        <v>645</v>
      </c>
      <c r="Q1170" s="268" t="s">
        <v>646</v>
      </c>
      <c r="R1170" s="268" t="s">
        <v>1669</v>
      </c>
      <c r="S1170" s="268" t="s">
        <v>1669</v>
      </c>
      <c r="T1170" s="268" t="s">
        <v>1986</v>
      </c>
      <c r="U1170" s="268" t="s">
        <v>647</v>
      </c>
      <c r="V1170" s="268" t="s">
        <v>648</v>
      </c>
      <c r="W1170" s="275" t="s">
        <v>1610</v>
      </c>
      <c r="X1170" s="275" t="s">
        <v>1640</v>
      </c>
      <c r="Y1170" s="268" t="s">
        <v>10</v>
      </c>
    </row>
    <row r="1171" spans="2:25" hidden="1" x14ac:dyDescent="0.2">
      <c r="B1171" s="266" t="s">
        <v>2190</v>
      </c>
      <c r="C1171" s="267">
        <v>44706</v>
      </c>
      <c r="D1171" s="271" t="s">
        <v>1643</v>
      </c>
      <c r="E1171" s="268" t="s">
        <v>639</v>
      </c>
      <c r="F1171" s="268">
        <v>6431</v>
      </c>
      <c r="G1171" s="266" t="s">
        <v>651</v>
      </c>
      <c r="H1171" s="268" t="s">
        <v>2276</v>
      </c>
      <c r="I1171" s="268" t="s">
        <v>1669</v>
      </c>
      <c r="J1171" s="269">
        <v>0</v>
      </c>
      <c r="K1171" s="307">
        <v>0</v>
      </c>
      <c r="L1171" s="269">
        <v>3216.29</v>
      </c>
      <c r="M1171" s="266" t="s">
        <v>643</v>
      </c>
      <c r="N1171" s="271" t="s">
        <v>1931</v>
      </c>
      <c r="O1171" s="268" t="s">
        <v>644</v>
      </c>
      <c r="P1171" s="268" t="s">
        <v>645</v>
      </c>
      <c r="Q1171" s="268" t="s">
        <v>646</v>
      </c>
      <c r="R1171" s="268" t="s">
        <v>1669</v>
      </c>
      <c r="S1171" s="268" t="s">
        <v>1669</v>
      </c>
      <c r="T1171" s="268" t="s">
        <v>1986</v>
      </c>
      <c r="U1171" s="268" t="s">
        <v>647</v>
      </c>
      <c r="V1171" s="268" t="s">
        <v>648</v>
      </c>
      <c r="W1171" s="275" t="s">
        <v>1610</v>
      </c>
      <c r="X1171" s="275" t="s">
        <v>1640</v>
      </c>
      <c r="Y1171" s="268" t="s">
        <v>10</v>
      </c>
    </row>
    <row r="1172" spans="2:25" hidden="1" x14ac:dyDescent="0.2">
      <c r="B1172" s="266" t="s">
        <v>2219</v>
      </c>
      <c r="C1172" s="267">
        <v>44721</v>
      </c>
      <c r="D1172" s="271" t="s">
        <v>1643</v>
      </c>
      <c r="E1172" s="268" t="s">
        <v>639</v>
      </c>
      <c r="F1172" s="268">
        <v>6491</v>
      </c>
      <c r="G1172" s="266" t="s">
        <v>1081</v>
      </c>
      <c r="H1172" s="268" t="s">
        <v>2220</v>
      </c>
      <c r="I1172" s="268" t="s">
        <v>679</v>
      </c>
      <c r="J1172" s="269">
        <v>26150</v>
      </c>
      <c r="K1172" s="307">
        <v>614.03244400000005</v>
      </c>
      <c r="L1172" s="269">
        <v>42.59</v>
      </c>
      <c r="M1172" s="266" t="s">
        <v>643</v>
      </c>
      <c r="N1172" s="271" t="s">
        <v>2031</v>
      </c>
      <c r="O1172" s="268" t="s">
        <v>1332</v>
      </c>
      <c r="P1172" s="268" t="s">
        <v>682</v>
      </c>
      <c r="Q1172" s="268" t="s">
        <v>683</v>
      </c>
      <c r="R1172" s="268"/>
      <c r="S1172" s="268"/>
      <c r="T1172" s="268"/>
      <c r="U1172" s="268"/>
      <c r="V1172" s="268" t="s">
        <v>648</v>
      </c>
      <c r="W1172" s="268" t="s">
        <v>2176</v>
      </c>
      <c r="X1172" s="268" t="s">
        <v>2178</v>
      </c>
      <c r="Y1172" s="277" t="s">
        <v>14</v>
      </c>
    </row>
    <row r="1173" spans="2:25" hidden="1" x14ac:dyDescent="0.2">
      <c r="B1173" s="266" t="s">
        <v>2219</v>
      </c>
      <c r="C1173" s="267">
        <v>44727</v>
      </c>
      <c r="D1173" s="271" t="s">
        <v>1643</v>
      </c>
      <c r="E1173" s="268" t="s">
        <v>639</v>
      </c>
      <c r="F1173" s="268">
        <v>6491</v>
      </c>
      <c r="G1173" s="266" t="s">
        <v>1249</v>
      </c>
      <c r="H1173" s="268" t="s">
        <v>2221</v>
      </c>
      <c r="I1173" s="268" t="s">
        <v>679</v>
      </c>
      <c r="J1173" s="269">
        <v>150000</v>
      </c>
      <c r="K1173" s="307">
        <v>628.17130199999997</v>
      </c>
      <c r="L1173" s="269">
        <v>238.79</v>
      </c>
      <c r="M1173" s="266" t="s">
        <v>643</v>
      </c>
      <c r="N1173" s="271" t="s">
        <v>1934</v>
      </c>
      <c r="O1173" s="268" t="s">
        <v>806</v>
      </c>
      <c r="P1173" s="268" t="s">
        <v>682</v>
      </c>
      <c r="Q1173" s="268" t="s">
        <v>683</v>
      </c>
      <c r="R1173" s="268"/>
      <c r="S1173" s="268"/>
      <c r="T1173" s="268"/>
      <c r="U1173" s="268"/>
      <c r="V1173" s="268" t="s">
        <v>648</v>
      </c>
      <c r="W1173" s="268" t="s">
        <v>2176</v>
      </c>
      <c r="X1173" s="268" t="s">
        <v>2178</v>
      </c>
      <c r="Y1173" s="277" t="s">
        <v>14</v>
      </c>
    </row>
    <row r="1174" spans="2:25" hidden="1" x14ac:dyDescent="0.2">
      <c r="B1174" s="266" t="s">
        <v>2219</v>
      </c>
      <c r="C1174" s="267">
        <v>44727</v>
      </c>
      <c r="D1174" s="271" t="s">
        <v>1643</v>
      </c>
      <c r="E1174" s="268" t="s">
        <v>639</v>
      </c>
      <c r="F1174" s="268">
        <v>6491</v>
      </c>
      <c r="G1174" s="266" t="s">
        <v>1290</v>
      </c>
      <c r="H1174" s="268" t="s">
        <v>2222</v>
      </c>
      <c r="I1174" s="268" t="s">
        <v>679</v>
      </c>
      <c r="J1174" s="269">
        <v>1147500</v>
      </c>
      <c r="K1174" s="307">
        <v>628.17130199999997</v>
      </c>
      <c r="L1174" s="269">
        <v>1826.73</v>
      </c>
      <c r="M1174" s="266" t="s">
        <v>643</v>
      </c>
      <c r="N1174" s="271" t="s">
        <v>1933</v>
      </c>
      <c r="O1174" s="268" t="s">
        <v>797</v>
      </c>
      <c r="P1174" s="268" t="s">
        <v>682</v>
      </c>
      <c r="Q1174" s="268" t="s">
        <v>683</v>
      </c>
      <c r="R1174" s="268"/>
      <c r="S1174" s="268"/>
      <c r="T1174" s="268"/>
      <c r="U1174" s="268"/>
      <c r="V1174" s="268" t="s">
        <v>648</v>
      </c>
      <c r="W1174" s="268" t="s">
        <v>2176</v>
      </c>
      <c r="X1174" s="268" t="s">
        <v>2178</v>
      </c>
      <c r="Y1174" s="277" t="s">
        <v>14</v>
      </c>
    </row>
    <row r="1175" spans="2:25" hidden="1" x14ac:dyDescent="0.2">
      <c r="B1175" s="266" t="s">
        <v>2219</v>
      </c>
      <c r="C1175" s="267">
        <v>44727</v>
      </c>
      <c r="D1175" s="271" t="s">
        <v>1643</v>
      </c>
      <c r="E1175" s="268" t="s">
        <v>639</v>
      </c>
      <c r="F1175" s="268">
        <v>6491</v>
      </c>
      <c r="G1175" s="266" t="s">
        <v>1292</v>
      </c>
      <c r="H1175" s="268" t="s">
        <v>2223</v>
      </c>
      <c r="I1175" s="268" t="s">
        <v>679</v>
      </c>
      <c r="J1175" s="269">
        <v>8000</v>
      </c>
      <c r="K1175" s="307">
        <v>628.17130199999997</v>
      </c>
      <c r="L1175" s="269">
        <v>12.74</v>
      </c>
      <c r="M1175" s="266" t="s">
        <v>643</v>
      </c>
      <c r="N1175" s="271" t="s">
        <v>1933</v>
      </c>
      <c r="O1175" s="268" t="s">
        <v>797</v>
      </c>
      <c r="P1175" s="268" t="s">
        <v>682</v>
      </c>
      <c r="Q1175" s="268" t="s">
        <v>683</v>
      </c>
      <c r="R1175" s="268"/>
      <c r="S1175" s="268"/>
      <c r="T1175" s="268"/>
      <c r="U1175" s="268"/>
      <c r="V1175" s="268" t="s">
        <v>648</v>
      </c>
      <c r="W1175" s="268" t="s">
        <v>2176</v>
      </c>
      <c r="X1175" s="268" t="s">
        <v>2178</v>
      </c>
      <c r="Y1175" s="277" t="s">
        <v>14</v>
      </c>
    </row>
    <row r="1176" spans="2:25" hidden="1" x14ac:dyDescent="0.2">
      <c r="B1176" s="266" t="s">
        <v>2219</v>
      </c>
      <c r="C1176" s="267">
        <v>44727</v>
      </c>
      <c r="D1176" s="271" t="s">
        <v>1643</v>
      </c>
      <c r="E1176" s="268" t="s">
        <v>639</v>
      </c>
      <c r="F1176" s="268">
        <v>6491</v>
      </c>
      <c r="G1176" s="266" t="s">
        <v>1089</v>
      </c>
      <c r="H1176" s="268" t="s">
        <v>2224</v>
      </c>
      <c r="I1176" s="268" t="s">
        <v>679</v>
      </c>
      <c r="J1176" s="269">
        <v>9000</v>
      </c>
      <c r="K1176" s="307">
        <v>628.17130199999997</v>
      </c>
      <c r="L1176" s="269">
        <v>14.33</v>
      </c>
      <c r="M1176" s="266" t="s">
        <v>643</v>
      </c>
      <c r="N1176" s="271" t="s">
        <v>1937</v>
      </c>
      <c r="O1176" s="268" t="s">
        <v>744</v>
      </c>
      <c r="P1176" s="268" t="s">
        <v>682</v>
      </c>
      <c r="Q1176" s="268" t="s">
        <v>683</v>
      </c>
      <c r="R1176" s="268"/>
      <c r="S1176" s="268"/>
      <c r="T1176" s="268"/>
      <c r="U1176" s="268"/>
      <c r="V1176" s="268" t="s">
        <v>648</v>
      </c>
      <c r="W1176" s="268" t="s">
        <v>2176</v>
      </c>
      <c r="X1176" s="268" t="s">
        <v>2178</v>
      </c>
      <c r="Y1176" s="277" t="s">
        <v>14</v>
      </c>
    </row>
    <row r="1177" spans="2:25" hidden="1" x14ac:dyDescent="0.2">
      <c r="B1177" s="266" t="s">
        <v>2219</v>
      </c>
      <c r="C1177" s="267">
        <v>44727</v>
      </c>
      <c r="D1177" s="271" t="s">
        <v>1643</v>
      </c>
      <c r="E1177" s="268" t="s">
        <v>639</v>
      </c>
      <c r="F1177" s="268">
        <v>6491</v>
      </c>
      <c r="G1177" s="266" t="s">
        <v>1277</v>
      </c>
      <c r="H1177" s="268" t="s">
        <v>2225</v>
      </c>
      <c r="I1177" s="268" t="s">
        <v>679</v>
      </c>
      <c r="J1177" s="269">
        <v>13000</v>
      </c>
      <c r="K1177" s="307">
        <v>628.17130199999997</v>
      </c>
      <c r="L1177" s="269">
        <v>20.69</v>
      </c>
      <c r="M1177" s="266" t="s">
        <v>643</v>
      </c>
      <c r="N1177" s="271" t="s">
        <v>1937</v>
      </c>
      <c r="O1177" s="268" t="s">
        <v>744</v>
      </c>
      <c r="P1177" s="268" t="s">
        <v>682</v>
      </c>
      <c r="Q1177" s="268" t="s">
        <v>683</v>
      </c>
      <c r="R1177" s="268"/>
      <c r="S1177" s="268"/>
      <c r="T1177" s="268"/>
      <c r="U1177" s="268"/>
      <c r="V1177" s="268" t="s">
        <v>648</v>
      </c>
      <c r="W1177" s="268" t="s">
        <v>2176</v>
      </c>
      <c r="X1177" s="268" t="s">
        <v>2178</v>
      </c>
      <c r="Y1177" s="277" t="s">
        <v>14</v>
      </c>
    </row>
    <row r="1178" spans="2:25" hidden="1" x14ac:dyDescent="0.2">
      <c r="B1178" s="266" t="s">
        <v>2219</v>
      </c>
      <c r="C1178" s="267">
        <v>44727</v>
      </c>
      <c r="D1178" s="271" t="s">
        <v>1643</v>
      </c>
      <c r="E1178" s="268" t="s">
        <v>639</v>
      </c>
      <c r="F1178" s="268">
        <v>6491</v>
      </c>
      <c r="G1178" s="266" t="s">
        <v>1246</v>
      </c>
      <c r="H1178" s="268" t="s">
        <v>2226</v>
      </c>
      <c r="I1178" s="268" t="s">
        <v>679</v>
      </c>
      <c r="J1178" s="269">
        <v>15000</v>
      </c>
      <c r="K1178" s="307">
        <v>628.17130199999997</v>
      </c>
      <c r="L1178" s="269">
        <v>23.88</v>
      </c>
      <c r="M1178" s="266" t="s">
        <v>643</v>
      </c>
      <c r="N1178" s="271" t="s">
        <v>1953</v>
      </c>
      <c r="O1178" s="268" t="s">
        <v>712</v>
      </c>
      <c r="P1178" s="268" t="s">
        <v>682</v>
      </c>
      <c r="Q1178" s="268" t="s">
        <v>683</v>
      </c>
      <c r="R1178" s="268"/>
      <c r="S1178" s="268"/>
      <c r="T1178" s="268"/>
      <c r="U1178" s="268"/>
      <c r="V1178" s="268" t="s">
        <v>648</v>
      </c>
      <c r="W1178" s="268" t="s">
        <v>2176</v>
      </c>
      <c r="X1178" s="268" t="s">
        <v>2178</v>
      </c>
      <c r="Y1178" s="277" t="s">
        <v>14</v>
      </c>
    </row>
    <row r="1179" spans="2:25" hidden="1" x14ac:dyDescent="0.2">
      <c r="B1179" s="266" t="s">
        <v>2219</v>
      </c>
      <c r="C1179" s="267">
        <v>44727</v>
      </c>
      <c r="D1179" s="271" t="s">
        <v>1643</v>
      </c>
      <c r="E1179" s="268" t="s">
        <v>639</v>
      </c>
      <c r="F1179" s="268">
        <v>6491</v>
      </c>
      <c r="G1179" s="266" t="s">
        <v>1091</v>
      </c>
      <c r="H1179" s="268" t="s">
        <v>2227</v>
      </c>
      <c r="I1179" s="268" t="s">
        <v>679</v>
      </c>
      <c r="J1179" s="269">
        <v>150000</v>
      </c>
      <c r="K1179" s="307">
        <v>628.17130199999997</v>
      </c>
      <c r="L1179" s="269">
        <v>238.79</v>
      </c>
      <c r="M1179" s="266" t="s">
        <v>643</v>
      </c>
      <c r="N1179" s="271" t="s">
        <v>1936</v>
      </c>
      <c r="O1179" s="268" t="s">
        <v>749</v>
      </c>
      <c r="P1179" s="268" t="s">
        <v>682</v>
      </c>
      <c r="Q1179" s="268" t="s">
        <v>683</v>
      </c>
      <c r="R1179" s="268"/>
      <c r="S1179" s="268"/>
      <c r="T1179" s="268"/>
      <c r="U1179" s="268"/>
      <c r="V1179" s="268" t="s">
        <v>648</v>
      </c>
      <c r="W1179" s="268" t="s">
        <v>2176</v>
      </c>
      <c r="X1179" s="268" t="s">
        <v>2178</v>
      </c>
      <c r="Y1179" s="277" t="s">
        <v>14</v>
      </c>
    </row>
    <row r="1180" spans="2:25" hidden="1" x14ac:dyDescent="0.2">
      <c r="B1180" s="266" t="s">
        <v>2219</v>
      </c>
      <c r="C1180" s="267">
        <v>44728</v>
      </c>
      <c r="D1180" s="271" t="s">
        <v>1643</v>
      </c>
      <c r="E1180" s="268" t="s">
        <v>639</v>
      </c>
      <c r="F1180" s="268">
        <v>6491</v>
      </c>
      <c r="G1180" s="266" t="s">
        <v>1094</v>
      </c>
      <c r="H1180" s="268" t="s">
        <v>2228</v>
      </c>
      <c r="I1180" s="268" t="s">
        <v>679</v>
      </c>
      <c r="J1180" s="269">
        <v>175000</v>
      </c>
      <c r="K1180" s="307">
        <v>626.16348900000003</v>
      </c>
      <c r="L1180" s="269">
        <v>279.48</v>
      </c>
      <c r="M1180" s="266" t="s">
        <v>643</v>
      </c>
      <c r="N1180" s="271" t="s">
        <v>1936</v>
      </c>
      <c r="O1180" s="268" t="s">
        <v>749</v>
      </c>
      <c r="P1180" s="268" t="s">
        <v>682</v>
      </c>
      <c r="Q1180" s="268" t="s">
        <v>683</v>
      </c>
      <c r="R1180" s="268"/>
      <c r="S1180" s="268"/>
      <c r="T1180" s="268"/>
      <c r="U1180" s="268"/>
      <c r="V1180" s="268" t="s">
        <v>648</v>
      </c>
      <c r="W1180" s="268" t="s">
        <v>2176</v>
      </c>
      <c r="X1180" s="268" t="s">
        <v>2178</v>
      </c>
      <c r="Y1180" s="277" t="s">
        <v>14</v>
      </c>
    </row>
    <row r="1181" spans="2:25" hidden="1" x14ac:dyDescent="0.2">
      <c r="B1181" s="266" t="s">
        <v>2219</v>
      </c>
      <c r="C1181" s="267">
        <v>44728</v>
      </c>
      <c r="D1181" s="271" t="s">
        <v>1643</v>
      </c>
      <c r="E1181" s="268" t="s">
        <v>639</v>
      </c>
      <c r="F1181" s="268">
        <v>6491</v>
      </c>
      <c r="G1181" s="266" t="s">
        <v>1280</v>
      </c>
      <c r="H1181" s="268" t="s">
        <v>2229</v>
      </c>
      <c r="I1181" s="268" t="s">
        <v>679</v>
      </c>
      <c r="J1181" s="269">
        <v>350000</v>
      </c>
      <c r="K1181" s="307">
        <v>626.16348900000003</v>
      </c>
      <c r="L1181" s="269">
        <v>558.96</v>
      </c>
      <c r="M1181" s="266" t="s">
        <v>643</v>
      </c>
      <c r="N1181" s="271" t="s">
        <v>1936</v>
      </c>
      <c r="O1181" s="268" t="s">
        <v>749</v>
      </c>
      <c r="P1181" s="268" t="s">
        <v>682</v>
      </c>
      <c r="Q1181" s="268" t="s">
        <v>683</v>
      </c>
      <c r="R1181" s="268"/>
      <c r="S1181" s="268"/>
      <c r="T1181" s="268"/>
      <c r="U1181" s="268"/>
      <c r="V1181" s="268" t="s">
        <v>648</v>
      </c>
      <c r="W1181" s="268" t="s">
        <v>2176</v>
      </c>
      <c r="X1181" s="268" t="s">
        <v>2178</v>
      </c>
      <c r="Y1181" s="277" t="s">
        <v>14</v>
      </c>
    </row>
    <row r="1182" spans="2:25" hidden="1" x14ac:dyDescent="0.2">
      <c r="B1182" s="266" t="s">
        <v>2219</v>
      </c>
      <c r="C1182" s="267">
        <v>44728</v>
      </c>
      <c r="D1182" s="271" t="s">
        <v>1643</v>
      </c>
      <c r="E1182" s="268" t="s">
        <v>639</v>
      </c>
      <c r="F1182" s="268">
        <v>6491</v>
      </c>
      <c r="G1182" s="266" t="s">
        <v>2230</v>
      </c>
      <c r="H1182" s="268" t="s">
        <v>2229</v>
      </c>
      <c r="I1182" s="268" t="s">
        <v>679</v>
      </c>
      <c r="J1182" s="269">
        <v>25000</v>
      </c>
      <c r="K1182" s="307">
        <v>626.16348900000003</v>
      </c>
      <c r="L1182" s="269">
        <v>39.93</v>
      </c>
      <c r="M1182" s="266" t="s">
        <v>643</v>
      </c>
      <c r="N1182" s="271" t="s">
        <v>1936</v>
      </c>
      <c r="O1182" s="268" t="s">
        <v>749</v>
      </c>
      <c r="P1182" s="268" t="s">
        <v>682</v>
      </c>
      <c r="Q1182" s="268" t="s">
        <v>683</v>
      </c>
      <c r="R1182" s="268"/>
      <c r="S1182" s="268"/>
      <c r="T1182" s="268"/>
      <c r="U1182" s="268"/>
      <c r="V1182" s="268" t="s">
        <v>648</v>
      </c>
      <c r="W1182" s="268" t="s">
        <v>2176</v>
      </c>
      <c r="X1182" s="268" t="s">
        <v>2178</v>
      </c>
      <c r="Y1182" s="277" t="s">
        <v>14</v>
      </c>
    </row>
    <row r="1183" spans="2:25" hidden="1" x14ac:dyDescent="0.2">
      <c r="B1183" s="266" t="s">
        <v>2219</v>
      </c>
      <c r="C1183" s="267">
        <v>44728</v>
      </c>
      <c r="D1183" s="271" t="s">
        <v>1643</v>
      </c>
      <c r="E1183" s="268" t="s">
        <v>639</v>
      </c>
      <c r="F1183" s="268">
        <v>6491</v>
      </c>
      <c r="G1183" s="266" t="s">
        <v>2231</v>
      </c>
      <c r="H1183" s="268" t="s">
        <v>2232</v>
      </c>
      <c r="I1183" s="268" t="s">
        <v>679</v>
      </c>
      <c r="J1183" s="269">
        <v>50000</v>
      </c>
      <c r="K1183" s="307">
        <v>626.16348900000003</v>
      </c>
      <c r="L1183" s="269">
        <v>79.849999999999994</v>
      </c>
      <c r="M1183" s="266" t="s">
        <v>643</v>
      </c>
      <c r="N1183" s="271" t="s">
        <v>1936</v>
      </c>
      <c r="O1183" s="268" t="s">
        <v>749</v>
      </c>
      <c r="P1183" s="268" t="s">
        <v>682</v>
      </c>
      <c r="Q1183" s="268" t="s">
        <v>683</v>
      </c>
      <c r="R1183" s="268"/>
      <c r="S1183" s="268"/>
      <c r="T1183" s="268"/>
      <c r="U1183" s="268"/>
      <c r="V1183" s="268" t="s">
        <v>648</v>
      </c>
      <c r="W1183" s="268" t="s">
        <v>2176</v>
      </c>
      <c r="X1183" s="268" t="s">
        <v>2178</v>
      </c>
      <c r="Y1183" s="277" t="s">
        <v>14</v>
      </c>
    </row>
    <row r="1184" spans="2:25" hidden="1" x14ac:dyDescent="0.2">
      <c r="B1184" s="266" t="s">
        <v>2219</v>
      </c>
      <c r="C1184" s="267">
        <v>44728</v>
      </c>
      <c r="D1184" s="271" t="s">
        <v>1643</v>
      </c>
      <c r="E1184" s="268" t="s">
        <v>639</v>
      </c>
      <c r="F1184" s="268">
        <v>6491</v>
      </c>
      <c r="G1184" s="266" t="s">
        <v>2233</v>
      </c>
      <c r="H1184" s="268" t="s">
        <v>2234</v>
      </c>
      <c r="I1184" s="268" t="s">
        <v>679</v>
      </c>
      <c r="J1184" s="269">
        <v>105000</v>
      </c>
      <c r="K1184" s="307">
        <v>626.16348900000003</v>
      </c>
      <c r="L1184" s="269">
        <v>167.69</v>
      </c>
      <c r="M1184" s="266" t="s">
        <v>643</v>
      </c>
      <c r="N1184" s="271" t="s">
        <v>1936</v>
      </c>
      <c r="O1184" s="268" t="s">
        <v>749</v>
      </c>
      <c r="P1184" s="268" t="s">
        <v>682</v>
      </c>
      <c r="Q1184" s="268" t="s">
        <v>683</v>
      </c>
      <c r="R1184" s="268"/>
      <c r="S1184" s="268"/>
      <c r="T1184" s="268"/>
      <c r="U1184" s="268"/>
      <c r="V1184" s="268" t="s">
        <v>648</v>
      </c>
      <c r="W1184" s="268" t="s">
        <v>2176</v>
      </c>
      <c r="X1184" s="268" t="s">
        <v>2178</v>
      </c>
      <c r="Y1184" s="277" t="s">
        <v>14</v>
      </c>
    </row>
    <row r="1185" spans="2:25" hidden="1" x14ac:dyDescent="0.2">
      <c r="B1185" s="266" t="s">
        <v>2219</v>
      </c>
      <c r="C1185" s="267">
        <v>44728</v>
      </c>
      <c r="D1185" s="271" t="s">
        <v>1643</v>
      </c>
      <c r="E1185" s="268" t="s">
        <v>639</v>
      </c>
      <c r="F1185" s="268">
        <v>6491</v>
      </c>
      <c r="G1185" s="266" t="s">
        <v>2235</v>
      </c>
      <c r="H1185" s="268" t="s">
        <v>2236</v>
      </c>
      <c r="I1185" s="268" t="s">
        <v>679</v>
      </c>
      <c r="J1185" s="269">
        <v>330000</v>
      </c>
      <c r="K1185" s="307">
        <v>626.16348900000003</v>
      </c>
      <c r="L1185" s="269">
        <v>527.02</v>
      </c>
      <c r="M1185" s="266" t="s">
        <v>643</v>
      </c>
      <c r="N1185" s="271" t="s">
        <v>1936</v>
      </c>
      <c r="O1185" s="268" t="s">
        <v>749</v>
      </c>
      <c r="P1185" s="268" t="s">
        <v>682</v>
      </c>
      <c r="Q1185" s="268" t="s">
        <v>683</v>
      </c>
      <c r="R1185" s="268"/>
      <c r="S1185" s="268"/>
      <c r="T1185" s="268"/>
      <c r="U1185" s="268"/>
      <c r="V1185" s="268" t="s">
        <v>648</v>
      </c>
      <c r="W1185" s="268" t="s">
        <v>2176</v>
      </c>
      <c r="X1185" s="268" t="s">
        <v>2178</v>
      </c>
      <c r="Y1185" s="277" t="s">
        <v>14</v>
      </c>
    </row>
    <row r="1186" spans="2:25" hidden="1" x14ac:dyDescent="0.2">
      <c r="B1186" s="266" t="s">
        <v>2219</v>
      </c>
      <c r="C1186" s="267">
        <v>44728</v>
      </c>
      <c r="D1186" s="271" t="s">
        <v>1643</v>
      </c>
      <c r="E1186" s="268" t="s">
        <v>639</v>
      </c>
      <c r="F1186" s="268">
        <v>6491</v>
      </c>
      <c r="G1186" s="266" t="s">
        <v>2237</v>
      </c>
      <c r="H1186" s="268" t="s">
        <v>2232</v>
      </c>
      <c r="I1186" s="268" t="s">
        <v>679</v>
      </c>
      <c r="J1186" s="269">
        <v>70000</v>
      </c>
      <c r="K1186" s="307">
        <v>626.16348900000003</v>
      </c>
      <c r="L1186" s="269">
        <v>111.79</v>
      </c>
      <c r="M1186" s="266" t="s">
        <v>643</v>
      </c>
      <c r="N1186" s="271" t="s">
        <v>1936</v>
      </c>
      <c r="O1186" s="268" t="s">
        <v>749</v>
      </c>
      <c r="P1186" s="268" t="s">
        <v>682</v>
      </c>
      <c r="Q1186" s="268" t="s">
        <v>683</v>
      </c>
      <c r="R1186" s="268"/>
      <c r="S1186" s="268"/>
      <c r="T1186" s="268"/>
      <c r="U1186" s="268"/>
      <c r="V1186" s="268" t="s">
        <v>648</v>
      </c>
      <c r="W1186" s="268" t="s">
        <v>2176</v>
      </c>
      <c r="X1186" s="268" t="s">
        <v>2178</v>
      </c>
      <c r="Y1186" s="277" t="s">
        <v>14</v>
      </c>
    </row>
    <row r="1187" spans="2:25" hidden="1" x14ac:dyDescent="0.2">
      <c r="B1187" s="266" t="s">
        <v>2219</v>
      </c>
      <c r="C1187" s="267">
        <v>44728</v>
      </c>
      <c r="D1187" s="271" t="s">
        <v>1643</v>
      </c>
      <c r="E1187" s="268" t="s">
        <v>639</v>
      </c>
      <c r="F1187" s="268">
        <v>6491</v>
      </c>
      <c r="G1187" s="266" t="s">
        <v>1303</v>
      </c>
      <c r="H1187" s="268" t="s">
        <v>2238</v>
      </c>
      <c r="I1187" s="268" t="s">
        <v>679</v>
      </c>
      <c r="J1187" s="269">
        <v>192500</v>
      </c>
      <c r="K1187" s="307">
        <v>626.16348900000003</v>
      </c>
      <c r="L1187" s="269">
        <v>307.43</v>
      </c>
      <c r="M1187" s="266" t="s">
        <v>643</v>
      </c>
      <c r="N1187" s="271" t="s">
        <v>1936</v>
      </c>
      <c r="O1187" s="268" t="s">
        <v>749</v>
      </c>
      <c r="P1187" s="268" t="s">
        <v>682</v>
      </c>
      <c r="Q1187" s="268" t="s">
        <v>683</v>
      </c>
      <c r="R1187" s="268"/>
      <c r="S1187" s="268"/>
      <c r="T1187" s="268"/>
      <c r="U1187" s="268"/>
      <c r="V1187" s="268" t="s">
        <v>648</v>
      </c>
      <c r="W1187" s="268" t="s">
        <v>2176</v>
      </c>
      <c r="X1187" s="268" t="s">
        <v>2178</v>
      </c>
      <c r="Y1187" s="277" t="s">
        <v>14</v>
      </c>
    </row>
    <row r="1188" spans="2:25" hidden="1" x14ac:dyDescent="0.2">
      <c r="B1188" s="266" t="s">
        <v>2219</v>
      </c>
      <c r="C1188" s="267">
        <v>44728</v>
      </c>
      <c r="D1188" s="271" t="s">
        <v>1643</v>
      </c>
      <c r="E1188" s="268" t="s">
        <v>639</v>
      </c>
      <c r="F1188" s="268">
        <v>6491</v>
      </c>
      <c r="G1188" s="266" t="s">
        <v>1302</v>
      </c>
      <c r="H1188" s="268" t="s">
        <v>2239</v>
      </c>
      <c r="I1188" s="268" t="s">
        <v>679</v>
      </c>
      <c r="J1188" s="269">
        <v>245000</v>
      </c>
      <c r="K1188" s="307">
        <v>626.16348900000003</v>
      </c>
      <c r="L1188" s="269">
        <v>391.27</v>
      </c>
      <c r="M1188" s="266" t="s">
        <v>643</v>
      </c>
      <c r="N1188" s="271" t="s">
        <v>1936</v>
      </c>
      <c r="O1188" s="268" t="s">
        <v>749</v>
      </c>
      <c r="P1188" s="268" t="s">
        <v>682</v>
      </c>
      <c r="Q1188" s="268" t="s">
        <v>683</v>
      </c>
      <c r="R1188" s="268"/>
      <c r="S1188" s="268"/>
      <c r="T1188" s="268"/>
      <c r="U1188" s="268"/>
      <c r="V1188" s="268" t="s">
        <v>648</v>
      </c>
      <c r="W1188" s="268" t="s">
        <v>2176</v>
      </c>
      <c r="X1188" s="268" t="s">
        <v>2178</v>
      </c>
      <c r="Y1188" s="277" t="s">
        <v>14</v>
      </c>
    </row>
    <row r="1189" spans="2:25" hidden="1" x14ac:dyDescent="0.2">
      <c r="B1189" s="266" t="s">
        <v>2219</v>
      </c>
      <c r="C1189" s="267">
        <v>44728</v>
      </c>
      <c r="D1189" s="271" t="s">
        <v>1643</v>
      </c>
      <c r="E1189" s="268" t="s">
        <v>639</v>
      </c>
      <c r="F1189" s="268">
        <v>6491</v>
      </c>
      <c r="G1189" s="266" t="s">
        <v>1301</v>
      </c>
      <c r="H1189" s="268" t="s">
        <v>2240</v>
      </c>
      <c r="I1189" s="268" t="s">
        <v>679</v>
      </c>
      <c r="J1189" s="269">
        <v>235000</v>
      </c>
      <c r="K1189" s="307">
        <v>626.16348900000003</v>
      </c>
      <c r="L1189" s="269">
        <v>375.3</v>
      </c>
      <c r="M1189" s="266" t="s">
        <v>643</v>
      </c>
      <c r="N1189" s="271" t="s">
        <v>1936</v>
      </c>
      <c r="O1189" s="268" t="s">
        <v>749</v>
      </c>
      <c r="P1189" s="268" t="s">
        <v>682</v>
      </c>
      <c r="Q1189" s="268" t="s">
        <v>683</v>
      </c>
      <c r="R1189" s="268"/>
      <c r="S1189" s="268"/>
      <c r="T1189" s="268"/>
      <c r="U1189" s="268"/>
      <c r="V1189" s="268" t="s">
        <v>648</v>
      </c>
      <c r="W1189" s="268" t="s">
        <v>2176</v>
      </c>
      <c r="X1189" s="268" t="s">
        <v>2178</v>
      </c>
      <c r="Y1189" s="277" t="s">
        <v>14</v>
      </c>
    </row>
    <row r="1190" spans="2:25" hidden="1" x14ac:dyDescent="0.2">
      <c r="B1190" s="266" t="s">
        <v>2219</v>
      </c>
      <c r="C1190" s="267">
        <v>44728</v>
      </c>
      <c r="D1190" s="271" t="s">
        <v>1643</v>
      </c>
      <c r="E1190" s="268" t="s">
        <v>639</v>
      </c>
      <c r="F1190" s="268">
        <v>6491</v>
      </c>
      <c r="G1190" s="266" t="s">
        <v>1300</v>
      </c>
      <c r="H1190" s="268" t="s">
        <v>2241</v>
      </c>
      <c r="I1190" s="268" t="s">
        <v>679</v>
      </c>
      <c r="J1190" s="269">
        <v>360000</v>
      </c>
      <c r="K1190" s="307">
        <v>626.16348900000003</v>
      </c>
      <c r="L1190" s="269">
        <v>574.92999999999995</v>
      </c>
      <c r="M1190" s="266" t="s">
        <v>643</v>
      </c>
      <c r="N1190" s="271" t="s">
        <v>1936</v>
      </c>
      <c r="O1190" s="268" t="s">
        <v>749</v>
      </c>
      <c r="P1190" s="268" t="s">
        <v>682</v>
      </c>
      <c r="Q1190" s="268" t="s">
        <v>683</v>
      </c>
      <c r="R1190" s="268"/>
      <c r="S1190" s="268"/>
      <c r="T1190" s="268"/>
      <c r="U1190" s="268"/>
      <c r="V1190" s="268" t="s">
        <v>648</v>
      </c>
      <c r="W1190" s="268" t="s">
        <v>2176</v>
      </c>
      <c r="X1190" s="268" t="s">
        <v>2178</v>
      </c>
      <c r="Y1190" s="277" t="s">
        <v>14</v>
      </c>
    </row>
    <row r="1191" spans="2:25" hidden="1" x14ac:dyDescent="0.2">
      <c r="B1191" s="266" t="s">
        <v>2219</v>
      </c>
      <c r="C1191" s="267">
        <v>44728</v>
      </c>
      <c r="D1191" s="271" t="s">
        <v>1643</v>
      </c>
      <c r="E1191" s="268" t="s">
        <v>639</v>
      </c>
      <c r="F1191" s="268">
        <v>6491</v>
      </c>
      <c r="G1191" s="266" t="s">
        <v>2242</v>
      </c>
      <c r="H1191" s="268" t="s">
        <v>2243</v>
      </c>
      <c r="I1191" s="268" t="s">
        <v>679</v>
      </c>
      <c r="J1191" s="269">
        <v>270000</v>
      </c>
      <c r="K1191" s="307">
        <v>626.16348900000003</v>
      </c>
      <c r="L1191" s="269">
        <v>431.2</v>
      </c>
      <c r="M1191" s="266" t="s">
        <v>643</v>
      </c>
      <c r="N1191" s="271" t="s">
        <v>1936</v>
      </c>
      <c r="O1191" s="268" t="s">
        <v>749</v>
      </c>
      <c r="P1191" s="268" t="s">
        <v>682</v>
      </c>
      <c r="Q1191" s="268" t="s">
        <v>683</v>
      </c>
      <c r="R1191" s="268"/>
      <c r="S1191" s="268"/>
      <c r="T1191" s="268"/>
      <c r="U1191" s="268"/>
      <c r="V1191" s="268" t="s">
        <v>648</v>
      </c>
      <c r="W1191" s="268" t="s">
        <v>2176</v>
      </c>
      <c r="X1191" s="268" t="s">
        <v>2178</v>
      </c>
      <c r="Y1191" s="277" t="s">
        <v>14</v>
      </c>
    </row>
    <row r="1192" spans="2:25" hidden="1" x14ac:dyDescent="0.2">
      <c r="B1192" s="266" t="s">
        <v>2219</v>
      </c>
      <c r="C1192" s="267">
        <v>44728</v>
      </c>
      <c r="D1192" s="271" t="s">
        <v>1643</v>
      </c>
      <c r="E1192" s="268" t="s">
        <v>639</v>
      </c>
      <c r="F1192" s="268">
        <v>6491</v>
      </c>
      <c r="G1192" s="266" t="s">
        <v>2244</v>
      </c>
      <c r="H1192" s="268" t="s">
        <v>2245</v>
      </c>
      <c r="I1192" s="268" t="s">
        <v>679</v>
      </c>
      <c r="J1192" s="269">
        <v>3000</v>
      </c>
      <c r="K1192" s="307">
        <v>626.16348900000003</v>
      </c>
      <c r="L1192" s="269">
        <v>4.79</v>
      </c>
      <c r="M1192" s="266" t="s">
        <v>643</v>
      </c>
      <c r="N1192" s="271" t="s">
        <v>1933</v>
      </c>
      <c r="O1192" s="268" t="s">
        <v>797</v>
      </c>
      <c r="P1192" s="268" t="s">
        <v>682</v>
      </c>
      <c r="Q1192" s="268" t="s">
        <v>683</v>
      </c>
      <c r="R1192" s="268"/>
      <c r="S1192" s="268"/>
      <c r="T1192" s="268"/>
      <c r="U1192" s="268"/>
      <c r="V1192" s="268" t="s">
        <v>648</v>
      </c>
      <c r="W1192" s="268" t="s">
        <v>2176</v>
      </c>
      <c r="X1192" s="268" t="s">
        <v>2178</v>
      </c>
      <c r="Y1192" s="277" t="s">
        <v>14</v>
      </c>
    </row>
    <row r="1193" spans="2:25" hidden="1" x14ac:dyDescent="0.2">
      <c r="B1193" s="266" t="s">
        <v>2219</v>
      </c>
      <c r="C1193" s="267">
        <v>44733</v>
      </c>
      <c r="D1193" s="271" t="s">
        <v>1643</v>
      </c>
      <c r="E1193" s="268" t="s">
        <v>639</v>
      </c>
      <c r="F1193" s="268">
        <v>6491</v>
      </c>
      <c r="G1193" s="266" t="s">
        <v>2246</v>
      </c>
      <c r="H1193" s="268" t="s">
        <v>2247</v>
      </c>
      <c r="I1193" s="268" t="s">
        <v>679</v>
      </c>
      <c r="J1193" s="269">
        <v>156950</v>
      </c>
      <c r="K1193" s="307">
        <v>622.30387800000005</v>
      </c>
      <c r="L1193" s="269">
        <v>252.21</v>
      </c>
      <c r="M1193" s="266" t="s">
        <v>643</v>
      </c>
      <c r="N1193" s="271" t="s">
        <v>1948</v>
      </c>
      <c r="O1193" s="268" t="s">
        <v>764</v>
      </c>
      <c r="P1193" s="268" t="s">
        <v>682</v>
      </c>
      <c r="Q1193" s="268" t="s">
        <v>683</v>
      </c>
      <c r="R1193" s="268"/>
      <c r="S1193" s="268"/>
      <c r="T1193" s="268"/>
      <c r="U1193" s="268"/>
      <c r="V1193" s="268" t="s">
        <v>648</v>
      </c>
      <c r="W1193" s="268" t="s">
        <v>2176</v>
      </c>
      <c r="X1193" s="268" t="s">
        <v>2178</v>
      </c>
      <c r="Y1193" s="277" t="s">
        <v>14</v>
      </c>
    </row>
    <row r="1194" spans="2:25" hidden="1" x14ac:dyDescent="0.2">
      <c r="B1194" s="266" t="s">
        <v>2219</v>
      </c>
      <c r="C1194" s="267">
        <v>44735</v>
      </c>
      <c r="D1194" s="271" t="s">
        <v>1643</v>
      </c>
      <c r="E1194" s="268" t="s">
        <v>639</v>
      </c>
      <c r="F1194" s="268">
        <v>6491</v>
      </c>
      <c r="G1194" s="266" t="s">
        <v>1296</v>
      </c>
      <c r="H1194" s="268" t="s">
        <v>2248</v>
      </c>
      <c r="I1194" s="268" t="s">
        <v>679</v>
      </c>
      <c r="J1194" s="269">
        <v>99552</v>
      </c>
      <c r="K1194" s="307">
        <v>622.82376599999998</v>
      </c>
      <c r="L1194" s="269">
        <v>159.84</v>
      </c>
      <c r="M1194" s="266" t="s">
        <v>643</v>
      </c>
      <c r="N1194" s="271" t="s">
        <v>1945</v>
      </c>
      <c r="O1194" s="268" t="s">
        <v>687</v>
      </c>
      <c r="P1194" s="268" t="s">
        <v>682</v>
      </c>
      <c r="Q1194" s="268" t="s">
        <v>683</v>
      </c>
      <c r="R1194" s="268"/>
      <c r="S1194" s="268"/>
      <c r="T1194" s="268"/>
      <c r="U1194" s="268"/>
      <c r="V1194" s="268" t="s">
        <v>648</v>
      </c>
      <c r="W1194" s="268" t="s">
        <v>2176</v>
      </c>
      <c r="X1194" s="268" t="s">
        <v>2178</v>
      </c>
      <c r="Y1194" s="277" t="s">
        <v>14</v>
      </c>
    </row>
    <row r="1195" spans="2:25" hidden="1" x14ac:dyDescent="0.2">
      <c r="B1195" s="266" t="s">
        <v>2219</v>
      </c>
      <c r="C1195" s="267">
        <v>44735</v>
      </c>
      <c r="D1195" s="271" t="s">
        <v>1643</v>
      </c>
      <c r="E1195" s="268" t="s">
        <v>639</v>
      </c>
      <c r="F1195" s="268">
        <v>6491</v>
      </c>
      <c r="G1195" s="266" t="s">
        <v>1296</v>
      </c>
      <c r="H1195" s="268" t="s">
        <v>2249</v>
      </c>
      <c r="I1195" s="268" t="s">
        <v>679</v>
      </c>
      <c r="J1195" s="269">
        <v>35254</v>
      </c>
      <c r="K1195" s="307">
        <v>622.82376599999998</v>
      </c>
      <c r="L1195" s="269">
        <v>56.6</v>
      </c>
      <c r="M1195" s="266" t="s">
        <v>643</v>
      </c>
      <c r="N1195" s="271" t="s">
        <v>1945</v>
      </c>
      <c r="O1195" s="268" t="s">
        <v>687</v>
      </c>
      <c r="P1195" s="268" t="s">
        <v>682</v>
      </c>
      <c r="Q1195" s="268" t="s">
        <v>683</v>
      </c>
      <c r="R1195" s="268"/>
      <c r="S1195" s="268"/>
      <c r="T1195" s="268"/>
      <c r="U1195" s="268"/>
      <c r="V1195" s="268" t="s">
        <v>648</v>
      </c>
      <c r="W1195" s="268" t="s">
        <v>2176</v>
      </c>
      <c r="X1195" s="268" t="s">
        <v>2178</v>
      </c>
      <c r="Y1195" s="277" t="s">
        <v>14</v>
      </c>
    </row>
    <row r="1196" spans="2:25" hidden="1" x14ac:dyDescent="0.2">
      <c r="B1196" s="266" t="s">
        <v>2219</v>
      </c>
      <c r="C1196" s="267">
        <v>44735</v>
      </c>
      <c r="D1196" s="271" t="s">
        <v>1643</v>
      </c>
      <c r="E1196" s="268" t="s">
        <v>639</v>
      </c>
      <c r="F1196" s="268">
        <v>6491</v>
      </c>
      <c r="G1196" s="266" t="s">
        <v>2250</v>
      </c>
      <c r="H1196" s="268" t="s">
        <v>2251</v>
      </c>
      <c r="I1196" s="268" t="s">
        <v>679</v>
      </c>
      <c r="J1196" s="269">
        <v>32988</v>
      </c>
      <c r="K1196" s="307">
        <v>622.82376599999998</v>
      </c>
      <c r="L1196" s="269">
        <v>52.97</v>
      </c>
      <c r="M1196" s="266" t="s">
        <v>643</v>
      </c>
      <c r="N1196" s="271" t="s">
        <v>1945</v>
      </c>
      <c r="O1196" s="268" t="s">
        <v>687</v>
      </c>
      <c r="P1196" s="268" t="s">
        <v>682</v>
      </c>
      <c r="Q1196" s="268" t="s">
        <v>683</v>
      </c>
      <c r="R1196" s="268"/>
      <c r="S1196" s="268"/>
      <c r="T1196" s="268"/>
      <c r="U1196" s="268"/>
      <c r="V1196" s="268" t="s">
        <v>648</v>
      </c>
      <c r="W1196" s="268" t="s">
        <v>2176</v>
      </c>
      <c r="X1196" s="268" t="s">
        <v>2178</v>
      </c>
      <c r="Y1196" s="277" t="s">
        <v>14</v>
      </c>
    </row>
    <row r="1197" spans="2:25" hidden="1" x14ac:dyDescent="0.2">
      <c r="B1197" s="266" t="s">
        <v>2219</v>
      </c>
      <c r="C1197" s="267">
        <v>44735</v>
      </c>
      <c r="D1197" s="271" t="s">
        <v>1643</v>
      </c>
      <c r="E1197" s="268" t="s">
        <v>639</v>
      </c>
      <c r="F1197" s="268">
        <v>6491</v>
      </c>
      <c r="G1197" s="266" t="s">
        <v>2252</v>
      </c>
      <c r="H1197" s="268" t="s">
        <v>2253</v>
      </c>
      <c r="I1197" s="268" t="s">
        <v>679</v>
      </c>
      <c r="J1197" s="269">
        <v>85448</v>
      </c>
      <c r="K1197" s="307">
        <v>622.82376599999998</v>
      </c>
      <c r="L1197" s="269">
        <v>137.19</v>
      </c>
      <c r="M1197" s="266" t="s">
        <v>643</v>
      </c>
      <c r="N1197" s="271" t="s">
        <v>1945</v>
      </c>
      <c r="O1197" s="268" t="s">
        <v>687</v>
      </c>
      <c r="P1197" s="268" t="s">
        <v>682</v>
      </c>
      <c r="Q1197" s="268" t="s">
        <v>683</v>
      </c>
      <c r="R1197" s="268"/>
      <c r="S1197" s="268"/>
      <c r="T1197" s="268"/>
      <c r="U1197" s="268"/>
      <c r="V1197" s="268" t="s">
        <v>648</v>
      </c>
      <c r="W1197" s="268" t="s">
        <v>2176</v>
      </c>
      <c r="X1197" s="268" t="s">
        <v>2178</v>
      </c>
      <c r="Y1197" s="277" t="s">
        <v>14</v>
      </c>
    </row>
    <row r="1198" spans="2:25" hidden="1" x14ac:dyDescent="0.2">
      <c r="B1198" s="266" t="s">
        <v>2219</v>
      </c>
      <c r="C1198" s="267">
        <v>44735</v>
      </c>
      <c r="D1198" s="271" t="s">
        <v>1643</v>
      </c>
      <c r="E1198" s="268" t="s">
        <v>639</v>
      </c>
      <c r="F1198" s="268">
        <v>6491</v>
      </c>
      <c r="G1198" s="266" t="s">
        <v>2252</v>
      </c>
      <c r="H1198" s="268" t="s">
        <v>2253</v>
      </c>
      <c r="I1198" s="268" t="s">
        <v>679</v>
      </c>
      <c r="J1198" s="269">
        <v>103758</v>
      </c>
      <c r="K1198" s="307">
        <v>622.82376599999998</v>
      </c>
      <c r="L1198" s="269">
        <v>166.59</v>
      </c>
      <c r="M1198" s="266" t="s">
        <v>643</v>
      </c>
      <c r="N1198" s="271" t="s">
        <v>1945</v>
      </c>
      <c r="O1198" s="268" t="s">
        <v>687</v>
      </c>
      <c r="P1198" s="268" t="s">
        <v>682</v>
      </c>
      <c r="Q1198" s="268" t="s">
        <v>683</v>
      </c>
      <c r="R1198" s="268"/>
      <c r="S1198" s="268"/>
      <c r="T1198" s="268"/>
      <c r="U1198" s="268"/>
      <c r="V1198" s="268" t="s">
        <v>648</v>
      </c>
      <c r="W1198" s="268" t="s">
        <v>2176</v>
      </c>
      <c r="X1198" s="268" t="s">
        <v>2178</v>
      </c>
      <c r="Y1198" s="277" t="s">
        <v>14</v>
      </c>
    </row>
    <row r="1199" spans="2:25" hidden="1" x14ac:dyDescent="0.2">
      <c r="B1199" s="266" t="s">
        <v>2219</v>
      </c>
      <c r="C1199" s="267">
        <v>44735</v>
      </c>
      <c r="D1199" s="271" t="s">
        <v>1643</v>
      </c>
      <c r="E1199" s="268" t="s">
        <v>639</v>
      </c>
      <c r="F1199" s="268">
        <v>6491</v>
      </c>
      <c r="G1199" s="266" t="s">
        <v>1296</v>
      </c>
      <c r="H1199" s="268" t="s">
        <v>2248</v>
      </c>
      <c r="I1199" s="268" t="s">
        <v>679</v>
      </c>
      <c r="J1199" s="269">
        <v>33750</v>
      </c>
      <c r="K1199" s="307">
        <v>622.82376599999998</v>
      </c>
      <c r="L1199" s="269">
        <v>54.19</v>
      </c>
      <c r="M1199" s="266" t="s">
        <v>643</v>
      </c>
      <c r="N1199" s="271" t="s">
        <v>1944</v>
      </c>
      <c r="O1199" s="268" t="s">
        <v>685</v>
      </c>
      <c r="P1199" s="268" t="s">
        <v>682</v>
      </c>
      <c r="Q1199" s="268" t="s">
        <v>683</v>
      </c>
      <c r="R1199" s="268"/>
      <c r="S1199" s="268"/>
      <c r="T1199" s="268"/>
      <c r="U1199" s="268"/>
      <c r="V1199" s="268" t="s">
        <v>648</v>
      </c>
      <c r="W1199" s="268" t="s">
        <v>2176</v>
      </c>
      <c r="X1199" s="268" t="s">
        <v>2178</v>
      </c>
      <c r="Y1199" s="277" t="s">
        <v>14</v>
      </c>
    </row>
    <row r="1200" spans="2:25" hidden="1" x14ac:dyDescent="0.2">
      <c r="B1200" s="266" t="s">
        <v>2219</v>
      </c>
      <c r="C1200" s="267">
        <v>44735</v>
      </c>
      <c r="D1200" s="271" t="s">
        <v>1643</v>
      </c>
      <c r="E1200" s="268" t="s">
        <v>639</v>
      </c>
      <c r="F1200" s="268">
        <v>6491</v>
      </c>
      <c r="G1200" s="266" t="s">
        <v>1296</v>
      </c>
      <c r="H1200" s="268" t="s">
        <v>2249</v>
      </c>
      <c r="I1200" s="268" t="s">
        <v>679</v>
      </c>
      <c r="J1200" s="269">
        <v>34620</v>
      </c>
      <c r="K1200" s="307">
        <v>622.82376599999998</v>
      </c>
      <c r="L1200" s="269">
        <v>55.59</v>
      </c>
      <c r="M1200" s="266" t="s">
        <v>643</v>
      </c>
      <c r="N1200" s="271" t="s">
        <v>1946</v>
      </c>
      <c r="O1200" s="268" t="s">
        <v>681</v>
      </c>
      <c r="P1200" s="268" t="s">
        <v>682</v>
      </c>
      <c r="Q1200" s="268" t="s">
        <v>683</v>
      </c>
      <c r="R1200" s="268"/>
      <c r="S1200" s="268"/>
      <c r="T1200" s="268"/>
      <c r="U1200" s="268"/>
      <c r="V1200" s="268" t="s">
        <v>648</v>
      </c>
      <c r="W1200" s="268" t="s">
        <v>2176</v>
      </c>
      <c r="X1200" s="268" t="s">
        <v>2178</v>
      </c>
      <c r="Y1200" s="277" t="s">
        <v>14</v>
      </c>
    </row>
    <row r="1201" spans="1:25" hidden="1" x14ac:dyDescent="0.2">
      <c r="B1201" s="266" t="s">
        <v>2219</v>
      </c>
      <c r="C1201" s="267">
        <v>44735</v>
      </c>
      <c r="D1201" s="271" t="s">
        <v>1643</v>
      </c>
      <c r="E1201" s="268" t="s">
        <v>639</v>
      </c>
      <c r="F1201" s="268">
        <v>6491</v>
      </c>
      <c r="G1201" s="266" t="s">
        <v>2254</v>
      </c>
      <c r="H1201" s="268" t="s">
        <v>2255</v>
      </c>
      <c r="I1201" s="268" t="s">
        <v>679</v>
      </c>
      <c r="J1201" s="269">
        <v>83869</v>
      </c>
      <c r="K1201" s="307">
        <v>622.82376599999998</v>
      </c>
      <c r="L1201" s="269">
        <v>134.66</v>
      </c>
      <c r="M1201" s="266" t="s">
        <v>643</v>
      </c>
      <c r="N1201" s="271" t="s">
        <v>1652</v>
      </c>
      <c r="O1201" s="268" t="s">
        <v>728</v>
      </c>
      <c r="P1201" s="268" t="s">
        <v>682</v>
      </c>
      <c r="Q1201" s="268" t="s">
        <v>683</v>
      </c>
      <c r="R1201" s="268"/>
      <c r="S1201" s="268"/>
      <c r="T1201" s="268"/>
      <c r="U1201" s="268"/>
      <c r="V1201" s="268" t="s">
        <v>648</v>
      </c>
      <c r="W1201" s="268" t="s">
        <v>2176</v>
      </c>
      <c r="X1201" s="268" t="s">
        <v>2178</v>
      </c>
      <c r="Y1201" s="277" t="s">
        <v>14</v>
      </c>
    </row>
    <row r="1202" spans="1:25" hidden="1" x14ac:dyDescent="0.2">
      <c r="B1202" s="266" t="s">
        <v>2219</v>
      </c>
      <c r="C1202" s="267">
        <v>44735</v>
      </c>
      <c r="D1202" s="271" t="s">
        <v>1643</v>
      </c>
      <c r="E1202" s="268" t="s">
        <v>639</v>
      </c>
      <c r="F1202" s="268">
        <v>6491</v>
      </c>
      <c r="G1202" s="266" t="s">
        <v>1296</v>
      </c>
      <c r="H1202" s="268" t="s">
        <v>2248</v>
      </c>
      <c r="I1202" s="268" t="s">
        <v>679</v>
      </c>
      <c r="J1202" s="269">
        <v>105694</v>
      </c>
      <c r="K1202" s="307">
        <v>622.82376599999998</v>
      </c>
      <c r="L1202" s="269">
        <v>169.7</v>
      </c>
      <c r="M1202" s="266" t="s">
        <v>643</v>
      </c>
      <c r="N1202" s="271" t="s">
        <v>1941</v>
      </c>
      <c r="O1202" s="268" t="s">
        <v>689</v>
      </c>
      <c r="P1202" s="268" t="s">
        <v>682</v>
      </c>
      <c r="Q1202" s="268" t="s">
        <v>683</v>
      </c>
      <c r="R1202" s="268"/>
      <c r="S1202" s="268"/>
      <c r="T1202" s="268"/>
      <c r="U1202" s="268"/>
      <c r="V1202" s="268" t="s">
        <v>648</v>
      </c>
      <c r="W1202" s="268" t="s">
        <v>2176</v>
      </c>
      <c r="X1202" s="268" t="s">
        <v>2178</v>
      </c>
      <c r="Y1202" s="277" t="s">
        <v>14</v>
      </c>
    </row>
    <row r="1203" spans="1:25" hidden="1" x14ac:dyDescent="0.2">
      <c r="B1203" s="266" t="s">
        <v>2219</v>
      </c>
      <c r="C1203" s="267">
        <v>44735</v>
      </c>
      <c r="D1203" s="271" t="s">
        <v>1643</v>
      </c>
      <c r="E1203" s="268" t="s">
        <v>639</v>
      </c>
      <c r="F1203" s="268">
        <v>6491</v>
      </c>
      <c r="G1203" s="266" t="s">
        <v>1296</v>
      </c>
      <c r="H1203" s="268" t="s">
        <v>2248</v>
      </c>
      <c r="I1203" s="268" t="s">
        <v>679</v>
      </c>
      <c r="J1203" s="269">
        <v>25276</v>
      </c>
      <c r="K1203" s="307">
        <v>622.82376599999998</v>
      </c>
      <c r="L1203" s="269">
        <v>40.58</v>
      </c>
      <c r="M1203" s="266" t="s">
        <v>643</v>
      </c>
      <c r="N1203" s="271" t="s">
        <v>1942</v>
      </c>
      <c r="O1203" s="268" t="s">
        <v>688</v>
      </c>
      <c r="P1203" s="268" t="s">
        <v>682</v>
      </c>
      <c r="Q1203" s="268" t="s">
        <v>683</v>
      </c>
      <c r="R1203" s="268"/>
      <c r="S1203" s="268"/>
      <c r="T1203" s="268"/>
      <c r="U1203" s="268"/>
      <c r="V1203" s="268" t="s">
        <v>648</v>
      </c>
      <c r="W1203" s="268" t="s">
        <v>2176</v>
      </c>
      <c r="X1203" s="268" t="s">
        <v>2178</v>
      </c>
      <c r="Y1203" s="277" t="s">
        <v>14</v>
      </c>
    </row>
    <row r="1204" spans="1:25" hidden="1" x14ac:dyDescent="0.2">
      <c r="B1204" s="266" t="s">
        <v>2219</v>
      </c>
      <c r="C1204" s="267">
        <v>44735</v>
      </c>
      <c r="D1204" s="271" t="s">
        <v>1643</v>
      </c>
      <c r="E1204" s="268" t="s">
        <v>639</v>
      </c>
      <c r="F1204" s="268">
        <v>6491</v>
      </c>
      <c r="G1204" s="266" t="s">
        <v>2252</v>
      </c>
      <c r="H1204" s="268" t="s">
        <v>2253</v>
      </c>
      <c r="I1204" s="268" t="s">
        <v>679</v>
      </c>
      <c r="J1204" s="269">
        <v>42724</v>
      </c>
      <c r="K1204" s="307">
        <v>622.82376599999998</v>
      </c>
      <c r="L1204" s="269">
        <v>68.599999999999994</v>
      </c>
      <c r="M1204" s="266" t="s">
        <v>643</v>
      </c>
      <c r="N1204" s="271" t="s">
        <v>1942</v>
      </c>
      <c r="O1204" s="268" t="s">
        <v>688</v>
      </c>
      <c r="P1204" s="268" t="s">
        <v>682</v>
      </c>
      <c r="Q1204" s="268" t="s">
        <v>683</v>
      </c>
      <c r="R1204" s="268"/>
      <c r="S1204" s="268"/>
      <c r="T1204" s="268"/>
      <c r="U1204" s="268"/>
      <c r="V1204" s="268" t="s">
        <v>648</v>
      </c>
      <c r="W1204" s="268" t="s">
        <v>2176</v>
      </c>
      <c r="X1204" s="268" t="s">
        <v>2178</v>
      </c>
      <c r="Y1204" s="277" t="s">
        <v>14</v>
      </c>
    </row>
    <row r="1205" spans="1:25" hidden="1" x14ac:dyDescent="0.2">
      <c r="B1205" s="272" t="s">
        <v>2219</v>
      </c>
      <c r="C1205" s="273">
        <v>44735</v>
      </c>
      <c r="D1205" s="274" t="s">
        <v>1643</v>
      </c>
      <c r="E1205" s="275" t="s">
        <v>639</v>
      </c>
      <c r="F1205" s="275">
        <v>6491</v>
      </c>
      <c r="G1205" s="272" t="s">
        <v>1296</v>
      </c>
      <c r="H1205" s="275" t="s">
        <v>2248</v>
      </c>
      <c r="I1205" s="275" t="s">
        <v>679</v>
      </c>
      <c r="J1205" s="276">
        <v>244138</v>
      </c>
      <c r="K1205" s="310">
        <v>622.82376599999998</v>
      </c>
      <c r="L1205" s="276">
        <v>391.99</v>
      </c>
      <c r="M1205" s="272" t="s">
        <v>643</v>
      </c>
      <c r="N1205" s="274" t="s">
        <v>1943</v>
      </c>
      <c r="O1205" s="275" t="s">
        <v>695</v>
      </c>
      <c r="P1205" s="275" t="s">
        <v>682</v>
      </c>
      <c r="Q1205" s="275" t="s">
        <v>683</v>
      </c>
      <c r="R1205" s="268"/>
      <c r="S1205" s="268"/>
      <c r="T1205" s="275"/>
      <c r="U1205" s="275"/>
      <c r="V1205" s="275" t="s">
        <v>648</v>
      </c>
      <c r="W1205" s="275" t="s">
        <v>2176</v>
      </c>
      <c r="X1205" s="275" t="s">
        <v>2178</v>
      </c>
      <c r="Y1205" s="277" t="s">
        <v>14</v>
      </c>
    </row>
    <row r="1206" spans="1:25" hidden="1" x14ac:dyDescent="0.2">
      <c r="B1206" s="272" t="s">
        <v>2219</v>
      </c>
      <c r="C1206" s="273">
        <v>44735</v>
      </c>
      <c r="D1206" s="274" t="s">
        <v>1643</v>
      </c>
      <c r="E1206" s="275" t="s">
        <v>639</v>
      </c>
      <c r="F1206" s="275">
        <v>6491</v>
      </c>
      <c r="G1206" s="272" t="s">
        <v>2252</v>
      </c>
      <c r="H1206" s="275" t="s">
        <v>2253</v>
      </c>
      <c r="I1206" s="275" t="s">
        <v>679</v>
      </c>
      <c r="J1206" s="276">
        <v>109862</v>
      </c>
      <c r="K1206" s="310">
        <v>622.82376599999998</v>
      </c>
      <c r="L1206" s="276">
        <v>176.39</v>
      </c>
      <c r="M1206" s="272" t="s">
        <v>643</v>
      </c>
      <c r="N1206" s="274" t="s">
        <v>1943</v>
      </c>
      <c r="O1206" s="275" t="s">
        <v>695</v>
      </c>
      <c r="P1206" s="275" t="s">
        <v>682</v>
      </c>
      <c r="Q1206" s="275" t="s">
        <v>683</v>
      </c>
      <c r="R1206" s="268"/>
      <c r="S1206" s="268"/>
      <c r="T1206" s="275"/>
      <c r="U1206" s="275"/>
      <c r="V1206" s="275" t="s">
        <v>648</v>
      </c>
      <c r="W1206" s="275" t="s">
        <v>2176</v>
      </c>
      <c r="X1206" s="275" t="s">
        <v>2178</v>
      </c>
      <c r="Y1206" s="277" t="s">
        <v>14</v>
      </c>
    </row>
    <row r="1207" spans="1:25" s="277" customFormat="1" hidden="1" x14ac:dyDescent="0.2">
      <c r="B1207" s="266" t="s">
        <v>2219</v>
      </c>
      <c r="C1207" s="267">
        <v>44736</v>
      </c>
      <c r="D1207" s="271" t="s">
        <v>1643</v>
      </c>
      <c r="E1207" s="268" t="s">
        <v>639</v>
      </c>
      <c r="F1207" s="268">
        <v>6587</v>
      </c>
      <c r="G1207" s="266" t="s">
        <v>651</v>
      </c>
      <c r="H1207" s="266" t="s">
        <v>2287</v>
      </c>
      <c r="I1207" s="269" t="s">
        <v>1669</v>
      </c>
      <c r="J1207" s="269">
        <v>0</v>
      </c>
      <c r="K1207" s="311">
        <v>0</v>
      </c>
      <c r="L1207" s="269">
        <v>2506.1999999999998</v>
      </c>
      <c r="M1207" s="272" t="s">
        <v>643</v>
      </c>
      <c r="N1207" s="274" t="s">
        <v>1931</v>
      </c>
      <c r="O1207" s="268" t="s">
        <v>644</v>
      </c>
      <c r="P1207" s="275" t="s">
        <v>645</v>
      </c>
      <c r="Q1207" s="275" t="s">
        <v>646</v>
      </c>
      <c r="R1207" s="268" t="s">
        <v>1669</v>
      </c>
      <c r="S1207" s="268"/>
      <c r="T1207" s="268" t="s">
        <v>1986</v>
      </c>
      <c r="U1207" s="268" t="s">
        <v>647</v>
      </c>
      <c r="V1207" s="268" t="s">
        <v>648</v>
      </c>
      <c r="W1207" s="268" t="s">
        <v>2176</v>
      </c>
      <c r="X1207" s="268" t="s">
        <v>2178</v>
      </c>
      <c r="Y1207" s="277" t="s">
        <v>10</v>
      </c>
    </row>
    <row r="1208" spans="1:25" s="277" customFormat="1" hidden="1" x14ac:dyDescent="0.2">
      <c r="B1208" s="266" t="s">
        <v>2219</v>
      </c>
      <c r="C1208" s="267">
        <v>44371</v>
      </c>
      <c r="D1208" s="271" t="s">
        <v>1643</v>
      </c>
      <c r="E1208" s="268" t="s">
        <v>639</v>
      </c>
      <c r="F1208" s="268">
        <v>6587</v>
      </c>
      <c r="G1208" s="266" t="s">
        <v>1876</v>
      </c>
      <c r="H1208" s="266" t="s">
        <v>2298</v>
      </c>
      <c r="I1208" s="269" t="s">
        <v>1669</v>
      </c>
      <c r="J1208" s="269">
        <v>0</v>
      </c>
      <c r="K1208" s="311">
        <v>0</v>
      </c>
      <c r="L1208" s="269">
        <v>22.73</v>
      </c>
      <c r="M1208" s="272" t="s">
        <v>643</v>
      </c>
      <c r="N1208" s="274" t="s">
        <v>1931</v>
      </c>
      <c r="O1208" s="268" t="s">
        <v>644</v>
      </c>
      <c r="P1208" s="275" t="s">
        <v>645</v>
      </c>
      <c r="Q1208" s="275" t="s">
        <v>646</v>
      </c>
      <c r="R1208" s="268" t="s">
        <v>1669</v>
      </c>
      <c r="S1208" s="268" t="s">
        <v>1669</v>
      </c>
      <c r="T1208" s="268" t="s">
        <v>1986</v>
      </c>
      <c r="U1208" s="268" t="s">
        <v>647</v>
      </c>
      <c r="V1208" s="268" t="s">
        <v>648</v>
      </c>
      <c r="W1208" s="268" t="s">
        <v>2176</v>
      </c>
      <c r="X1208" s="268" t="s">
        <v>2178</v>
      </c>
      <c r="Y1208" s="277" t="s">
        <v>10</v>
      </c>
    </row>
    <row r="1209" spans="1:25" s="277" customFormat="1" hidden="1" x14ac:dyDescent="0.2">
      <c r="B1209" s="266" t="s">
        <v>2219</v>
      </c>
      <c r="C1209" s="267">
        <v>44687</v>
      </c>
      <c r="D1209" s="271" t="s">
        <v>1643</v>
      </c>
      <c r="E1209" s="268" t="s">
        <v>639</v>
      </c>
      <c r="F1209" s="268">
        <v>6587</v>
      </c>
      <c r="G1209" s="266" t="s">
        <v>640</v>
      </c>
      <c r="H1209" s="266" t="s">
        <v>2299</v>
      </c>
      <c r="I1209" s="269" t="s">
        <v>642</v>
      </c>
      <c r="J1209" s="269">
        <v>81.150000000000006</v>
      </c>
      <c r="K1209" s="311">
        <v>0.94790300000000005</v>
      </c>
      <c r="L1209" s="269">
        <v>85.61</v>
      </c>
      <c r="M1209" s="272" t="s">
        <v>643</v>
      </c>
      <c r="N1209" s="274" t="s">
        <v>1931</v>
      </c>
      <c r="O1209" s="268" t="s">
        <v>644</v>
      </c>
      <c r="P1209" s="275" t="s">
        <v>645</v>
      </c>
      <c r="Q1209" s="275" t="s">
        <v>646</v>
      </c>
      <c r="R1209" s="268" t="s">
        <v>1669</v>
      </c>
      <c r="S1209" s="268" t="s">
        <v>1669</v>
      </c>
      <c r="T1209" s="268" t="s">
        <v>1986</v>
      </c>
      <c r="U1209" s="268" t="s">
        <v>647</v>
      </c>
      <c r="V1209" s="268" t="s">
        <v>648</v>
      </c>
      <c r="W1209" s="268" t="s">
        <v>2176</v>
      </c>
      <c r="X1209" s="268" t="s">
        <v>2178</v>
      </c>
      <c r="Y1209" s="277" t="s">
        <v>10</v>
      </c>
    </row>
    <row r="1210" spans="1:25" s="277" customFormat="1" hidden="1" x14ac:dyDescent="0.2">
      <c r="B1210" s="266" t="s">
        <v>2261</v>
      </c>
      <c r="C1210" s="267">
        <v>44753</v>
      </c>
      <c r="D1210" s="271" t="s">
        <v>1643</v>
      </c>
      <c r="E1210" s="268" t="s">
        <v>639</v>
      </c>
      <c r="F1210" s="268">
        <v>6625</v>
      </c>
      <c r="G1210" s="266" t="s">
        <v>640</v>
      </c>
      <c r="H1210" s="266" t="s">
        <v>2288</v>
      </c>
      <c r="I1210" s="269" t="s">
        <v>642</v>
      </c>
      <c r="J1210" s="269">
        <v>79.8</v>
      </c>
      <c r="K1210" s="311">
        <v>0.99031999999999998</v>
      </c>
      <c r="L1210" s="269">
        <v>80.58</v>
      </c>
      <c r="M1210" s="272" t="s">
        <v>643</v>
      </c>
      <c r="N1210" s="274" t="s">
        <v>1931</v>
      </c>
      <c r="O1210" s="268" t="s">
        <v>644</v>
      </c>
      <c r="P1210" s="275" t="s">
        <v>645</v>
      </c>
      <c r="Q1210" s="275" t="s">
        <v>646</v>
      </c>
      <c r="R1210" s="268" t="s">
        <v>1669</v>
      </c>
      <c r="S1210" s="268" t="s">
        <v>1669</v>
      </c>
      <c r="T1210" s="268" t="s">
        <v>1986</v>
      </c>
      <c r="U1210" s="268" t="s">
        <v>647</v>
      </c>
      <c r="V1210" s="268" t="s">
        <v>648</v>
      </c>
      <c r="W1210" s="268" t="s">
        <v>2176</v>
      </c>
      <c r="X1210" s="268" t="s">
        <v>2178</v>
      </c>
      <c r="Y1210" s="277" t="s">
        <v>10</v>
      </c>
    </row>
    <row r="1211" spans="1:25" hidden="1" x14ac:dyDescent="0.2">
      <c r="A1211" s="232"/>
      <c r="B1211" s="266" t="s">
        <v>2261</v>
      </c>
      <c r="C1211" s="267">
        <v>44762</v>
      </c>
      <c r="D1211" s="271" t="s">
        <v>1643</v>
      </c>
      <c r="E1211" s="268" t="s">
        <v>639</v>
      </c>
      <c r="F1211" s="268">
        <v>6585</v>
      </c>
      <c r="G1211" s="266" t="s">
        <v>1377</v>
      </c>
      <c r="H1211" s="268" t="s">
        <v>2262</v>
      </c>
      <c r="I1211" s="268" t="s">
        <v>679</v>
      </c>
      <c r="J1211" s="269">
        <v>40000</v>
      </c>
      <c r="K1211" s="307">
        <v>642.27158599999996</v>
      </c>
      <c r="L1211" s="269">
        <v>62.28</v>
      </c>
      <c r="M1211" s="266" t="s">
        <v>643</v>
      </c>
      <c r="N1211" s="271" t="s">
        <v>1948</v>
      </c>
      <c r="O1211" s="268" t="s">
        <v>764</v>
      </c>
      <c r="P1211" s="268" t="s">
        <v>682</v>
      </c>
      <c r="Q1211" s="268" t="s">
        <v>683</v>
      </c>
      <c r="R1211" s="268" t="s">
        <v>1669</v>
      </c>
      <c r="S1211" s="268" t="s">
        <v>1669</v>
      </c>
      <c r="T1211" s="268" t="s">
        <v>1669</v>
      </c>
      <c r="U1211" s="268" t="s">
        <v>1669</v>
      </c>
      <c r="V1211" s="268" t="s">
        <v>648</v>
      </c>
      <c r="W1211" s="268" t="s">
        <v>2176</v>
      </c>
      <c r="X1211" s="268" t="s">
        <v>2178</v>
      </c>
      <c r="Y1211" s="277" t="s">
        <v>14</v>
      </c>
    </row>
    <row r="1212" spans="1:25" hidden="1" x14ac:dyDescent="0.2">
      <c r="A1212" s="232"/>
      <c r="B1212" s="266" t="s">
        <v>2261</v>
      </c>
      <c r="C1212" s="267">
        <v>44763</v>
      </c>
      <c r="D1212" s="271" t="s">
        <v>1643</v>
      </c>
      <c r="E1212" s="268" t="s">
        <v>639</v>
      </c>
      <c r="F1212" s="268">
        <v>6625</v>
      </c>
      <c r="G1212" s="266" t="s">
        <v>654</v>
      </c>
      <c r="H1212" s="268" t="s">
        <v>2300</v>
      </c>
      <c r="I1212" s="268" t="s">
        <v>1669</v>
      </c>
      <c r="J1212" s="269">
        <v>0</v>
      </c>
      <c r="K1212" s="307">
        <v>0</v>
      </c>
      <c r="L1212" s="269">
        <v>22.46</v>
      </c>
      <c r="M1212" s="266" t="s">
        <v>643</v>
      </c>
      <c r="N1212" s="271" t="s">
        <v>1931</v>
      </c>
      <c r="O1212" s="268" t="s">
        <v>644</v>
      </c>
      <c r="P1212" s="268" t="s">
        <v>645</v>
      </c>
      <c r="Q1212" s="268" t="s">
        <v>646</v>
      </c>
      <c r="R1212" s="268" t="s">
        <v>1669</v>
      </c>
      <c r="S1212" s="268" t="s">
        <v>1669</v>
      </c>
      <c r="T1212" s="268" t="s">
        <v>1986</v>
      </c>
      <c r="U1212" s="268" t="s">
        <v>647</v>
      </c>
      <c r="V1212" s="268" t="s">
        <v>648</v>
      </c>
      <c r="W1212" s="268" t="s">
        <v>2176</v>
      </c>
      <c r="X1212" s="268" t="s">
        <v>2178</v>
      </c>
      <c r="Y1212" s="277" t="s">
        <v>10</v>
      </c>
    </row>
    <row r="1213" spans="1:25" hidden="1" x14ac:dyDescent="0.2">
      <c r="A1213" s="232"/>
      <c r="B1213" s="266" t="s">
        <v>2261</v>
      </c>
      <c r="C1213" s="267">
        <v>44764</v>
      </c>
      <c r="D1213" s="271" t="s">
        <v>1643</v>
      </c>
      <c r="E1213" s="268" t="s">
        <v>639</v>
      </c>
      <c r="F1213" s="268">
        <v>6574</v>
      </c>
      <c r="G1213" s="266" t="s">
        <v>651</v>
      </c>
      <c r="H1213" s="268" t="s">
        <v>2263</v>
      </c>
      <c r="I1213" s="268" t="s">
        <v>1669</v>
      </c>
      <c r="J1213" s="269">
        <v>0</v>
      </c>
      <c r="K1213" s="307">
        <v>0</v>
      </c>
      <c r="L1213" s="269">
        <v>7675</v>
      </c>
      <c r="M1213" s="266" t="s">
        <v>643</v>
      </c>
      <c r="N1213" s="271" t="s">
        <v>2271</v>
      </c>
      <c r="O1213" s="268" t="s">
        <v>2272</v>
      </c>
      <c r="P1213" s="268" t="s">
        <v>645</v>
      </c>
      <c r="Q1213" s="268" t="s">
        <v>646</v>
      </c>
      <c r="R1213" s="268" t="s">
        <v>1669</v>
      </c>
      <c r="S1213" s="268" t="s">
        <v>1669</v>
      </c>
      <c r="T1213" s="268" t="s">
        <v>649</v>
      </c>
      <c r="U1213" s="268" t="s">
        <v>665</v>
      </c>
      <c r="V1213" s="268" t="s">
        <v>2274</v>
      </c>
      <c r="W1213" s="268" t="s">
        <v>2275</v>
      </c>
      <c r="X1213" s="268" t="s">
        <v>553</v>
      </c>
      <c r="Y1213" s="277" t="s">
        <v>13</v>
      </c>
    </row>
    <row r="1214" spans="1:25" s="260" customFormat="1" hidden="1" x14ac:dyDescent="0.2">
      <c r="A1214" s="263"/>
      <c r="B1214" s="266" t="s">
        <v>2261</v>
      </c>
      <c r="C1214" s="267">
        <v>44767</v>
      </c>
      <c r="D1214" s="271" t="s">
        <v>1643</v>
      </c>
      <c r="E1214" s="268" t="s">
        <v>639</v>
      </c>
      <c r="F1214" s="268">
        <v>6585</v>
      </c>
      <c r="G1214" s="266" t="s">
        <v>2264</v>
      </c>
      <c r="H1214" s="268" t="s">
        <v>2265</v>
      </c>
      <c r="I1214" s="268" t="s">
        <v>679</v>
      </c>
      <c r="J1214" s="269">
        <v>85448</v>
      </c>
      <c r="K1214" s="307">
        <v>641.99995000000001</v>
      </c>
      <c r="L1214" s="269">
        <v>133.1</v>
      </c>
      <c r="M1214" s="266" t="s">
        <v>643</v>
      </c>
      <c r="N1214" s="271" t="s">
        <v>1945</v>
      </c>
      <c r="O1214" s="268" t="s">
        <v>687</v>
      </c>
      <c r="P1214" s="268" t="s">
        <v>682</v>
      </c>
      <c r="Q1214" s="268" t="s">
        <v>683</v>
      </c>
      <c r="R1214" s="268" t="s">
        <v>1669</v>
      </c>
      <c r="S1214" s="268" t="s">
        <v>1669</v>
      </c>
      <c r="T1214" s="268" t="s">
        <v>1669</v>
      </c>
      <c r="U1214" s="268" t="s">
        <v>1669</v>
      </c>
      <c r="V1214" s="268" t="s">
        <v>648</v>
      </c>
      <c r="W1214" s="268" t="s">
        <v>2176</v>
      </c>
      <c r="X1214" s="268" t="s">
        <v>2178</v>
      </c>
      <c r="Y1214" s="277" t="s">
        <v>14</v>
      </c>
    </row>
    <row r="1215" spans="1:25" s="260" customFormat="1" hidden="1" x14ac:dyDescent="0.2">
      <c r="A1215" s="263"/>
      <c r="B1215" s="266" t="s">
        <v>2261</v>
      </c>
      <c r="C1215" s="267">
        <v>44767</v>
      </c>
      <c r="D1215" s="271" t="s">
        <v>1643</v>
      </c>
      <c r="E1215" s="268" t="s">
        <v>639</v>
      </c>
      <c r="F1215" s="268">
        <v>6585</v>
      </c>
      <c r="G1215" s="266" t="s">
        <v>2264</v>
      </c>
      <c r="H1215" s="268" t="s">
        <v>2265</v>
      </c>
      <c r="I1215" s="268" t="s">
        <v>679</v>
      </c>
      <c r="J1215" s="269">
        <v>103758</v>
      </c>
      <c r="K1215" s="307">
        <v>641.99995000000001</v>
      </c>
      <c r="L1215" s="269">
        <v>161.62</v>
      </c>
      <c r="M1215" s="266" t="s">
        <v>643</v>
      </c>
      <c r="N1215" s="271" t="s">
        <v>1945</v>
      </c>
      <c r="O1215" s="268" t="s">
        <v>687</v>
      </c>
      <c r="P1215" s="268" t="s">
        <v>682</v>
      </c>
      <c r="Q1215" s="268" t="s">
        <v>683</v>
      </c>
      <c r="R1215" s="268" t="s">
        <v>1669</v>
      </c>
      <c r="S1215" s="268" t="s">
        <v>1669</v>
      </c>
      <c r="T1215" s="268" t="s">
        <v>1669</v>
      </c>
      <c r="U1215" s="268" t="s">
        <v>1669</v>
      </c>
      <c r="V1215" s="268" t="s">
        <v>648</v>
      </c>
      <c r="W1215" s="268" t="s">
        <v>2176</v>
      </c>
      <c r="X1215" s="268" t="s">
        <v>2178</v>
      </c>
      <c r="Y1215" s="277" t="s">
        <v>14</v>
      </c>
    </row>
    <row r="1216" spans="1:25" s="260" customFormat="1" hidden="1" x14ac:dyDescent="0.2">
      <c r="A1216" s="263"/>
      <c r="B1216" s="266" t="s">
        <v>2261</v>
      </c>
      <c r="C1216" s="267">
        <v>44767</v>
      </c>
      <c r="D1216" s="271" t="s">
        <v>1643</v>
      </c>
      <c r="E1216" s="268" t="s">
        <v>639</v>
      </c>
      <c r="F1216" s="268">
        <v>6585</v>
      </c>
      <c r="G1216" s="266" t="s">
        <v>2266</v>
      </c>
      <c r="H1216" s="268" t="s">
        <v>2267</v>
      </c>
      <c r="I1216" s="268" t="s">
        <v>679</v>
      </c>
      <c r="J1216" s="269">
        <v>99552</v>
      </c>
      <c r="K1216" s="307">
        <v>641.99995000000001</v>
      </c>
      <c r="L1216" s="269">
        <v>155.07</v>
      </c>
      <c r="M1216" s="266" t="s">
        <v>643</v>
      </c>
      <c r="N1216" s="271" t="s">
        <v>1945</v>
      </c>
      <c r="O1216" s="268" t="s">
        <v>687</v>
      </c>
      <c r="P1216" s="268" t="s">
        <v>682</v>
      </c>
      <c r="Q1216" s="268" t="s">
        <v>683</v>
      </c>
      <c r="R1216" s="268" t="s">
        <v>1669</v>
      </c>
      <c r="S1216" s="268" t="s">
        <v>1669</v>
      </c>
      <c r="T1216" s="268" t="s">
        <v>1669</v>
      </c>
      <c r="U1216" s="268" t="s">
        <v>1669</v>
      </c>
      <c r="V1216" s="268" t="s">
        <v>648</v>
      </c>
      <c r="W1216" s="268" t="s">
        <v>2176</v>
      </c>
      <c r="X1216" s="268" t="s">
        <v>2178</v>
      </c>
      <c r="Y1216" s="277" t="s">
        <v>14</v>
      </c>
    </row>
    <row r="1217" spans="1:25" s="260" customFormat="1" hidden="1" x14ac:dyDescent="0.2">
      <c r="A1217" s="263"/>
      <c r="B1217" s="266" t="s">
        <v>2261</v>
      </c>
      <c r="C1217" s="267">
        <v>44767</v>
      </c>
      <c r="D1217" s="271" t="s">
        <v>1643</v>
      </c>
      <c r="E1217" s="268" t="s">
        <v>639</v>
      </c>
      <c r="F1217" s="268">
        <v>6585</v>
      </c>
      <c r="G1217" s="266" t="s">
        <v>2268</v>
      </c>
      <c r="H1217" s="268" t="s">
        <v>2269</v>
      </c>
      <c r="I1217" s="268" t="s">
        <v>679</v>
      </c>
      <c r="J1217" s="269">
        <v>32988</v>
      </c>
      <c r="K1217" s="307">
        <v>641.99995000000001</v>
      </c>
      <c r="L1217" s="269">
        <v>51.38</v>
      </c>
      <c r="M1217" s="266" t="s">
        <v>643</v>
      </c>
      <c r="N1217" s="271" t="s">
        <v>1945</v>
      </c>
      <c r="O1217" s="268" t="s">
        <v>687</v>
      </c>
      <c r="P1217" s="268" t="s">
        <v>682</v>
      </c>
      <c r="Q1217" s="268" t="s">
        <v>683</v>
      </c>
      <c r="R1217" s="268" t="s">
        <v>1669</v>
      </c>
      <c r="S1217" s="268" t="s">
        <v>1669</v>
      </c>
      <c r="T1217" s="268" t="s">
        <v>1669</v>
      </c>
      <c r="U1217" s="268" t="s">
        <v>1669</v>
      </c>
      <c r="V1217" s="268" t="s">
        <v>648</v>
      </c>
      <c r="W1217" s="268" t="s">
        <v>2176</v>
      </c>
      <c r="X1217" s="268" t="s">
        <v>2178</v>
      </c>
      <c r="Y1217" s="277" t="s">
        <v>14</v>
      </c>
    </row>
    <row r="1218" spans="1:25" s="260" customFormat="1" hidden="1" x14ac:dyDescent="0.2">
      <c r="A1218" s="263"/>
      <c r="B1218" s="266" t="s">
        <v>2261</v>
      </c>
      <c r="C1218" s="267">
        <v>44767</v>
      </c>
      <c r="D1218" s="271" t="s">
        <v>1643</v>
      </c>
      <c r="E1218" s="268" t="s">
        <v>639</v>
      </c>
      <c r="F1218" s="268">
        <v>6585</v>
      </c>
      <c r="G1218" s="266" t="s">
        <v>1404</v>
      </c>
      <c r="H1218" s="268" t="s">
        <v>2270</v>
      </c>
      <c r="I1218" s="268" t="s">
        <v>679</v>
      </c>
      <c r="J1218" s="269">
        <v>35254</v>
      </c>
      <c r="K1218" s="307">
        <v>641.99995000000001</v>
      </c>
      <c r="L1218" s="269">
        <v>54.91</v>
      </c>
      <c r="M1218" s="266" t="s">
        <v>643</v>
      </c>
      <c r="N1218" s="271" t="s">
        <v>1945</v>
      </c>
      <c r="O1218" s="268" t="s">
        <v>687</v>
      </c>
      <c r="P1218" s="268" t="s">
        <v>682</v>
      </c>
      <c r="Q1218" s="268" t="s">
        <v>683</v>
      </c>
      <c r="R1218" s="268" t="s">
        <v>1669</v>
      </c>
      <c r="S1218" s="268" t="s">
        <v>1669</v>
      </c>
      <c r="T1218" s="268" t="s">
        <v>1669</v>
      </c>
      <c r="U1218" s="268" t="s">
        <v>1669</v>
      </c>
      <c r="V1218" s="268" t="s">
        <v>648</v>
      </c>
      <c r="W1218" s="268" t="s">
        <v>2176</v>
      </c>
      <c r="X1218" s="268" t="s">
        <v>2178</v>
      </c>
      <c r="Y1218" s="277" t="s">
        <v>14</v>
      </c>
    </row>
    <row r="1219" spans="1:25" s="260" customFormat="1" hidden="1" x14ac:dyDescent="0.2">
      <c r="A1219" s="263"/>
      <c r="B1219" s="266" t="s">
        <v>2261</v>
      </c>
      <c r="C1219" s="267">
        <v>44767</v>
      </c>
      <c r="D1219" s="271" t="s">
        <v>1643</v>
      </c>
      <c r="E1219" s="268" t="s">
        <v>639</v>
      </c>
      <c r="F1219" s="268">
        <v>6585</v>
      </c>
      <c r="G1219" s="266" t="s">
        <v>1404</v>
      </c>
      <c r="H1219" s="268" t="s">
        <v>2270</v>
      </c>
      <c r="I1219" s="268" t="s">
        <v>679</v>
      </c>
      <c r="J1219" s="269">
        <v>34620</v>
      </c>
      <c r="K1219" s="307">
        <v>641.99995000000001</v>
      </c>
      <c r="L1219" s="269">
        <v>53.93</v>
      </c>
      <c r="M1219" s="266" t="s">
        <v>643</v>
      </c>
      <c r="N1219" s="271" t="s">
        <v>1946</v>
      </c>
      <c r="O1219" s="268" t="s">
        <v>681</v>
      </c>
      <c r="P1219" s="268" t="s">
        <v>682</v>
      </c>
      <c r="Q1219" s="268" t="s">
        <v>683</v>
      </c>
      <c r="R1219" s="268" t="s">
        <v>1669</v>
      </c>
      <c r="S1219" s="268" t="s">
        <v>1669</v>
      </c>
      <c r="T1219" s="268" t="s">
        <v>1669</v>
      </c>
      <c r="U1219" s="268" t="s">
        <v>1669</v>
      </c>
      <c r="V1219" s="268" t="s">
        <v>648</v>
      </c>
      <c r="W1219" s="268" t="s">
        <v>2176</v>
      </c>
      <c r="X1219" s="268" t="s">
        <v>2178</v>
      </c>
      <c r="Y1219" s="277" t="s">
        <v>14</v>
      </c>
    </row>
    <row r="1220" spans="1:25" s="260" customFormat="1" hidden="1" x14ac:dyDescent="0.2">
      <c r="A1220" s="263"/>
      <c r="B1220" s="266" t="s">
        <v>2261</v>
      </c>
      <c r="C1220" s="267">
        <v>44767</v>
      </c>
      <c r="D1220" s="271" t="s">
        <v>1643</v>
      </c>
      <c r="E1220" s="268" t="s">
        <v>639</v>
      </c>
      <c r="F1220" s="268">
        <v>6585</v>
      </c>
      <c r="G1220" s="266" t="s">
        <v>1404</v>
      </c>
      <c r="H1220" s="268" t="s">
        <v>2270</v>
      </c>
      <c r="I1220" s="268" t="s">
        <v>679</v>
      </c>
      <c r="J1220" s="269">
        <v>33750</v>
      </c>
      <c r="K1220" s="307">
        <v>641.99995000000001</v>
      </c>
      <c r="L1220" s="269">
        <v>52.57</v>
      </c>
      <c r="M1220" s="266" t="s">
        <v>643</v>
      </c>
      <c r="N1220" s="271" t="s">
        <v>1944</v>
      </c>
      <c r="O1220" s="268" t="s">
        <v>685</v>
      </c>
      <c r="P1220" s="268" t="s">
        <v>682</v>
      </c>
      <c r="Q1220" s="268" t="s">
        <v>683</v>
      </c>
      <c r="R1220" s="268" t="s">
        <v>1669</v>
      </c>
      <c r="S1220" s="268" t="s">
        <v>1669</v>
      </c>
      <c r="T1220" s="268" t="s">
        <v>1669</v>
      </c>
      <c r="U1220" s="268" t="s">
        <v>1669</v>
      </c>
      <c r="V1220" s="268" t="s">
        <v>648</v>
      </c>
      <c r="W1220" s="268" t="s">
        <v>2176</v>
      </c>
      <c r="X1220" s="268" t="s">
        <v>2178</v>
      </c>
      <c r="Y1220" s="277" t="s">
        <v>14</v>
      </c>
    </row>
    <row r="1221" spans="1:25" s="260" customFormat="1" hidden="1" x14ac:dyDescent="0.2">
      <c r="A1221" s="263"/>
      <c r="B1221" s="266" t="s">
        <v>2261</v>
      </c>
      <c r="C1221" s="267">
        <v>44767</v>
      </c>
      <c r="D1221" s="271" t="s">
        <v>1643</v>
      </c>
      <c r="E1221" s="268" t="s">
        <v>639</v>
      </c>
      <c r="F1221" s="268">
        <v>6585</v>
      </c>
      <c r="G1221" s="266" t="s">
        <v>2264</v>
      </c>
      <c r="H1221" s="268" t="s">
        <v>2265</v>
      </c>
      <c r="I1221" s="268" t="s">
        <v>679</v>
      </c>
      <c r="J1221" s="269">
        <v>109862</v>
      </c>
      <c r="K1221" s="307">
        <v>641.99995000000001</v>
      </c>
      <c r="L1221" s="269">
        <v>171.12</v>
      </c>
      <c r="M1221" s="266" t="s">
        <v>643</v>
      </c>
      <c r="N1221" s="271" t="s">
        <v>1943</v>
      </c>
      <c r="O1221" s="268" t="s">
        <v>695</v>
      </c>
      <c r="P1221" s="268" t="s">
        <v>682</v>
      </c>
      <c r="Q1221" s="268" t="s">
        <v>683</v>
      </c>
      <c r="R1221" s="268" t="s">
        <v>1669</v>
      </c>
      <c r="S1221" s="268" t="s">
        <v>1669</v>
      </c>
      <c r="T1221" s="268" t="s">
        <v>1669</v>
      </c>
      <c r="U1221" s="268" t="s">
        <v>1669</v>
      </c>
      <c r="V1221" s="268" t="s">
        <v>648</v>
      </c>
      <c r="W1221" s="268" t="s">
        <v>2176</v>
      </c>
      <c r="X1221" s="268" t="s">
        <v>2178</v>
      </c>
      <c r="Y1221" s="277" t="s">
        <v>14</v>
      </c>
    </row>
    <row r="1222" spans="1:25" s="260" customFormat="1" hidden="1" x14ac:dyDescent="0.2">
      <c r="A1222" s="263"/>
      <c r="B1222" s="266" t="s">
        <v>2261</v>
      </c>
      <c r="C1222" s="267">
        <v>44767</v>
      </c>
      <c r="D1222" s="271" t="s">
        <v>1643</v>
      </c>
      <c r="E1222" s="268" t="s">
        <v>639</v>
      </c>
      <c r="F1222" s="268">
        <v>6585</v>
      </c>
      <c r="G1222" s="266" t="s">
        <v>1404</v>
      </c>
      <c r="H1222" s="268" t="s">
        <v>2270</v>
      </c>
      <c r="I1222" s="268" t="s">
        <v>679</v>
      </c>
      <c r="J1222" s="269">
        <v>244138</v>
      </c>
      <c r="K1222" s="307">
        <v>641.99995000000001</v>
      </c>
      <c r="L1222" s="269">
        <v>380.28</v>
      </c>
      <c r="M1222" s="266" t="s">
        <v>643</v>
      </c>
      <c r="N1222" s="271" t="s">
        <v>1943</v>
      </c>
      <c r="O1222" s="268" t="s">
        <v>695</v>
      </c>
      <c r="P1222" s="268" t="s">
        <v>682</v>
      </c>
      <c r="Q1222" s="268" t="s">
        <v>683</v>
      </c>
      <c r="R1222" s="268" t="s">
        <v>1669</v>
      </c>
      <c r="S1222" s="268" t="s">
        <v>1669</v>
      </c>
      <c r="T1222" s="268" t="s">
        <v>1669</v>
      </c>
      <c r="U1222" s="268" t="s">
        <v>1669</v>
      </c>
      <c r="V1222" s="268" t="s">
        <v>648</v>
      </c>
      <c r="W1222" s="268" t="s">
        <v>2176</v>
      </c>
      <c r="X1222" s="268" t="s">
        <v>2178</v>
      </c>
      <c r="Y1222" s="277" t="s">
        <v>14</v>
      </c>
    </row>
    <row r="1223" spans="1:25" s="260" customFormat="1" hidden="1" x14ac:dyDescent="0.2">
      <c r="A1223" s="263"/>
      <c r="B1223" s="266" t="s">
        <v>2261</v>
      </c>
      <c r="C1223" s="267">
        <v>44767</v>
      </c>
      <c r="D1223" s="271" t="s">
        <v>1643</v>
      </c>
      <c r="E1223" s="268" t="s">
        <v>639</v>
      </c>
      <c r="F1223" s="268">
        <v>6585</v>
      </c>
      <c r="G1223" s="266" t="s">
        <v>1404</v>
      </c>
      <c r="H1223" s="268" t="s">
        <v>2270</v>
      </c>
      <c r="I1223" s="268" t="s">
        <v>679</v>
      </c>
      <c r="J1223" s="269">
        <v>25276</v>
      </c>
      <c r="K1223" s="307">
        <v>641.99995000000001</v>
      </c>
      <c r="L1223" s="269">
        <v>39.369999999999997</v>
      </c>
      <c r="M1223" s="266" t="s">
        <v>643</v>
      </c>
      <c r="N1223" s="271" t="s">
        <v>1942</v>
      </c>
      <c r="O1223" s="268" t="s">
        <v>688</v>
      </c>
      <c r="P1223" s="268" t="s">
        <v>682</v>
      </c>
      <c r="Q1223" s="268" t="s">
        <v>683</v>
      </c>
      <c r="R1223" s="268" t="s">
        <v>1669</v>
      </c>
      <c r="S1223" s="268" t="s">
        <v>1669</v>
      </c>
      <c r="T1223" s="268" t="s">
        <v>1669</v>
      </c>
      <c r="U1223" s="268" t="s">
        <v>1669</v>
      </c>
      <c r="V1223" s="268" t="s">
        <v>648</v>
      </c>
      <c r="W1223" s="268" t="s">
        <v>2176</v>
      </c>
      <c r="X1223" s="268" t="s">
        <v>2178</v>
      </c>
      <c r="Y1223" s="277" t="s">
        <v>14</v>
      </c>
    </row>
    <row r="1224" spans="1:25" s="260" customFormat="1" hidden="1" x14ac:dyDescent="0.2">
      <c r="A1224" s="263"/>
      <c r="B1224" s="266" t="s">
        <v>2261</v>
      </c>
      <c r="C1224" s="267">
        <v>44767</v>
      </c>
      <c r="D1224" s="271" t="s">
        <v>1643</v>
      </c>
      <c r="E1224" s="268" t="s">
        <v>639</v>
      </c>
      <c r="F1224" s="268">
        <v>6585</v>
      </c>
      <c r="G1224" s="266" t="s">
        <v>1404</v>
      </c>
      <c r="H1224" s="268" t="s">
        <v>2270</v>
      </c>
      <c r="I1224" s="268" t="s">
        <v>679</v>
      </c>
      <c r="J1224" s="269">
        <v>105694</v>
      </c>
      <c r="K1224" s="307">
        <v>641.99995000000001</v>
      </c>
      <c r="L1224" s="269">
        <v>164.63</v>
      </c>
      <c r="M1224" s="266" t="s">
        <v>643</v>
      </c>
      <c r="N1224" s="271" t="s">
        <v>1941</v>
      </c>
      <c r="O1224" s="268" t="s">
        <v>689</v>
      </c>
      <c r="P1224" s="268" t="s">
        <v>682</v>
      </c>
      <c r="Q1224" s="268" t="s">
        <v>683</v>
      </c>
      <c r="R1224" s="268" t="s">
        <v>1669</v>
      </c>
      <c r="S1224" s="268" t="s">
        <v>1669</v>
      </c>
      <c r="T1224" s="268" t="s">
        <v>1669</v>
      </c>
      <c r="U1224" s="268" t="s">
        <v>1669</v>
      </c>
      <c r="V1224" s="268" t="s">
        <v>648</v>
      </c>
      <c r="W1224" s="268" t="s">
        <v>2176</v>
      </c>
      <c r="X1224" s="268" t="s">
        <v>2178</v>
      </c>
      <c r="Y1224" s="277" t="s">
        <v>14</v>
      </c>
    </row>
    <row r="1225" spans="1:25" s="277" customFormat="1" hidden="1" x14ac:dyDescent="0.2">
      <c r="B1225" s="266" t="s">
        <v>2261</v>
      </c>
      <c r="C1225" s="267">
        <v>44769</v>
      </c>
      <c r="D1225" s="271" t="s">
        <v>1643</v>
      </c>
      <c r="E1225" s="268" t="s">
        <v>639</v>
      </c>
      <c r="F1225" s="268">
        <v>6625</v>
      </c>
      <c r="G1225" s="266" t="s">
        <v>651</v>
      </c>
      <c r="H1225" s="266" t="s">
        <v>2297</v>
      </c>
      <c r="I1225" s="269" t="s">
        <v>1669</v>
      </c>
      <c r="J1225" s="269">
        <v>0</v>
      </c>
      <c r="K1225" s="311">
        <v>0</v>
      </c>
      <c r="L1225" s="269">
        <v>2464.4299999999998</v>
      </c>
      <c r="M1225" s="266" t="s">
        <v>643</v>
      </c>
      <c r="N1225" s="271" t="s">
        <v>1931</v>
      </c>
      <c r="O1225" s="268" t="s">
        <v>644</v>
      </c>
      <c r="P1225" s="268" t="s">
        <v>645</v>
      </c>
      <c r="Q1225" s="268" t="s">
        <v>646</v>
      </c>
      <c r="R1225" s="268" t="s">
        <v>1669</v>
      </c>
      <c r="S1225" s="268" t="s">
        <v>1669</v>
      </c>
      <c r="T1225" s="268" t="s">
        <v>1986</v>
      </c>
      <c r="U1225" s="268" t="s">
        <v>647</v>
      </c>
      <c r="V1225" s="268" t="s">
        <v>648</v>
      </c>
      <c r="W1225" s="268" t="s">
        <v>2176</v>
      </c>
      <c r="X1225" s="268" t="s">
        <v>2178</v>
      </c>
      <c r="Y1225" s="277" t="s">
        <v>10</v>
      </c>
    </row>
    <row r="1226" spans="1:25" s="277" customFormat="1" hidden="1" x14ac:dyDescent="0.2">
      <c r="B1226" s="266" t="s">
        <v>2261</v>
      </c>
      <c r="C1226" s="267">
        <v>44773</v>
      </c>
      <c r="D1226" s="271" t="s">
        <v>1643</v>
      </c>
      <c r="E1226" s="268" t="s">
        <v>639</v>
      </c>
      <c r="F1226" s="268">
        <v>6918</v>
      </c>
      <c r="G1226" s="266" t="s">
        <v>2289</v>
      </c>
      <c r="H1226" s="268" t="s">
        <v>2293</v>
      </c>
      <c r="I1226" s="268" t="s">
        <v>679</v>
      </c>
      <c r="J1226" s="269">
        <v>6000000</v>
      </c>
      <c r="K1226" s="307">
        <v>641.50951499999996</v>
      </c>
      <c r="L1226" s="269">
        <v>9352.94</v>
      </c>
      <c r="M1226" s="266" t="s">
        <v>643</v>
      </c>
      <c r="N1226" s="271" t="s">
        <v>2294</v>
      </c>
      <c r="O1226" s="268" t="s">
        <v>2295</v>
      </c>
      <c r="P1226" s="268" t="s">
        <v>645</v>
      </c>
      <c r="Q1226" s="268" t="s">
        <v>646</v>
      </c>
      <c r="R1226" s="268" t="s">
        <v>1669</v>
      </c>
      <c r="S1226" s="268" t="s">
        <v>1669</v>
      </c>
      <c r="T1226" s="268" t="s">
        <v>649</v>
      </c>
      <c r="U1226" s="268" t="s">
        <v>665</v>
      </c>
      <c r="V1226" s="268" t="s">
        <v>2296</v>
      </c>
      <c r="W1226" s="268" t="s">
        <v>2273</v>
      </c>
      <c r="X1226" s="268" t="s">
        <v>572</v>
      </c>
      <c r="Y1226" s="277" t="s">
        <v>13</v>
      </c>
    </row>
    <row r="1227" spans="1:25" s="277" customFormat="1" hidden="1" x14ac:dyDescent="0.2">
      <c r="B1227" s="266" t="s">
        <v>2261</v>
      </c>
      <c r="C1227" s="267">
        <v>44773</v>
      </c>
      <c r="D1227" s="271" t="s">
        <v>1643</v>
      </c>
      <c r="E1227" s="268" t="s">
        <v>639</v>
      </c>
      <c r="F1227" s="268">
        <v>6918</v>
      </c>
      <c r="G1227" s="266" t="s">
        <v>2289</v>
      </c>
      <c r="H1227" s="268" t="s">
        <v>2290</v>
      </c>
      <c r="I1227" s="268" t="s">
        <v>1669</v>
      </c>
      <c r="J1227" s="269">
        <v>0</v>
      </c>
      <c r="K1227" s="307">
        <v>0</v>
      </c>
      <c r="L1227" s="269">
        <v>7675</v>
      </c>
      <c r="M1227" s="266" t="s">
        <v>643</v>
      </c>
      <c r="N1227" s="271" t="s">
        <v>2291</v>
      </c>
      <c r="O1227" s="268" t="s">
        <v>2292</v>
      </c>
      <c r="P1227" s="268" t="s">
        <v>645</v>
      </c>
      <c r="Q1227" s="268" t="s">
        <v>646</v>
      </c>
      <c r="R1227" s="268" t="s">
        <v>1669</v>
      </c>
      <c r="S1227" s="268" t="s">
        <v>1669</v>
      </c>
      <c r="T1227" s="268" t="s">
        <v>649</v>
      </c>
      <c r="U1227" s="268" t="s">
        <v>665</v>
      </c>
      <c r="V1227" s="268" t="s">
        <v>648</v>
      </c>
      <c r="W1227" s="268" t="s">
        <v>2275</v>
      </c>
      <c r="X1227" s="268" t="s">
        <v>553</v>
      </c>
      <c r="Y1227" s="277" t="s">
        <v>13</v>
      </c>
    </row>
    <row r="1228" spans="1:25" s="277" customFormat="1" x14ac:dyDescent="0.2">
      <c r="B1228" s="282"/>
      <c r="C1228" s="283"/>
      <c r="D1228" s="284"/>
      <c r="G1228" s="282"/>
      <c r="J1228" s="285"/>
      <c r="K1228" s="312"/>
      <c r="L1228" s="285"/>
      <c r="M1228" s="282"/>
    </row>
    <row r="1232" spans="1:25" x14ac:dyDescent="0.2">
      <c r="C1232" s="237"/>
      <c r="D1232" s="238"/>
      <c r="J1232" s="239"/>
      <c r="K1232" s="313"/>
      <c r="L1232" s="239"/>
      <c r="N1232" s="238"/>
    </row>
    <row r="1233" spans="3:14" x14ac:dyDescent="0.2">
      <c r="C1233" s="237"/>
      <c r="D1233" s="238"/>
      <c r="J1233" s="239"/>
      <c r="K1233" s="313"/>
      <c r="L1233" s="239"/>
      <c r="N1233" s="238"/>
    </row>
    <row r="1234" spans="3:14" x14ac:dyDescent="0.2">
      <c r="C1234" s="237"/>
      <c r="D1234" s="238"/>
      <c r="J1234" s="239"/>
      <c r="K1234" s="313"/>
      <c r="L1234" s="239"/>
      <c r="N1234" s="238"/>
    </row>
    <row r="1235" spans="3:14" x14ac:dyDescent="0.2">
      <c r="C1235" s="237"/>
      <c r="D1235" s="238"/>
      <c r="J1235" s="239"/>
      <c r="K1235" s="313"/>
      <c r="L1235" s="239"/>
    </row>
    <row r="1236" spans="3:14" ht="15" x14ac:dyDescent="0.25">
      <c r="C1236" s="237"/>
      <c r="J1236" s="240">
        <f>SUBTOTAL(9,J20:J1227)</f>
        <v>650000</v>
      </c>
      <c r="K1236" s="314"/>
      <c r="L1236" s="240">
        <f>SUBTOTAL(9,L20:L1227)</f>
        <v>1181.72</v>
      </c>
    </row>
    <row r="1237" spans="3:14" x14ac:dyDescent="0.2">
      <c r="C1237" s="237"/>
    </row>
    <row r="1238" spans="3:14" x14ac:dyDescent="0.2">
      <c r="C1238" s="237"/>
    </row>
    <row r="1239" spans="3:14" x14ac:dyDescent="0.2">
      <c r="C1239" s="237"/>
      <c r="L1239" s="286"/>
    </row>
    <row r="1240" spans="3:14" x14ac:dyDescent="0.2">
      <c r="C1240" s="237"/>
    </row>
    <row r="1241" spans="3:14" x14ac:dyDescent="0.2">
      <c r="C1241" s="237"/>
      <c r="L1241" s="239"/>
    </row>
    <row r="1242" spans="3:14" x14ac:dyDescent="0.2">
      <c r="C1242" s="237"/>
    </row>
    <row r="1243" spans="3:14" x14ac:dyDescent="0.2">
      <c r="C1243" s="237"/>
    </row>
    <row r="1244" spans="3:14" x14ac:dyDescent="0.2">
      <c r="C1244" s="237"/>
    </row>
    <row r="1245" spans="3:14" x14ac:dyDescent="0.2">
      <c r="C1245" s="237"/>
    </row>
    <row r="1246" spans="3:14" x14ac:dyDescent="0.2">
      <c r="C1246" s="237"/>
    </row>
  </sheetData>
  <autoFilter ref="B19:Y1227" xr:uid="{8833F128-7935-4A41-A5CB-BE9F49EB644C}">
    <filterColumn colId="5">
      <filters>
        <filter val="CV-Apr-032"/>
      </filters>
    </filterColumn>
  </autoFilter>
  <sortState xmlns:xlrd2="http://schemas.microsoft.com/office/spreadsheetml/2017/richdata2" ref="A20:Y1236">
    <sortCondition ref="Q20:Q1236"/>
  </sortState>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ED156-43FB-49A7-AC04-119238A574EF}">
  <sheetPr>
    <pageSetUpPr fitToPage="1"/>
  </sheetPr>
  <dimension ref="A1:Y1234"/>
  <sheetViews>
    <sheetView zoomScale="70" zoomScaleNormal="70" workbookViewId="0">
      <selection activeCell="B19" sqref="B19"/>
    </sheetView>
  </sheetViews>
  <sheetFormatPr defaultRowHeight="15" x14ac:dyDescent="0.25"/>
  <cols>
    <col min="1" max="1" width="2.5703125" customWidth="1"/>
    <col min="2" max="2" width="12.140625" customWidth="1"/>
    <col min="3" max="3" width="11.85546875" customWidth="1"/>
    <col min="4" max="4" width="8.5703125" customWidth="1"/>
    <col min="5" max="5" width="22.140625" customWidth="1"/>
    <col min="6" max="6" width="9.140625" customWidth="1"/>
    <col min="7" max="7" width="12.5703125" customWidth="1"/>
    <col min="8" max="8" width="42.140625" customWidth="1"/>
    <col min="9" max="9" width="11.140625" customWidth="1"/>
    <col min="10" max="10" width="15.140625" customWidth="1"/>
    <col min="11" max="11" width="17.42578125" customWidth="1"/>
    <col min="12" max="12" width="15.42578125" customWidth="1"/>
    <col min="13" max="13" width="20.42578125" bestFit="1" customWidth="1"/>
    <col min="14" max="14" width="13.5703125" customWidth="1"/>
    <col min="15" max="15" width="43.85546875" customWidth="1"/>
    <col min="16" max="16" width="13.85546875" customWidth="1"/>
    <col min="17" max="17" width="43.5703125" customWidth="1"/>
    <col min="18" max="18" width="20.5703125" customWidth="1"/>
    <col min="19" max="19" width="37.140625" customWidth="1"/>
    <col min="20" max="20" width="24.5703125" customWidth="1"/>
    <col min="21" max="21" width="27.5703125" customWidth="1"/>
    <col min="22" max="22" width="46.5703125" customWidth="1"/>
    <col min="23" max="23" width="21.140625" customWidth="1"/>
    <col min="24" max="24" width="25" bestFit="1" customWidth="1"/>
    <col min="25" max="25" width="23.42578125" bestFit="1" customWidth="1"/>
  </cols>
  <sheetData>
    <row r="1" spans="1:3" x14ac:dyDescent="0.25">
      <c r="A1" t="s">
        <v>608</v>
      </c>
    </row>
    <row r="2" spans="1:3" x14ac:dyDescent="0.25">
      <c r="B2" t="s">
        <v>609</v>
      </c>
      <c r="C2">
        <v>60064</v>
      </c>
    </row>
    <row r="3" spans="1:3" x14ac:dyDescent="0.25">
      <c r="B3" t="s">
        <v>610</v>
      </c>
      <c r="C3">
        <v>60064</v>
      </c>
    </row>
    <row r="4" spans="1:3" x14ac:dyDescent="0.25">
      <c r="A4" t="s">
        <v>611</v>
      </c>
    </row>
    <row r="5" spans="1:3" x14ac:dyDescent="0.25">
      <c r="B5" t="s">
        <v>609</v>
      </c>
      <c r="C5" s="212" t="s">
        <v>2301</v>
      </c>
    </row>
    <row r="6" spans="1:3" x14ac:dyDescent="0.25">
      <c r="B6" t="s">
        <v>610</v>
      </c>
      <c r="C6" s="212" t="s">
        <v>2280</v>
      </c>
    </row>
    <row r="7" spans="1:3" x14ac:dyDescent="0.25">
      <c r="A7" t="s">
        <v>614</v>
      </c>
    </row>
    <row r="8" spans="1:3" x14ac:dyDescent="0.25">
      <c r="B8" t="s">
        <v>609</v>
      </c>
      <c r="C8" s="213">
        <v>4</v>
      </c>
    </row>
    <row r="9" spans="1:3" x14ac:dyDescent="0.25">
      <c r="B9" t="s">
        <v>610</v>
      </c>
      <c r="C9" s="213">
        <v>5</v>
      </c>
    </row>
    <row r="10" spans="1:3" x14ac:dyDescent="0.25">
      <c r="A10" t="s">
        <v>615</v>
      </c>
    </row>
    <row r="11" spans="1:3" x14ac:dyDescent="0.25">
      <c r="B11" t="s">
        <v>609</v>
      </c>
      <c r="C11" s="214"/>
    </row>
    <row r="12" spans="1:3" x14ac:dyDescent="0.25">
      <c r="B12" t="s">
        <v>610</v>
      </c>
      <c r="C12" s="214"/>
    </row>
    <row r="13" spans="1:3" x14ac:dyDescent="0.25">
      <c r="A13" t="s">
        <v>616</v>
      </c>
    </row>
    <row r="14" spans="1:3" x14ac:dyDescent="0.25">
      <c r="B14" t="s">
        <v>609</v>
      </c>
      <c r="C14" s="212" t="s">
        <v>617</v>
      </c>
    </row>
    <row r="15" spans="1:3" x14ac:dyDescent="0.25">
      <c r="B15" t="s">
        <v>610</v>
      </c>
      <c r="C15" s="212"/>
    </row>
    <row r="16" spans="1:3" x14ac:dyDescent="0.25">
      <c r="A16" t="s">
        <v>618</v>
      </c>
      <c r="C16" s="212"/>
    </row>
    <row r="17" spans="1:25" x14ac:dyDescent="0.25">
      <c r="A17" t="s">
        <v>619</v>
      </c>
      <c r="C17" s="212"/>
    </row>
    <row r="18" spans="1:25" ht="15.75" thickBot="1" x14ac:dyDescent="0.3"/>
    <row r="19" spans="1:25" s="39" customFormat="1" ht="45.75" customHeight="1" x14ac:dyDescent="0.25">
      <c r="B19" s="215" t="e">
        <f ca="1">[1]!AG_DTRT("0,Detail Report 1,1",$C$8,$C$9,$C$5,$C$6,$C$2,$C$3,$C$14,$C$15,$C$11,$C$12,$C$16,$C$16)</f>
        <v>#NAME?</v>
      </c>
      <c r="C19" s="215" t="s">
        <v>621</v>
      </c>
      <c r="D19" s="215" t="s">
        <v>622</v>
      </c>
      <c r="E19" s="215" t="s">
        <v>623</v>
      </c>
      <c r="F19" s="215" t="s">
        <v>624</v>
      </c>
      <c r="G19" s="215" t="s">
        <v>625</v>
      </c>
      <c r="H19" s="215" t="s">
        <v>626</v>
      </c>
      <c r="I19" s="215" t="s">
        <v>627</v>
      </c>
      <c r="J19" s="215" t="s">
        <v>628</v>
      </c>
      <c r="K19" s="215" t="s">
        <v>629</v>
      </c>
      <c r="L19" s="215" t="s">
        <v>630</v>
      </c>
      <c r="M19" s="215" t="s">
        <v>631</v>
      </c>
      <c r="N19" s="215" t="s">
        <v>632</v>
      </c>
      <c r="O19" s="215" t="s">
        <v>626</v>
      </c>
      <c r="P19" s="215" t="s">
        <v>633</v>
      </c>
      <c r="Q19" s="215" t="s">
        <v>623</v>
      </c>
      <c r="R19" s="215" t="s">
        <v>634</v>
      </c>
      <c r="S19" s="215" t="s">
        <v>623</v>
      </c>
      <c r="T19" s="215" t="s">
        <v>635</v>
      </c>
      <c r="U19" s="215" t="s">
        <v>623</v>
      </c>
      <c r="V19" s="215" t="s">
        <v>623</v>
      </c>
      <c r="W19" s="215" t="s">
        <v>636</v>
      </c>
      <c r="X19" s="215" t="s">
        <v>1984</v>
      </c>
      <c r="Y19" s="215" t="s">
        <v>1985</v>
      </c>
    </row>
    <row r="20" spans="1:25" x14ac:dyDescent="0.25">
      <c r="B20" t="s">
        <v>2302</v>
      </c>
      <c r="C20" s="216">
        <v>44056</v>
      </c>
      <c r="D20" t="s">
        <v>1643</v>
      </c>
      <c r="E20" t="s">
        <v>639</v>
      </c>
      <c r="F20">
        <v>4221</v>
      </c>
      <c r="G20" t="s">
        <v>654</v>
      </c>
      <c r="H20" t="s">
        <v>1257</v>
      </c>
      <c r="I20" t="s">
        <v>1669</v>
      </c>
      <c r="J20" s="217">
        <v>0</v>
      </c>
      <c r="K20" s="218">
        <v>0</v>
      </c>
      <c r="L20" s="217">
        <v>37.78</v>
      </c>
      <c r="M20" t="s">
        <v>643</v>
      </c>
      <c r="N20" t="s">
        <v>1931</v>
      </c>
      <c r="O20" t="s">
        <v>644</v>
      </c>
      <c r="P20" t="s">
        <v>645</v>
      </c>
      <c r="Q20" t="s">
        <v>646</v>
      </c>
      <c r="R20" t="s">
        <v>1669</v>
      </c>
      <c r="S20" t="s">
        <v>1669</v>
      </c>
      <c r="T20" t="s">
        <v>1986</v>
      </c>
      <c r="U20" t="s">
        <v>647</v>
      </c>
      <c r="V20" t="s">
        <v>648</v>
      </c>
      <c r="W20" t="s">
        <v>1258</v>
      </c>
      <c r="X20" t="s">
        <v>1669</v>
      </c>
      <c r="Y20" s="216">
        <v>44695</v>
      </c>
    </row>
    <row r="21" spans="1:25" x14ac:dyDescent="0.25">
      <c r="B21" t="s">
        <v>672</v>
      </c>
      <c r="C21" s="216">
        <v>44218</v>
      </c>
      <c r="D21" t="s">
        <v>1643</v>
      </c>
      <c r="E21" t="s">
        <v>639</v>
      </c>
      <c r="F21">
        <v>3680</v>
      </c>
      <c r="G21" t="s">
        <v>640</v>
      </c>
      <c r="H21" t="s">
        <v>674</v>
      </c>
      <c r="I21" t="s">
        <v>642</v>
      </c>
      <c r="J21" s="217">
        <v>126.58</v>
      </c>
      <c r="K21" s="218">
        <v>0.82168099999999999</v>
      </c>
      <c r="L21" s="217">
        <v>154.05000000000001</v>
      </c>
      <c r="M21" t="s">
        <v>643</v>
      </c>
      <c r="N21" t="s">
        <v>1931</v>
      </c>
      <c r="O21" t="s">
        <v>644</v>
      </c>
      <c r="P21" t="s">
        <v>645</v>
      </c>
      <c r="Q21" t="s">
        <v>646</v>
      </c>
      <c r="R21" t="s">
        <v>1669</v>
      </c>
      <c r="S21" t="s">
        <v>1669</v>
      </c>
      <c r="T21" t="s">
        <v>1986</v>
      </c>
      <c r="U21" t="s">
        <v>647</v>
      </c>
      <c r="V21" t="s">
        <v>675</v>
      </c>
      <c r="W21" t="s">
        <v>676</v>
      </c>
      <c r="X21" t="s">
        <v>1669</v>
      </c>
      <c r="Y21" s="216">
        <v>44695</v>
      </c>
    </row>
    <row r="22" spans="1:25" x14ac:dyDescent="0.25">
      <c r="B22" t="s">
        <v>672</v>
      </c>
      <c r="C22" s="216">
        <v>44221</v>
      </c>
      <c r="D22" t="s">
        <v>1643</v>
      </c>
      <c r="E22" t="s">
        <v>639</v>
      </c>
      <c r="F22">
        <v>5524</v>
      </c>
      <c r="G22" t="s">
        <v>1988</v>
      </c>
      <c r="H22" t="s">
        <v>684</v>
      </c>
      <c r="I22" t="s">
        <v>679</v>
      </c>
      <c r="J22" s="217">
        <v>11936</v>
      </c>
      <c r="K22" s="218">
        <v>539.66240900000003</v>
      </c>
      <c r="L22" s="217">
        <v>22.12</v>
      </c>
      <c r="M22" t="s">
        <v>643</v>
      </c>
      <c r="N22" t="s">
        <v>1945</v>
      </c>
      <c r="O22" t="s">
        <v>687</v>
      </c>
      <c r="P22" t="s">
        <v>682</v>
      </c>
      <c r="Q22" t="s">
        <v>683</v>
      </c>
      <c r="R22" t="s">
        <v>1669</v>
      </c>
      <c r="S22" t="s">
        <v>1669</v>
      </c>
      <c r="T22" t="s">
        <v>1669</v>
      </c>
      <c r="U22" t="s">
        <v>1669</v>
      </c>
      <c r="V22" t="s">
        <v>648</v>
      </c>
      <c r="W22" t="s">
        <v>676</v>
      </c>
      <c r="X22" t="s">
        <v>1669</v>
      </c>
      <c r="Y22" s="216">
        <v>44658</v>
      </c>
    </row>
    <row r="23" spans="1:25" x14ac:dyDescent="0.25">
      <c r="B23" t="s">
        <v>672</v>
      </c>
      <c r="C23" s="216">
        <v>44221</v>
      </c>
      <c r="D23" t="s">
        <v>1643</v>
      </c>
      <c r="E23" t="s">
        <v>639</v>
      </c>
      <c r="F23">
        <v>5524</v>
      </c>
      <c r="G23" t="s">
        <v>1988</v>
      </c>
      <c r="H23" t="s">
        <v>684</v>
      </c>
      <c r="I23" t="s">
        <v>679</v>
      </c>
      <c r="J23" s="217">
        <v>24582</v>
      </c>
      <c r="K23" s="218">
        <v>539.66240900000003</v>
      </c>
      <c r="L23" s="217">
        <v>45.55</v>
      </c>
      <c r="M23" t="s">
        <v>643</v>
      </c>
      <c r="N23" t="s">
        <v>1945</v>
      </c>
      <c r="O23" t="s">
        <v>687</v>
      </c>
      <c r="P23" t="s">
        <v>682</v>
      </c>
      <c r="Q23" t="s">
        <v>683</v>
      </c>
      <c r="R23" t="s">
        <v>1669</v>
      </c>
      <c r="S23" t="s">
        <v>1669</v>
      </c>
      <c r="T23" t="s">
        <v>1669</v>
      </c>
      <c r="U23" t="s">
        <v>1669</v>
      </c>
      <c r="V23" t="s">
        <v>648</v>
      </c>
      <c r="W23" t="s">
        <v>676</v>
      </c>
      <c r="X23" t="s">
        <v>1669</v>
      </c>
      <c r="Y23" s="216">
        <v>44658</v>
      </c>
    </row>
    <row r="24" spans="1:25" x14ac:dyDescent="0.25">
      <c r="B24" t="s">
        <v>672</v>
      </c>
      <c r="C24" s="216">
        <v>44221</v>
      </c>
      <c r="D24" t="s">
        <v>1643</v>
      </c>
      <c r="E24" t="s">
        <v>639</v>
      </c>
      <c r="F24">
        <v>5524</v>
      </c>
      <c r="G24" t="s">
        <v>1989</v>
      </c>
      <c r="H24" t="s">
        <v>678</v>
      </c>
      <c r="I24" t="s">
        <v>679</v>
      </c>
      <c r="J24" s="217">
        <v>58965</v>
      </c>
      <c r="K24" s="218">
        <v>539.66240900000003</v>
      </c>
      <c r="L24" s="217">
        <v>109.26</v>
      </c>
      <c r="M24" t="s">
        <v>643</v>
      </c>
      <c r="N24" t="s">
        <v>1945</v>
      </c>
      <c r="O24" t="s">
        <v>687</v>
      </c>
      <c r="P24" t="s">
        <v>682</v>
      </c>
      <c r="Q24" t="s">
        <v>683</v>
      </c>
      <c r="R24" t="s">
        <v>1669</v>
      </c>
      <c r="S24" t="s">
        <v>1669</v>
      </c>
      <c r="T24" t="s">
        <v>1669</v>
      </c>
      <c r="U24" t="s">
        <v>1669</v>
      </c>
      <c r="V24" t="s">
        <v>648</v>
      </c>
      <c r="W24" t="s">
        <v>676</v>
      </c>
      <c r="X24" t="s">
        <v>1669</v>
      </c>
      <c r="Y24" s="216">
        <v>44658</v>
      </c>
    </row>
    <row r="25" spans="1:25" x14ac:dyDescent="0.25">
      <c r="B25" t="s">
        <v>672</v>
      </c>
      <c r="C25" s="216">
        <v>44221</v>
      </c>
      <c r="D25" t="s">
        <v>1643</v>
      </c>
      <c r="E25" t="s">
        <v>639</v>
      </c>
      <c r="F25">
        <v>5524</v>
      </c>
      <c r="G25" t="s">
        <v>1989</v>
      </c>
      <c r="H25" t="s">
        <v>678</v>
      </c>
      <c r="I25" t="s">
        <v>679</v>
      </c>
      <c r="J25" s="217">
        <v>97655</v>
      </c>
      <c r="K25" s="218">
        <v>539.66240900000003</v>
      </c>
      <c r="L25" s="217">
        <v>180.96</v>
      </c>
      <c r="M25" t="s">
        <v>643</v>
      </c>
      <c r="N25" t="s">
        <v>1945</v>
      </c>
      <c r="O25" t="s">
        <v>687</v>
      </c>
      <c r="P25" t="s">
        <v>682</v>
      </c>
      <c r="Q25" t="s">
        <v>683</v>
      </c>
      <c r="R25" t="s">
        <v>1669</v>
      </c>
      <c r="S25" t="s">
        <v>1669</v>
      </c>
      <c r="T25" t="s">
        <v>1669</v>
      </c>
      <c r="U25" t="s">
        <v>1669</v>
      </c>
      <c r="V25" t="s">
        <v>648</v>
      </c>
      <c r="W25" t="s">
        <v>676</v>
      </c>
      <c r="X25" t="s">
        <v>1669</v>
      </c>
      <c r="Y25" s="216">
        <v>44658</v>
      </c>
    </row>
    <row r="26" spans="1:25" x14ac:dyDescent="0.25">
      <c r="B26" t="s">
        <v>672</v>
      </c>
      <c r="C26" s="216">
        <v>44221</v>
      </c>
      <c r="D26" t="s">
        <v>1643</v>
      </c>
      <c r="E26" t="s">
        <v>639</v>
      </c>
      <c r="F26">
        <v>5524</v>
      </c>
      <c r="G26" t="s">
        <v>1989</v>
      </c>
      <c r="H26" t="s">
        <v>678</v>
      </c>
      <c r="I26" t="s">
        <v>679</v>
      </c>
      <c r="J26" s="217">
        <v>307614</v>
      </c>
      <c r="K26" s="218">
        <v>539.66240900000003</v>
      </c>
      <c r="L26" s="217">
        <v>570.01</v>
      </c>
      <c r="M26" t="s">
        <v>643</v>
      </c>
      <c r="N26" t="s">
        <v>1946</v>
      </c>
      <c r="O26" t="s">
        <v>681</v>
      </c>
      <c r="P26" t="s">
        <v>682</v>
      </c>
      <c r="Q26" t="s">
        <v>683</v>
      </c>
      <c r="R26" t="s">
        <v>1669</v>
      </c>
      <c r="S26" t="s">
        <v>1669</v>
      </c>
      <c r="T26" t="s">
        <v>1669</v>
      </c>
      <c r="U26" t="s">
        <v>1669</v>
      </c>
      <c r="V26" t="s">
        <v>648</v>
      </c>
      <c r="W26" t="s">
        <v>676</v>
      </c>
      <c r="X26" t="s">
        <v>1669</v>
      </c>
      <c r="Y26" s="216">
        <v>44658</v>
      </c>
    </row>
    <row r="27" spans="1:25" x14ac:dyDescent="0.25">
      <c r="B27" t="s">
        <v>672</v>
      </c>
      <c r="C27" s="216">
        <v>44221</v>
      </c>
      <c r="D27" t="s">
        <v>1643</v>
      </c>
      <c r="E27" t="s">
        <v>639</v>
      </c>
      <c r="F27">
        <v>5524</v>
      </c>
      <c r="G27" t="s">
        <v>1988</v>
      </c>
      <c r="H27" t="s">
        <v>684</v>
      </c>
      <c r="I27" t="s">
        <v>679</v>
      </c>
      <c r="J27" s="217">
        <v>26687</v>
      </c>
      <c r="K27" s="218">
        <v>539.66240900000003</v>
      </c>
      <c r="L27" s="217">
        <v>49.45</v>
      </c>
      <c r="M27" t="s">
        <v>643</v>
      </c>
      <c r="N27" t="s">
        <v>1944</v>
      </c>
      <c r="O27" t="s">
        <v>685</v>
      </c>
      <c r="P27" t="s">
        <v>682</v>
      </c>
      <c r="Q27" t="s">
        <v>683</v>
      </c>
      <c r="R27" t="s">
        <v>1669</v>
      </c>
      <c r="S27" t="s">
        <v>1669</v>
      </c>
      <c r="T27" t="s">
        <v>1669</v>
      </c>
      <c r="U27" t="s">
        <v>1669</v>
      </c>
      <c r="V27" t="s">
        <v>648</v>
      </c>
      <c r="W27" t="s">
        <v>676</v>
      </c>
      <c r="X27" t="s">
        <v>1669</v>
      </c>
      <c r="Y27" s="216">
        <v>44658</v>
      </c>
    </row>
    <row r="28" spans="1:25" x14ac:dyDescent="0.25">
      <c r="B28" t="s">
        <v>672</v>
      </c>
      <c r="C28" s="216">
        <v>44221</v>
      </c>
      <c r="D28" t="s">
        <v>1643</v>
      </c>
      <c r="E28" t="s">
        <v>639</v>
      </c>
      <c r="F28">
        <v>5524</v>
      </c>
      <c r="G28" t="s">
        <v>1989</v>
      </c>
      <c r="H28" t="s">
        <v>678</v>
      </c>
      <c r="I28" t="s">
        <v>679</v>
      </c>
      <c r="J28" s="217">
        <v>102996</v>
      </c>
      <c r="K28" s="218">
        <v>539.66240900000003</v>
      </c>
      <c r="L28" s="217">
        <v>190.85</v>
      </c>
      <c r="M28" t="s">
        <v>643</v>
      </c>
      <c r="N28" t="s">
        <v>1944</v>
      </c>
      <c r="O28" t="s">
        <v>685</v>
      </c>
      <c r="P28" t="s">
        <v>682</v>
      </c>
      <c r="Q28" t="s">
        <v>683</v>
      </c>
      <c r="R28" t="s">
        <v>1669</v>
      </c>
      <c r="S28" t="s">
        <v>1669</v>
      </c>
      <c r="T28" t="s">
        <v>1669</v>
      </c>
      <c r="U28" t="s">
        <v>1669</v>
      </c>
      <c r="V28" t="s">
        <v>648</v>
      </c>
      <c r="W28" t="s">
        <v>676</v>
      </c>
      <c r="X28" t="s">
        <v>1669</v>
      </c>
      <c r="Y28" s="216">
        <v>44658</v>
      </c>
    </row>
    <row r="29" spans="1:25" x14ac:dyDescent="0.25">
      <c r="B29" t="s">
        <v>672</v>
      </c>
      <c r="C29" s="216">
        <v>44221</v>
      </c>
      <c r="D29" t="s">
        <v>1643</v>
      </c>
      <c r="E29" t="s">
        <v>639</v>
      </c>
      <c r="F29">
        <v>5524</v>
      </c>
      <c r="G29" t="s">
        <v>1989</v>
      </c>
      <c r="H29" t="s">
        <v>678</v>
      </c>
      <c r="I29" t="s">
        <v>679</v>
      </c>
      <c r="J29" s="217">
        <v>195310</v>
      </c>
      <c r="K29" s="218">
        <v>539.66240900000003</v>
      </c>
      <c r="L29" s="217">
        <v>361.91</v>
      </c>
      <c r="M29" t="s">
        <v>643</v>
      </c>
      <c r="N29" t="s">
        <v>1990</v>
      </c>
      <c r="O29" t="s">
        <v>686</v>
      </c>
      <c r="P29" t="s">
        <v>682</v>
      </c>
      <c r="Q29" t="s">
        <v>683</v>
      </c>
      <c r="R29" t="s">
        <v>1669</v>
      </c>
      <c r="S29" t="s">
        <v>1669</v>
      </c>
      <c r="T29" t="s">
        <v>1669</v>
      </c>
      <c r="U29" t="s">
        <v>1669</v>
      </c>
      <c r="V29" t="s">
        <v>648</v>
      </c>
      <c r="W29" t="s">
        <v>676</v>
      </c>
      <c r="X29" t="s">
        <v>1669</v>
      </c>
      <c r="Y29" s="216">
        <v>44658</v>
      </c>
    </row>
    <row r="30" spans="1:25" x14ac:dyDescent="0.25">
      <c r="B30" t="s">
        <v>672</v>
      </c>
      <c r="C30" s="216">
        <v>44221</v>
      </c>
      <c r="D30" t="s">
        <v>1643</v>
      </c>
      <c r="E30" t="s">
        <v>639</v>
      </c>
      <c r="F30">
        <v>5524</v>
      </c>
      <c r="G30" t="s">
        <v>1989</v>
      </c>
      <c r="H30" t="s">
        <v>678</v>
      </c>
      <c r="I30" t="s">
        <v>679</v>
      </c>
      <c r="J30" s="217">
        <v>36621</v>
      </c>
      <c r="K30" s="218">
        <v>539.66240900000003</v>
      </c>
      <c r="L30" s="217">
        <v>67.86</v>
      </c>
      <c r="M30" t="s">
        <v>643</v>
      </c>
      <c r="N30" t="s">
        <v>1942</v>
      </c>
      <c r="O30" t="s">
        <v>688</v>
      </c>
      <c r="P30" t="s">
        <v>682</v>
      </c>
      <c r="Q30" t="s">
        <v>683</v>
      </c>
      <c r="R30" t="s">
        <v>1669</v>
      </c>
      <c r="S30" t="s">
        <v>1669</v>
      </c>
      <c r="T30" t="s">
        <v>1669</v>
      </c>
      <c r="U30" t="s">
        <v>1669</v>
      </c>
      <c r="V30" t="s">
        <v>648</v>
      </c>
      <c r="W30" t="s">
        <v>676</v>
      </c>
      <c r="X30" t="s">
        <v>1669</v>
      </c>
      <c r="Y30" s="216">
        <v>44658</v>
      </c>
    </row>
    <row r="31" spans="1:25" x14ac:dyDescent="0.25">
      <c r="B31" t="s">
        <v>672</v>
      </c>
      <c r="C31" s="216">
        <v>44221</v>
      </c>
      <c r="D31" t="s">
        <v>1643</v>
      </c>
      <c r="E31" t="s">
        <v>639</v>
      </c>
      <c r="F31">
        <v>5524</v>
      </c>
      <c r="G31" t="s">
        <v>1989</v>
      </c>
      <c r="H31" t="s">
        <v>678</v>
      </c>
      <c r="I31" t="s">
        <v>679</v>
      </c>
      <c r="J31" s="217">
        <v>73241</v>
      </c>
      <c r="K31" s="218">
        <v>539.66240900000003</v>
      </c>
      <c r="L31" s="217">
        <v>135.72</v>
      </c>
      <c r="M31" t="s">
        <v>643</v>
      </c>
      <c r="N31" t="s">
        <v>1941</v>
      </c>
      <c r="O31" t="s">
        <v>689</v>
      </c>
      <c r="P31" t="s">
        <v>682</v>
      </c>
      <c r="Q31" t="s">
        <v>683</v>
      </c>
      <c r="R31" t="s">
        <v>1669</v>
      </c>
      <c r="S31" t="s">
        <v>1669</v>
      </c>
      <c r="T31" t="s">
        <v>1669</v>
      </c>
      <c r="U31" t="s">
        <v>1669</v>
      </c>
      <c r="V31" t="s">
        <v>648</v>
      </c>
      <c r="W31" t="s">
        <v>676</v>
      </c>
      <c r="X31" t="s">
        <v>1669</v>
      </c>
      <c r="Y31" s="216">
        <v>44658</v>
      </c>
    </row>
    <row r="32" spans="1:25" x14ac:dyDescent="0.25">
      <c r="B32" t="s">
        <v>672</v>
      </c>
      <c r="C32" s="216">
        <v>44222</v>
      </c>
      <c r="D32" t="s">
        <v>1643</v>
      </c>
      <c r="E32" t="s">
        <v>639</v>
      </c>
      <c r="F32">
        <v>3680</v>
      </c>
      <c r="G32" t="s">
        <v>651</v>
      </c>
      <c r="H32" t="s">
        <v>691</v>
      </c>
      <c r="I32" t="s">
        <v>1669</v>
      </c>
      <c r="J32" s="217">
        <v>0</v>
      </c>
      <c r="K32" s="218">
        <v>0</v>
      </c>
      <c r="L32" s="217">
        <v>4175.34</v>
      </c>
      <c r="M32" t="s">
        <v>643</v>
      </c>
      <c r="N32" t="s">
        <v>1931</v>
      </c>
      <c r="O32" t="s">
        <v>644</v>
      </c>
      <c r="P32" t="s">
        <v>645</v>
      </c>
      <c r="Q32" t="s">
        <v>646</v>
      </c>
      <c r="R32" t="s">
        <v>1669</v>
      </c>
      <c r="S32" t="s">
        <v>1669</v>
      </c>
      <c r="T32" t="s">
        <v>1986</v>
      </c>
      <c r="U32" t="s">
        <v>647</v>
      </c>
      <c r="V32" t="s">
        <v>648</v>
      </c>
      <c r="W32" t="s">
        <v>676</v>
      </c>
      <c r="X32" t="s">
        <v>1669</v>
      </c>
      <c r="Y32" s="216">
        <v>44695</v>
      </c>
    </row>
    <row r="33" spans="2:25" x14ac:dyDescent="0.25">
      <c r="B33" t="s">
        <v>672</v>
      </c>
      <c r="C33" s="216">
        <v>44223</v>
      </c>
      <c r="D33" t="s">
        <v>1643</v>
      </c>
      <c r="E33" t="s">
        <v>639</v>
      </c>
      <c r="F33">
        <v>5524</v>
      </c>
      <c r="G33" t="s">
        <v>696</v>
      </c>
      <c r="H33" t="s">
        <v>697</v>
      </c>
      <c r="I33" t="s">
        <v>679</v>
      </c>
      <c r="J33" s="217">
        <v>50000</v>
      </c>
      <c r="K33" s="218">
        <v>540.89375600000005</v>
      </c>
      <c r="L33" s="217">
        <v>92.44</v>
      </c>
      <c r="M33" t="s">
        <v>643</v>
      </c>
      <c r="N33" t="s">
        <v>1654</v>
      </c>
      <c r="O33" t="s">
        <v>698</v>
      </c>
      <c r="P33" t="s">
        <v>682</v>
      </c>
      <c r="Q33" t="s">
        <v>683</v>
      </c>
      <c r="R33" t="s">
        <v>1669</v>
      </c>
      <c r="S33" t="s">
        <v>1669</v>
      </c>
      <c r="T33" t="s">
        <v>1669</v>
      </c>
      <c r="U33" t="s">
        <v>1669</v>
      </c>
      <c r="V33" t="s">
        <v>648</v>
      </c>
      <c r="W33" t="s">
        <v>676</v>
      </c>
      <c r="X33" t="s">
        <v>1669</v>
      </c>
      <c r="Y33" s="216">
        <v>44658</v>
      </c>
    </row>
    <row r="34" spans="2:25" x14ac:dyDescent="0.25">
      <c r="B34" t="s">
        <v>672</v>
      </c>
      <c r="C34" s="216">
        <v>44223</v>
      </c>
      <c r="D34" t="s">
        <v>1643</v>
      </c>
      <c r="E34" t="s">
        <v>639</v>
      </c>
      <c r="F34">
        <v>5524</v>
      </c>
      <c r="G34" t="s">
        <v>699</v>
      </c>
      <c r="H34" t="s">
        <v>700</v>
      </c>
      <c r="I34" t="s">
        <v>679</v>
      </c>
      <c r="J34" s="217">
        <v>65000</v>
      </c>
      <c r="K34" s="218">
        <v>540.89375600000005</v>
      </c>
      <c r="L34" s="217">
        <v>120.17</v>
      </c>
      <c r="M34" t="s">
        <v>643</v>
      </c>
      <c r="N34" t="s">
        <v>1653</v>
      </c>
      <c r="O34" t="s">
        <v>701</v>
      </c>
      <c r="P34" t="s">
        <v>682</v>
      </c>
      <c r="Q34" t="s">
        <v>683</v>
      </c>
      <c r="R34" t="s">
        <v>1669</v>
      </c>
      <c r="S34" t="s">
        <v>1669</v>
      </c>
      <c r="T34" t="s">
        <v>1669</v>
      </c>
      <c r="U34" t="s">
        <v>1669</v>
      </c>
      <c r="V34" t="s">
        <v>648</v>
      </c>
      <c r="W34" t="s">
        <v>676</v>
      </c>
      <c r="X34" t="s">
        <v>1669</v>
      </c>
      <c r="Y34" s="216">
        <v>44658</v>
      </c>
    </row>
    <row r="35" spans="2:25" x14ac:dyDescent="0.25">
      <c r="B35" t="s">
        <v>672</v>
      </c>
      <c r="C35" s="216">
        <v>44223</v>
      </c>
      <c r="D35" t="s">
        <v>1643</v>
      </c>
      <c r="E35" t="s">
        <v>639</v>
      </c>
      <c r="F35">
        <v>5524</v>
      </c>
      <c r="G35" t="s">
        <v>693</v>
      </c>
      <c r="H35" t="s">
        <v>694</v>
      </c>
      <c r="I35" t="s">
        <v>679</v>
      </c>
      <c r="J35" s="217">
        <v>192259</v>
      </c>
      <c r="K35" s="218">
        <v>540.89375600000005</v>
      </c>
      <c r="L35" s="217">
        <v>355.45</v>
      </c>
      <c r="M35" t="s">
        <v>643</v>
      </c>
      <c r="N35" t="s">
        <v>1941</v>
      </c>
      <c r="O35" t="s">
        <v>689</v>
      </c>
      <c r="P35" t="s">
        <v>682</v>
      </c>
      <c r="Q35" t="s">
        <v>683</v>
      </c>
      <c r="R35" t="s">
        <v>1669</v>
      </c>
      <c r="S35" t="s">
        <v>1669</v>
      </c>
      <c r="T35" t="s">
        <v>1669</v>
      </c>
      <c r="U35" t="s">
        <v>1669</v>
      </c>
      <c r="V35" t="s">
        <v>648</v>
      </c>
      <c r="W35" t="s">
        <v>676</v>
      </c>
      <c r="X35" t="s">
        <v>1669</v>
      </c>
      <c r="Y35" s="216">
        <v>44658</v>
      </c>
    </row>
    <row r="36" spans="2:25" x14ac:dyDescent="0.25">
      <c r="B36" t="s">
        <v>672</v>
      </c>
      <c r="C36" s="216">
        <v>44223</v>
      </c>
      <c r="D36" t="s">
        <v>1643</v>
      </c>
      <c r="E36" t="s">
        <v>639</v>
      </c>
      <c r="F36">
        <v>5524</v>
      </c>
      <c r="G36" t="s">
        <v>693</v>
      </c>
      <c r="H36" t="s">
        <v>694</v>
      </c>
      <c r="I36" t="s">
        <v>679</v>
      </c>
      <c r="J36" s="217">
        <v>51879</v>
      </c>
      <c r="K36" s="218">
        <v>540.89375600000005</v>
      </c>
      <c r="L36" s="217">
        <v>95.91</v>
      </c>
      <c r="M36" t="s">
        <v>643</v>
      </c>
      <c r="N36" t="s">
        <v>1942</v>
      </c>
      <c r="O36" t="s">
        <v>688</v>
      </c>
      <c r="P36" t="s">
        <v>682</v>
      </c>
      <c r="Q36" t="s">
        <v>683</v>
      </c>
      <c r="R36" t="s">
        <v>1669</v>
      </c>
      <c r="S36" t="s">
        <v>1669</v>
      </c>
      <c r="T36" t="s">
        <v>1669</v>
      </c>
      <c r="U36" t="s">
        <v>1669</v>
      </c>
      <c r="V36" t="s">
        <v>648</v>
      </c>
      <c r="W36" t="s">
        <v>676</v>
      </c>
      <c r="X36" t="s">
        <v>1669</v>
      </c>
      <c r="Y36" s="216">
        <v>44658</v>
      </c>
    </row>
    <row r="37" spans="2:25" x14ac:dyDescent="0.25">
      <c r="B37" t="s">
        <v>672</v>
      </c>
      <c r="C37" s="216">
        <v>44223</v>
      </c>
      <c r="D37" t="s">
        <v>1643</v>
      </c>
      <c r="E37" t="s">
        <v>639</v>
      </c>
      <c r="F37">
        <v>5524</v>
      </c>
      <c r="G37" t="s">
        <v>693</v>
      </c>
      <c r="H37" t="s">
        <v>694</v>
      </c>
      <c r="I37" t="s">
        <v>679</v>
      </c>
      <c r="J37" s="217">
        <v>465490</v>
      </c>
      <c r="K37" s="218">
        <v>540.89375600000005</v>
      </c>
      <c r="L37" s="217">
        <v>860.59</v>
      </c>
      <c r="M37" t="s">
        <v>643</v>
      </c>
      <c r="N37" t="s">
        <v>1990</v>
      </c>
      <c r="O37" t="s">
        <v>686</v>
      </c>
      <c r="P37" t="s">
        <v>682</v>
      </c>
      <c r="Q37" t="s">
        <v>683</v>
      </c>
      <c r="R37" t="s">
        <v>1669</v>
      </c>
      <c r="S37" t="s">
        <v>1669</v>
      </c>
      <c r="T37" t="s">
        <v>1669</v>
      </c>
      <c r="U37" t="s">
        <v>1669</v>
      </c>
      <c r="V37" t="s">
        <v>648</v>
      </c>
      <c r="W37" t="s">
        <v>676</v>
      </c>
      <c r="X37" t="s">
        <v>1669</v>
      </c>
      <c r="Y37" s="216">
        <v>44658</v>
      </c>
    </row>
    <row r="38" spans="2:25" x14ac:dyDescent="0.25">
      <c r="B38" t="s">
        <v>672</v>
      </c>
      <c r="C38" s="216">
        <v>44223</v>
      </c>
      <c r="D38" t="s">
        <v>1643</v>
      </c>
      <c r="E38" t="s">
        <v>639</v>
      </c>
      <c r="F38">
        <v>5524</v>
      </c>
      <c r="G38" t="s">
        <v>693</v>
      </c>
      <c r="H38" t="s">
        <v>694</v>
      </c>
      <c r="I38" t="s">
        <v>679</v>
      </c>
      <c r="J38" s="217">
        <v>354000</v>
      </c>
      <c r="K38" s="218">
        <v>540.89375600000005</v>
      </c>
      <c r="L38" s="217">
        <v>654.47</v>
      </c>
      <c r="M38" t="s">
        <v>643</v>
      </c>
      <c r="N38" t="s">
        <v>1943</v>
      </c>
      <c r="O38" t="s">
        <v>695</v>
      </c>
      <c r="P38" t="s">
        <v>682</v>
      </c>
      <c r="Q38" t="s">
        <v>683</v>
      </c>
      <c r="R38" t="s">
        <v>1669</v>
      </c>
      <c r="S38" t="s">
        <v>1669</v>
      </c>
      <c r="T38" t="s">
        <v>1669</v>
      </c>
      <c r="U38" t="s">
        <v>1669</v>
      </c>
      <c r="V38" t="s">
        <v>648</v>
      </c>
      <c r="W38" t="s">
        <v>676</v>
      </c>
      <c r="X38" t="s">
        <v>1669</v>
      </c>
      <c r="Y38" s="216">
        <v>44658</v>
      </c>
    </row>
    <row r="39" spans="2:25" x14ac:dyDescent="0.25">
      <c r="B39" t="s">
        <v>672</v>
      </c>
      <c r="C39" s="216">
        <v>44223</v>
      </c>
      <c r="D39" t="s">
        <v>1643</v>
      </c>
      <c r="E39" t="s">
        <v>639</v>
      </c>
      <c r="F39">
        <v>5524</v>
      </c>
      <c r="G39" t="s">
        <v>693</v>
      </c>
      <c r="H39" t="s">
        <v>694</v>
      </c>
      <c r="I39" t="s">
        <v>679</v>
      </c>
      <c r="J39" s="217">
        <v>368130</v>
      </c>
      <c r="K39" s="218">
        <v>540.89375600000005</v>
      </c>
      <c r="L39" s="217">
        <v>680.6</v>
      </c>
      <c r="M39" t="s">
        <v>643</v>
      </c>
      <c r="N39" t="s">
        <v>1944</v>
      </c>
      <c r="O39" t="s">
        <v>685</v>
      </c>
      <c r="P39" t="s">
        <v>682</v>
      </c>
      <c r="Q39" t="s">
        <v>683</v>
      </c>
      <c r="R39" t="s">
        <v>1669</v>
      </c>
      <c r="S39" t="s">
        <v>1669</v>
      </c>
      <c r="T39" t="s">
        <v>1669</v>
      </c>
      <c r="U39" t="s">
        <v>1669</v>
      </c>
      <c r="V39" t="s">
        <v>648</v>
      </c>
      <c r="W39" t="s">
        <v>676</v>
      </c>
      <c r="X39" t="s">
        <v>1669</v>
      </c>
      <c r="Y39" s="216">
        <v>44658</v>
      </c>
    </row>
    <row r="40" spans="2:25" x14ac:dyDescent="0.25">
      <c r="B40" t="s">
        <v>672</v>
      </c>
      <c r="C40" s="216">
        <v>44223</v>
      </c>
      <c r="D40" t="s">
        <v>1643</v>
      </c>
      <c r="E40" t="s">
        <v>639</v>
      </c>
      <c r="F40">
        <v>5524</v>
      </c>
      <c r="G40" t="s">
        <v>693</v>
      </c>
      <c r="H40" t="s">
        <v>694</v>
      </c>
      <c r="I40" t="s">
        <v>679</v>
      </c>
      <c r="J40" s="217">
        <v>881826</v>
      </c>
      <c r="K40" s="218">
        <v>540.89375600000005</v>
      </c>
      <c r="L40" s="217">
        <v>1630.31</v>
      </c>
      <c r="M40" t="s">
        <v>643</v>
      </c>
      <c r="N40" t="s">
        <v>1946</v>
      </c>
      <c r="O40" t="s">
        <v>681</v>
      </c>
      <c r="P40" t="s">
        <v>682</v>
      </c>
      <c r="Q40" t="s">
        <v>683</v>
      </c>
      <c r="R40" t="s">
        <v>1669</v>
      </c>
      <c r="S40" t="s">
        <v>1669</v>
      </c>
      <c r="T40" t="s">
        <v>1669</v>
      </c>
      <c r="U40" t="s">
        <v>1669</v>
      </c>
      <c r="V40" t="s">
        <v>648</v>
      </c>
      <c r="W40" t="s">
        <v>676</v>
      </c>
      <c r="X40" t="s">
        <v>1669</v>
      </c>
      <c r="Y40" s="216">
        <v>44658</v>
      </c>
    </row>
    <row r="41" spans="2:25" x14ac:dyDescent="0.25">
      <c r="B41" t="s">
        <v>672</v>
      </c>
      <c r="C41" s="216">
        <v>44223</v>
      </c>
      <c r="D41" t="s">
        <v>1643</v>
      </c>
      <c r="E41" t="s">
        <v>639</v>
      </c>
      <c r="F41">
        <v>5524</v>
      </c>
      <c r="G41" t="s">
        <v>693</v>
      </c>
      <c r="H41" t="s">
        <v>694</v>
      </c>
      <c r="I41" t="s">
        <v>679</v>
      </c>
      <c r="J41" s="217">
        <v>214099</v>
      </c>
      <c r="K41" s="218">
        <v>540.89375600000005</v>
      </c>
      <c r="L41" s="217">
        <v>395.82</v>
      </c>
      <c r="M41" t="s">
        <v>643</v>
      </c>
      <c r="N41" t="s">
        <v>1945</v>
      </c>
      <c r="O41" t="s">
        <v>687</v>
      </c>
      <c r="P41" t="s">
        <v>682</v>
      </c>
      <c r="Q41" t="s">
        <v>683</v>
      </c>
      <c r="R41" t="s">
        <v>1669</v>
      </c>
      <c r="S41" t="s">
        <v>1669</v>
      </c>
      <c r="T41" t="s">
        <v>1669</v>
      </c>
      <c r="U41" t="s">
        <v>1669</v>
      </c>
      <c r="V41" t="s">
        <v>648</v>
      </c>
      <c r="W41" t="s">
        <v>676</v>
      </c>
      <c r="X41" t="s">
        <v>1669</v>
      </c>
      <c r="Y41" s="216">
        <v>44658</v>
      </c>
    </row>
    <row r="42" spans="2:25" x14ac:dyDescent="0.25">
      <c r="B42" t="s">
        <v>672</v>
      </c>
      <c r="C42" s="216">
        <v>44223</v>
      </c>
      <c r="D42" t="s">
        <v>1643</v>
      </c>
      <c r="E42" t="s">
        <v>639</v>
      </c>
      <c r="F42">
        <v>5524</v>
      </c>
      <c r="G42" t="s">
        <v>693</v>
      </c>
      <c r="H42" t="s">
        <v>694</v>
      </c>
      <c r="I42" t="s">
        <v>679</v>
      </c>
      <c r="J42" s="217">
        <v>349763</v>
      </c>
      <c r="K42" s="218">
        <v>540.89375600000005</v>
      </c>
      <c r="L42" s="217">
        <v>646.64</v>
      </c>
      <c r="M42" t="s">
        <v>643</v>
      </c>
      <c r="N42" t="s">
        <v>1945</v>
      </c>
      <c r="O42" t="s">
        <v>687</v>
      </c>
      <c r="P42" t="s">
        <v>682</v>
      </c>
      <c r="Q42" t="s">
        <v>683</v>
      </c>
      <c r="R42" t="s">
        <v>1669</v>
      </c>
      <c r="S42" t="s">
        <v>1669</v>
      </c>
      <c r="T42" t="s">
        <v>1669</v>
      </c>
      <c r="U42" t="s">
        <v>1669</v>
      </c>
      <c r="V42" t="s">
        <v>648</v>
      </c>
      <c r="W42" t="s">
        <v>676</v>
      </c>
      <c r="X42" t="s">
        <v>1669</v>
      </c>
      <c r="Y42" s="216">
        <v>44658</v>
      </c>
    </row>
    <row r="43" spans="2:25" x14ac:dyDescent="0.25">
      <c r="B43" t="s">
        <v>672</v>
      </c>
      <c r="C43" s="216">
        <v>44224</v>
      </c>
      <c r="D43" t="s">
        <v>1643</v>
      </c>
      <c r="E43" t="s">
        <v>639</v>
      </c>
      <c r="F43">
        <v>4911</v>
      </c>
      <c r="G43" t="s">
        <v>1644</v>
      </c>
      <c r="H43" t="s">
        <v>1645</v>
      </c>
      <c r="I43" t="s">
        <v>1646</v>
      </c>
      <c r="J43" s="217">
        <v>1595</v>
      </c>
      <c r="K43" s="218">
        <v>0.88912400000000003</v>
      </c>
      <c r="L43" s="217">
        <v>1793.9</v>
      </c>
      <c r="M43" t="s">
        <v>643</v>
      </c>
      <c r="N43" t="s">
        <v>1991</v>
      </c>
      <c r="O43" t="s">
        <v>1648</v>
      </c>
      <c r="P43" t="s">
        <v>645</v>
      </c>
      <c r="Q43" t="s">
        <v>646</v>
      </c>
      <c r="R43" t="s">
        <v>1669</v>
      </c>
      <c r="S43" t="s">
        <v>1669</v>
      </c>
      <c r="T43" t="s">
        <v>1986</v>
      </c>
      <c r="U43" t="s">
        <v>647</v>
      </c>
      <c r="V43" t="s">
        <v>1992</v>
      </c>
      <c r="W43" t="s">
        <v>649</v>
      </c>
      <c r="X43" t="s">
        <v>1669</v>
      </c>
      <c r="Y43" s="216">
        <v>44693</v>
      </c>
    </row>
    <row r="44" spans="2:25" x14ac:dyDescent="0.25">
      <c r="B44" t="s">
        <v>672</v>
      </c>
      <c r="C44" s="216">
        <v>44225</v>
      </c>
      <c r="D44" t="s">
        <v>1643</v>
      </c>
      <c r="E44" t="s">
        <v>639</v>
      </c>
      <c r="F44">
        <v>5524</v>
      </c>
      <c r="G44" t="s">
        <v>1993</v>
      </c>
      <c r="H44" t="s">
        <v>694</v>
      </c>
      <c r="I44" t="s">
        <v>679</v>
      </c>
      <c r="J44" s="217">
        <v>214000</v>
      </c>
      <c r="K44" s="218">
        <v>541.06031900000005</v>
      </c>
      <c r="L44" s="217">
        <v>395.52</v>
      </c>
      <c r="M44" t="s">
        <v>643</v>
      </c>
      <c r="N44" t="s">
        <v>1945</v>
      </c>
      <c r="O44" t="s">
        <v>687</v>
      </c>
      <c r="P44" t="s">
        <v>682</v>
      </c>
      <c r="Q44" t="s">
        <v>683</v>
      </c>
      <c r="R44" t="s">
        <v>1669</v>
      </c>
      <c r="S44" t="s">
        <v>1669</v>
      </c>
      <c r="T44" t="s">
        <v>1669</v>
      </c>
      <c r="U44" t="s">
        <v>1669</v>
      </c>
      <c r="V44" t="s">
        <v>648</v>
      </c>
      <c r="W44" t="s">
        <v>676</v>
      </c>
      <c r="X44" t="s">
        <v>1669</v>
      </c>
      <c r="Y44" s="216">
        <v>44658</v>
      </c>
    </row>
    <row r="45" spans="2:25" x14ac:dyDescent="0.25">
      <c r="B45" t="s">
        <v>703</v>
      </c>
      <c r="C45" s="216">
        <v>44056</v>
      </c>
      <c r="D45" t="s">
        <v>1643</v>
      </c>
      <c r="E45" t="s">
        <v>639</v>
      </c>
      <c r="F45">
        <v>4221</v>
      </c>
      <c r="G45" t="s">
        <v>654</v>
      </c>
      <c r="H45" t="s">
        <v>1281</v>
      </c>
      <c r="I45" t="s">
        <v>1669</v>
      </c>
      <c r="J45" s="217">
        <v>0</v>
      </c>
      <c r="K45" s="218">
        <v>0</v>
      </c>
      <c r="L45" s="217">
        <v>37.79</v>
      </c>
      <c r="M45" t="s">
        <v>643</v>
      </c>
      <c r="N45" t="s">
        <v>1931</v>
      </c>
      <c r="O45" t="s">
        <v>644</v>
      </c>
      <c r="P45" t="s">
        <v>645</v>
      </c>
      <c r="Q45" t="s">
        <v>646</v>
      </c>
      <c r="R45" t="s">
        <v>1669</v>
      </c>
      <c r="S45" t="s">
        <v>1669</v>
      </c>
      <c r="T45" t="s">
        <v>1986</v>
      </c>
      <c r="U45" t="s">
        <v>647</v>
      </c>
      <c r="V45" t="s">
        <v>648</v>
      </c>
      <c r="W45" t="s">
        <v>1282</v>
      </c>
      <c r="X45" t="s">
        <v>1669</v>
      </c>
      <c r="Y45" s="216">
        <v>44695</v>
      </c>
    </row>
    <row r="46" spans="2:25" x14ac:dyDescent="0.25">
      <c r="B46" t="s">
        <v>703</v>
      </c>
      <c r="C46" s="216">
        <v>44218</v>
      </c>
      <c r="D46" t="s">
        <v>1643</v>
      </c>
      <c r="E46" t="s">
        <v>639</v>
      </c>
      <c r="F46">
        <v>3680</v>
      </c>
      <c r="G46" t="s">
        <v>640</v>
      </c>
      <c r="H46" t="s">
        <v>792</v>
      </c>
      <c r="I46" t="s">
        <v>642</v>
      </c>
      <c r="J46" s="217">
        <v>126.58</v>
      </c>
      <c r="K46" s="218">
        <v>0.82168099999999999</v>
      </c>
      <c r="L46" s="217">
        <v>154.05000000000001</v>
      </c>
      <c r="M46" t="s">
        <v>643</v>
      </c>
      <c r="N46" t="s">
        <v>1931</v>
      </c>
      <c r="O46" t="s">
        <v>644</v>
      </c>
      <c r="P46" t="s">
        <v>645</v>
      </c>
      <c r="Q46" t="s">
        <v>646</v>
      </c>
      <c r="R46" t="s">
        <v>1669</v>
      </c>
      <c r="S46" t="s">
        <v>1669</v>
      </c>
      <c r="T46" t="s">
        <v>1986</v>
      </c>
      <c r="U46" t="s">
        <v>647</v>
      </c>
      <c r="V46" t="s">
        <v>675</v>
      </c>
      <c r="W46" t="s">
        <v>793</v>
      </c>
      <c r="X46" t="s">
        <v>1669</v>
      </c>
      <c r="Y46" s="216">
        <v>44695</v>
      </c>
    </row>
    <row r="47" spans="2:25" x14ac:dyDescent="0.25">
      <c r="B47" t="s">
        <v>703</v>
      </c>
      <c r="C47" s="216">
        <v>44230</v>
      </c>
      <c r="D47" t="s">
        <v>1643</v>
      </c>
      <c r="E47" t="s">
        <v>639</v>
      </c>
      <c r="F47">
        <v>5525</v>
      </c>
      <c r="G47" t="s">
        <v>704</v>
      </c>
      <c r="H47" t="s">
        <v>705</v>
      </c>
      <c r="I47" t="s">
        <v>679</v>
      </c>
      <c r="J47" s="217">
        <v>50000</v>
      </c>
      <c r="K47" s="218">
        <v>545.21950200000003</v>
      </c>
      <c r="L47" s="217">
        <v>91.71</v>
      </c>
      <c r="M47" t="s">
        <v>643</v>
      </c>
      <c r="N47" t="s">
        <v>1950</v>
      </c>
      <c r="O47" t="s">
        <v>706</v>
      </c>
      <c r="P47" t="s">
        <v>682</v>
      </c>
      <c r="Q47" t="s">
        <v>683</v>
      </c>
      <c r="R47" t="s">
        <v>1669</v>
      </c>
      <c r="S47" t="s">
        <v>1669</v>
      </c>
      <c r="T47" t="s">
        <v>1669</v>
      </c>
      <c r="U47" t="s">
        <v>1669</v>
      </c>
      <c r="V47" t="s">
        <v>648</v>
      </c>
      <c r="W47" t="s">
        <v>676</v>
      </c>
      <c r="X47" t="s">
        <v>1669</v>
      </c>
      <c r="Y47" s="216">
        <v>44658</v>
      </c>
    </row>
    <row r="48" spans="2:25" x14ac:dyDescent="0.25">
      <c r="B48" t="s">
        <v>703</v>
      </c>
      <c r="C48" s="216">
        <v>44235</v>
      </c>
      <c r="D48" t="s">
        <v>1643</v>
      </c>
      <c r="E48" t="s">
        <v>639</v>
      </c>
      <c r="F48">
        <v>5525</v>
      </c>
      <c r="G48" t="s">
        <v>707</v>
      </c>
      <c r="H48" t="s">
        <v>708</v>
      </c>
      <c r="I48" t="s">
        <v>679</v>
      </c>
      <c r="J48" s="217">
        <v>10000</v>
      </c>
      <c r="K48" s="218">
        <v>544.77240600000005</v>
      </c>
      <c r="L48" s="217">
        <v>18.36</v>
      </c>
      <c r="M48" t="s">
        <v>643</v>
      </c>
      <c r="N48" t="s">
        <v>1938</v>
      </c>
      <c r="O48" t="s">
        <v>709</v>
      </c>
      <c r="P48" t="s">
        <v>682</v>
      </c>
      <c r="Q48" t="s">
        <v>683</v>
      </c>
      <c r="R48" t="s">
        <v>1669</v>
      </c>
      <c r="S48" t="s">
        <v>1669</v>
      </c>
      <c r="T48" t="s">
        <v>1669</v>
      </c>
      <c r="U48" t="s">
        <v>1669</v>
      </c>
      <c r="V48" t="s">
        <v>648</v>
      </c>
      <c r="W48" t="s">
        <v>676</v>
      </c>
      <c r="X48" t="s">
        <v>1669</v>
      </c>
      <c r="Y48" s="216">
        <v>44658</v>
      </c>
    </row>
    <row r="49" spans="2:25" x14ac:dyDescent="0.25">
      <c r="B49" t="s">
        <v>703</v>
      </c>
      <c r="C49" s="216">
        <v>44235</v>
      </c>
      <c r="D49" t="s">
        <v>1643</v>
      </c>
      <c r="E49" t="s">
        <v>639</v>
      </c>
      <c r="F49">
        <v>5525</v>
      </c>
      <c r="G49" t="s">
        <v>710</v>
      </c>
      <c r="H49" t="s">
        <v>711</v>
      </c>
      <c r="I49" t="s">
        <v>679</v>
      </c>
      <c r="J49" s="217">
        <v>50000</v>
      </c>
      <c r="K49" s="218">
        <v>544.77240600000005</v>
      </c>
      <c r="L49" s="217">
        <v>91.78</v>
      </c>
      <c r="M49" t="s">
        <v>643</v>
      </c>
      <c r="N49" t="s">
        <v>1953</v>
      </c>
      <c r="O49" t="s">
        <v>712</v>
      </c>
      <c r="P49" t="s">
        <v>682</v>
      </c>
      <c r="Q49" t="s">
        <v>683</v>
      </c>
      <c r="R49" t="s">
        <v>1669</v>
      </c>
      <c r="S49" t="s">
        <v>1669</v>
      </c>
      <c r="T49" t="s">
        <v>1669</v>
      </c>
      <c r="U49" t="s">
        <v>1669</v>
      </c>
      <c r="V49" t="s">
        <v>648</v>
      </c>
      <c r="W49" t="s">
        <v>676</v>
      </c>
      <c r="X49" t="s">
        <v>1669</v>
      </c>
      <c r="Y49" s="216">
        <v>44658</v>
      </c>
    </row>
    <row r="50" spans="2:25" x14ac:dyDescent="0.25">
      <c r="B50" t="s">
        <v>703</v>
      </c>
      <c r="C50" s="216">
        <v>44239</v>
      </c>
      <c r="D50" t="s">
        <v>1643</v>
      </c>
      <c r="E50" t="s">
        <v>639</v>
      </c>
      <c r="F50">
        <v>5525</v>
      </c>
      <c r="G50" t="s">
        <v>713</v>
      </c>
      <c r="H50" t="s">
        <v>714</v>
      </c>
      <c r="I50" t="s">
        <v>679</v>
      </c>
      <c r="J50" s="217">
        <v>130000</v>
      </c>
      <c r="K50" s="218">
        <v>541.38033800000005</v>
      </c>
      <c r="L50" s="217">
        <v>240.13</v>
      </c>
      <c r="M50" t="s">
        <v>643</v>
      </c>
      <c r="N50" t="s">
        <v>1954</v>
      </c>
      <c r="O50" t="s">
        <v>715</v>
      </c>
      <c r="P50" t="s">
        <v>682</v>
      </c>
      <c r="Q50" t="s">
        <v>683</v>
      </c>
      <c r="R50" t="s">
        <v>1669</v>
      </c>
      <c r="S50" t="s">
        <v>1669</v>
      </c>
      <c r="T50" t="s">
        <v>1669</v>
      </c>
      <c r="U50" t="s">
        <v>1669</v>
      </c>
      <c r="V50" t="s">
        <v>648</v>
      </c>
      <c r="W50" t="s">
        <v>676</v>
      </c>
      <c r="X50" t="s">
        <v>1669</v>
      </c>
      <c r="Y50" s="216">
        <v>44658</v>
      </c>
    </row>
    <row r="51" spans="2:25" x14ac:dyDescent="0.25">
      <c r="B51" t="s">
        <v>703</v>
      </c>
      <c r="C51" s="216">
        <v>44243</v>
      </c>
      <c r="D51" t="s">
        <v>1643</v>
      </c>
      <c r="E51" t="s">
        <v>639</v>
      </c>
      <c r="F51">
        <v>3242</v>
      </c>
      <c r="G51" t="s">
        <v>654</v>
      </c>
      <c r="H51" t="s">
        <v>1620</v>
      </c>
      <c r="I51" t="s">
        <v>1669</v>
      </c>
      <c r="J51" s="217">
        <v>0</v>
      </c>
      <c r="K51" s="218">
        <v>0</v>
      </c>
      <c r="L51" s="217">
        <v>6.85</v>
      </c>
      <c r="M51" t="s">
        <v>643</v>
      </c>
      <c r="N51" t="s">
        <v>1994</v>
      </c>
      <c r="O51" t="s">
        <v>664</v>
      </c>
      <c r="P51" t="s">
        <v>645</v>
      </c>
      <c r="Q51" t="s">
        <v>646</v>
      </c>
      <c r="R51" t="s">
        <v>1669</v>
      </c>
      <c r="S51" t="s">
        <v>1669</v>
      </c>
      <c r="T51" t="s">
        <v>649</v>
      </c>
      <c r="U51" t="s">
        <v>665</v>
      </c>
      <c r="V51" t="s">
        <v>648</v>
      </c>
      <c r="W51" t="s">
        <v>1621</v>
      </c>
      <c r="X51" t="s">
        <v>1669</v>
      </c>
      <c r="Y51" s="216">
        <v>44656</v>
      </c>
    </row>
    <row r="52" spans="2:25" x14ac:dyDescent="0.25">
      <c r="B52" t="s">
        <v>703</v>
      </c>
      <c r="C52" s="216">
        <v>44249</v>
      </c>
      <c r="D52" t="s">
        <v>1643</v>
      </c>
      <c r="E52" t="s">
        <v>639</v>
      </c>
      <c r="F52">
        <v>5525</v>
      </c>
      <c r="G52" t="s">
        <v>717</v>
      </c>
      <c r="H52" t="s">
        <v>718</v>
      </c>
      <c r="I52" t="s">
        <v>679</v>
      </c>
      <c r="J52" s="217">
        <v>10000</v>
      </c>
      <c r="K52" s="218">
        <v>540.47488799999996</v>
      </c>
      <c r="L52" s="217">
        <v>18.5</v>
      </c>
      <c r="M52" t="s">
        <v>643</v>
      </c>
      <c r="N52" t="s">
        <v>1954</v>
      </c>
      <c r="O52" t="s">
        <v>715</v>
      </c>
      <c r="P52" t="s">
        <v>682</v>
      </c>
      <c r="Q52" t="s">
        <v>683</v>
      </c>
      <c r="R52" t="s">
        <v>1669</v>
      </c>
      <c r="S52" t="s">
        <v>1669</v>
      </c>
      <c r="T52" t="s">
        <v>1669</v>
      </c>
      <c r="U52" t="s">
        <v>1669</v>
      </c>
      <c r="V52" t="s">
        <v>648</v>
      </c>
      <c r="W52" t="s">
        <v>676</v>
      </c>
      <c r="X52" t="s">
        <v>1669</v>
      </c>
      <c r="Y52" s="216">
        <v>44658</v>
      </c>
    </row>
    <row r="53" spans="2:25" x14ac:dyDescent="0.25">
      <c r="B53" t="s">
        <v>703</v>
      </c>
      <c r="C53" s="216">
        <v>44249</v>
      </c>
      <c r="D53" t="s">
        <v>1643</v>
      </c>
      <c r="E53" t="s">
        <v>639</v>
      </c>
      <c r="F53">
        <v>5525</v>
      </c>
      <c r="G53" t="s">
        <v>719</v>
      </c>
      <c r="H53" t="s">
        <v>720</v>
      </c>
      <c r="I53" t="s">
        <v>679</v>
      </c>
      <c r="J53" s="217">
        <v>8000</v>
      </c>
      <c r="K53" s="218">
        <v>540.47488799999996</v>
      </c>
      <c r="L53" s="217">
        <v>14.8</v>
      </c>
      <c r="M53" t="s">
        <v>643</v>
      </c>
      <c r="N53" t="s">
        <v>1932</v>
      </c>
      <c r="O53" t="s">
        <v>721</v>
      </c>
      <c r="P53" t="s">
        <v>682</v>
      </c>
      <c r="Q53" t="s">
        <v>683</v>
      </c>
      <c r="R53" t="s">
        <v>1669</v>
      </c>
      <c r="S53" t="s">
        <v>1669</v>
      </c>
      <c r="T53" t="s">
        <v>1669</v>
      </c>
      <c r="U53" t="s">
        <v>1669</v>
      </c>
      <c r="V53" t="s">
        <v>648</v>
      </c>
      <c r="W53" t="s">
        <v>676</v>
      </c>
      <c r="X53" t="s">
        <v>1669</v>
      </c>
      <c r="Y53" s="216">
        <v>44658</v>
      </c>
    </row>
    <row r="54" spans="2:25" x14ac:dyDescent="0.25">
      <c r="B54" t="s">
        <v>703</v>
      </c>
      <c r="C54" s="216">
        <v>44250</v>
      </c>
      <c r="D54" t="s">
        <v>1643</v>
      </c>
      <c r="E54" t="s">
        <v>639</v>
      </c>
      <c r="F54">
        <v>5525</v>
      </c>
      <c r="G54" t="s">
        <v>723</v>
      </c>
      <c r="H54" t="s">
        <v>724</v>
      </c>
      <c r="I54" t="s">
        <v>679</v>
      </c>
      <c r="J54" s="217">
        <v>41000</v>
      </c>
      <c r="K54" s="218">
        <v>539.57572800000003</v>
      </c>
      <c r="L54" s="217">
        <v>75.989999999999995</v>
      </c>
      <c r="M54" t="s">
        <v>643</v>
      </c>
      <c r="N54" t="s">
        <v>1932</v>
      </c>
      <c r="O54" t="s">
        <v>721</v>
      </c>
      <c r="P54" t="s">
        <v>682</v>
      </c>
      <c r="Q54" t="s">
        <v>683</v>
      </c>
      <c r="R54" t="s">
        <v>1669</v>
      </c>
      <c r="S54" t="s">
        <v>1669</v>
      </c>
      <c r="T54" t="s">
        <v>1669</v>
      </c>
      <c r="U54" t="s">
        <v>1669</v>
      </c>
      <c r="V54" t="s">
        <v>648</v>
      </c>
      <c r="W54" t="s">
        <v>676</v>
      </c>
      <c r="X54" t="s">
        <v>1669</v>
      </c>
      <c r="Y54" s="216">
        <v>44658</v>
      </c>
    </row>
    <row r="55" spans="2:25" x14ac:dyDescent="0.25">
      <c r="B55" t="s">
        <v>703</v>
      </c>
      <c r="C55" s="216">
        <v>44250</v>
      </c>
      <c r="D55" t="s">
        <v>1643</v>
      </c>
      <c r="E55" t="s">
        <v>639</v>
      </c>
      <c r="F55">
        <v>5525</v>
      </c>
      <c r="G55" t="s">
        <v>725</v>
      </c>
      <c r="H55" t="s">
        <v>726</v>
      </c>
      <c r="I55" t="s">
        <v>679</v>
      </c>
      <c r="J55" s="217">
        <v>5000</v>
      </c>
      <c r="K55" s="218">
        <v>539.57572800000003</v>
      </c>
      <c r="L55" s="217">
        <v>9.27</v>
      </c>
      <c r="M55" t="s">
        <v>643</v>
      </c>
      <c r="N55" t="s">
        <v>1932</v>
      </c>
      <c r="O55" t="s">
        <v>721</v>
      </c>
      <c r="P55" t="s">
        <v>682</v>
      </c>
      <c r="Q55" t="s">
        <v>683</v>
      </c>
      <c r="R55" t="s">
        <v>1669</v>
      </c>
      <c r="S55" t="s">
        <v>1669</v>
      </c>
      <c r="T55" t="s">
        <v>1669</v>
      </c>
      <c r="U55" t="s">
        <v>1669</v>
      </c>
      <c r="V55" t="s">
        <v>648</v>
      </c>
      <c r="W55" t="s">
        <v>676</v>
      </c>
      <c r="X55" t="s">
        <v>1669</v>
      </c>
      <c r="Y55" s="216">
        <v>44658</v>
      </c>
    </row>
    <row r="56" spans="2:25" x14ac:dyDescent="0.25">
      <c r="B56" t="s">
        <v>703</v>
      </c>
      <c r="C56" s="216">
        <v>44250</v>
      </c>
      <c r="D56" t="s">
        <v>1643</v>
      </c>
      <c r="E56" t="s">
        <v>639</v>
      </c>
      <c r="F56">
        <v>5525</v>
      </c>
      <c r="G56" t="s">
        <v>1997</v>
      </c>
      <c r="H56" t="s">
        <v>727</v>
      </c>
      <c r="I56" t="s">
        <v>679</v>
      </c>
      <c r="J56" s="217">
        <v>280000</v>
      </c>
      <c r="K56" s="218">
        <v>539.57572800000003</v>
      </c>
      <c r="L56" s="217">
        <v>518.92999999999995</v>
      </c>
      <c r="M56" t="s">
        <v>643</v>
      </c>
      <c r="N56" t="s">
        <v>1652</v>
      </c>
      <c r="O56" t="s">
        <v>728</v>
      </c>
      <c r="P56" t="s">
        <v>682</v>
      </c>
      <c r="Q56" t="s">
        <v>683</v>
      </c>
      <c r="R56" t="s">
        <v>1669</v>
      </c>
      <c r="S56" t="s">
        <v>1669</v>
      </c>
      <c r="T56" t="s">
        <v>1669</v>
      </c>
      <c r="U56" t="s">
        <v>1669</v>
      </c>
      <c r="V56" t="s">
        <v>648</v>
      </c>
      <c r="W56" t="s">
        <v>676</v>
      </c>
      <c r="X56" t="s">
        <v>1669</v>
      </c>
      <c r="Y56" s="216">
        <v>44658</v>
      </c>
    </row>
    <row r="57" spans="2:25" x14ac:dyDescent="0.25">
      <c r="B57" t="s">
        <v>703</v>
      </c>
      <c r="C57" s="216">
        <v>44250</v>
      </c>
      <c r="D57" t="s">
        <v>1643</v>
      </c>
      <c r="E57" t="s">
        <v>639</v>
      </c>
      <c r="F57">
        <v>5525</v>
      </c>
      <c r="G57" t="s">
        <v>1999</v>
      </c>
      <c r="H57" t="s">
        <v>730</v>
      </c>
      <c r="I57" t="s">
        <v>679</v>
      </c>
      <c r="J57" s="217">
        <v>11936</v>
      </c>
      <c r="K57" s="218">
        <v>539.57572800000003</v>
      </c>
      <c r="L57" s="217">
        <v>22.12</v>
      </c>
      <c r="M57" t="s">
        <v>643</v>
      </c>
      <c r="N57" t="s">
        <v>1945</v>
      </c>
      <c r="O57" t="s">
        <v>687</v>
      </c>
      <c r="P57" t="s">
        <v>682</v>
      </c>
      <c r="Q57" t="s">
        <v>683</v>
      </c>
      <c r="R57" t="s">
        <v>1669</v>
      </c>
      <c r="S57" t="s">
        <v>1669</v>
      </c>
      <c r="T57" t="s">
        <v>1669</v>
      </c>
      <c r="U57" t="s">
        <v>1669</v>
      </c>
      <c r="V57" t="s">
        <v>648</v>
      </c>
      <c r="W57" t="s">
        <v>676</v>
      </c>
      <c r="X57" t="s">
        <v>1669</v>
      </c>
      <c r="Y57" s="216">
        <v>44658</v>
      </c>
    </row>
    <row r="58" spans="2:25" x14ac:dyDescent="0.25">
      <c r="B58" t="s">
        <v>703</v>
      </c>
      <c r="C58" s="216">
        <v>44250</v>
      </c>
      <c r="D58" t="s">
        <v>1643</v>
      </c>
      <c r="E58" t="s">
        <v>639</v>
      </c>
      <c r="F58">
        <v>5525</v>
      </c>
      <c r="G58" t="s">
        <v>1999</v>
      </c>
      <c r="H58" t="s">
        <v>730</v>
      </c>
      <c r="I58" t="s">
        <v>679</v>
      </c>
      <c r="J58" s="217">
        <v>24582</v>
      </c>
      <c r="K58" s="218">
        <v>539.57572800000003</v>
      </c>
      <c r="L58" s="217">
        <v>45.56</v>
      </c>
      <c r="M58" t="s">
        <v>643</v>
      </c>
      <c r="N58" t="s">
        <v>1945</v>
      </c>
      <c r="O58" t="s">
        <v>687</v>
      </c>
      <c r="P58" t="s">
        <v>682</v>
      </c>
      <c r="Q58" t="s">
        <v>683</v>
      </c>
      <c r="R58" t="s">
        <v>1669</v>
      </c>
      <c r="S58" t="s">
        <v>1669</v>
      </c>
      <c r="T58" t="s">
        <v>1669</v>
      </c>
      <c r="U58" t="s">
        <v>1669</v>
      </c>
      <c r="V58" t="s">
        <v>648</v>
      </c>
      <c r="W58" t="s">
        <v>676</v>
      </c>
      <c r="X58" t="s">
        <v>1669</v>
      </c>
      <c r="Y58" s="216">
        <v>44658</v>
      </c>
    </row>
    <row r="59" spans="2:25" x14ac:dyDescent="0.25">
      <c r="B59" t="s">
        <v>703</v>
      </c>
      <c r="C59" s="216">
        <v>44250</v>
      </c>
      <c r="D59" t="s">
        <v>1643</v>
      </c>
      <c r="E59" t="s">
        <v>639</v>
      </c>
      <c r="F59">
        <v>5525</v>
      </c>
      <c r="G59" t="s">
        <v>1998</v>
      </c>
      <c r="H59" t="s">
        <v>729</v>
      </c>
      <c r="I59" t="s">
        <v>679</v>
      </c>
      <c r="J59" s="217">
        <v>58965</v>
      </c>
      <c r="K59" s="218">
        <v>539.57572800000003</v>
      </c>
      <c r="L59" s="217">
        <v>109.28</v>
      </c>
      <c r="M59" t="s">
        <v>643</v>
      </c>
      <c r="N59" t="s">
        <v>1945</v>
      </c>
      <c r="O59" t="s">
        <v>687</v>
      </c>
      <c r="P59" t="s">
        <v>682</v>
      </c>
      <c r="Q59" t="s">
        <v>683</v>
      </c>
      <c r="R59" t="s">
        <v>1669</v>
      </c>
      <c r="S59" t="s">
        <v>1669</v>
      </c>
      <c r="T59" t="s">
        <v>1669</v>
      </c>
      <c r="U59" t="s">
        <v>1669</v>
      </c>
      <c r="V59" t="s">
        <v>648</v>
      </c>
      <c r="W59" t="s">
        <v>676</v>
      </c>
      <c r="X59" t="s">
        <v>1669</v>
      </c>
      <c r="Y59" s="216">
        <v>44658</v>
      </c>
    </row>
    <row r="60" spans="2:25" x14ac:dyDescent="0.25">
      <c r="B60" t="s">
        <v>703</v>
      </c>
      <c r="C60" s="216">
        <v>44250</v>
      </c>
      <c r="D60" t="s">
        <v>1643</v>
      </c>
      <c r="E60" t="s">
        <v>639</v>
      </c>
      <c r="F60">
        <v>5525</v>
      </c>
      <c r="G60" t="s">
        <v>1998</v>
      </c>
      <c r="H60" t="s">
        <v>729</v>
      </c>
      <c r="I60" t="s">
        <v>679</v>
      </c>
      <c r="J60" s="217">
        <v>97655</v>
      </c>
      <c r="K60" s="218">
        <v>539.57572800000003</v>
      </c>
      <c r="L60" s="217">
        <v>180.98</v>
      </c>
      <c r="M60" t="s">
        <v>643</v>
      </c>
      <c r="N60" t="s">
        <v>1945</v>
      </c>
      <c r="O60" t="s">
        <v>687</v>
      </c>
      <c r="P60" t="s">
        <v>682</v>
      </c>
      <c r="Q60" t="s">
        <v>683</v>
      </c>
      <c r="R60" t="s">
        <v>1669</v>
      </c>
      <c r="S60" t="s">
        <v>1669</v>
      </c>
      <c r="T60" t="s">
        <v>1669</v>
      </c>
      <c r="U60" t="s">
        <v>1669</v>
      </c>
      <c r="V60" t="s">
        <v>648</v>
      </c>
      <c r="W60" t="s">
        <v>676</v>
      </c>
      <c r="X60" t="s">
        <v>1669</v>
      </c>
      <c r="Y60" s="216">
        <v>44658</v>
      </c>
    </row>
    <row r="61" spans="2:25" x14ac:dyDescent="0.25">
      <c r="B61" t="s">
        <v>703</v>
      </c>
      <c r="C61" s="216">
        <v>44250</v>
      </c>
      <c r="D61" t="s">
        <v>1643</v>
      </c>
      <c r="E61" t="s">
        <v>639</v>
      </c>
      <c r="F61">
        <v>5525</v>
      </c>
      <c r="G61" t="s">
        <v>1998</v>
      </c>
      <c r="H61" t="s">
        <v>729</v>
      </c>
      <c r="I61" t="s">
        <v>679</v>
      </c>
      <c r="J61" s="217">
        <v>307614</v>
      </c>
      <c r="K61" s="218">
        <v>539.57572800000003</v>
      </c>
      <c r="L61" s="217">
        <v>570.1</v>
      </c>
      <c r="M61" t="s">
        <v>643</v>
      </c>
      <c r="N61" t="s">
        <v>1946</v>
      </c>
      <c r="O61" t="s">
        <v>681</v>
      </c>
      <c r="P61" t="s">
        <v>682</v>
      </c>
      <c r="Q61" t="s">
        <v>683</v>
      </c>
      <c r="R61" t="s">
        <v>1669</v>
      </c>
      <c r="S61" t="s">
        <v>1669</v>
      </c>
      <c r="T61" t="s">
        <v>1669</v>
      </c>
      <c r="U61" t="s">
        <v>1669</v>
      </c>
      <c r="V61" t="s">
        <v>648</v>
      </c>
      <c r="W61" t="s">
        <v>676</v>
      </c>
      <c r="X61" t="s">
        <v>1669</v>
      </c>
      <c r="Y61" s="216">
        <v>44658</v>
      </c>
    </row>
    <row r="62" spans="2:25" x14ac:dyDescent="0.25">
      <c r="B62" t="s">
        <v>703</v>
      </c>
      <c r="C62" s="216">
        <v>44250</v>
      </c>
      <c r="D62" t="s">
        <v>1643</v>
      </c>
      <c r="E62" t="s">
        <v>639</v>
      </c>
      <c r="F62">
        <v>5525</v>
      </c>
      <c r="G62" t="s">
        <v>1999</v>
      </c>
      <c r="H62" t="s">
        <v>730</v>
      </c>
      <c r="I62" t="s">
        <v>679</v>
      </c>
      <c r="J62" s="217">
        <v>26687</v>
      </c>
      <c r="K62" s="218">
        <v>539.57572800000003</v>
      </c>
      <c r="L62" s="217">
        <v>49.46</v>
      </c>
      <c r="M62" t="s">
        <v>643</v>
      </c>
      <c r="N62" t="s">
        <v>1944</v>
      </c>
      <c r="O62" t="s">
        <v>685</v>
      </c>
      <c r="P62" t="s">
        <v>682</v>
      </c>
      <c r="Q62" t="s">
        <v>683</v>
      </c>
      <c r="R62" t="s">
        <v>1669</v>
      </c>
      <c r="S62" t="s">
        <v>1669</v>
      </c>
      <c r="T62" t="s">
        <v>1669</v>
      </c>
      <c r="U62" t="s">
        <v>1669</v>
      </c>
      <c r="V62" t="s">
        <v>648</v>
      </c>
      <c r="W62" t="s">
        <v>676</v>
      </c>
      <c r="X62" t="s">
        <v>1669</v>
      </c>
      <c r="Y62" s="216">
        <v>44658</v>
      </c>
    </row>
    <row r="63" spans="2:25" x14ac:dyDescent="0.25">
      <c r="B63" t="s">
        <v>703</v>
      </c>
      <c r="C63" s="216">
        <v>44250</v>
      </c>
      <c r="D63" t="s">
        <v>1643</v>
      </c>
      <c r="E63" t="s">
        <v>639</v>
      </c>
      <c r="F63">
        <v>5525</v>
      </c>
      <c r="G63" t="s">
        <v>1998</v>
      </c>
      <c r="H63" t="s">
        <v>729</v>
      </c>
      <c r="I63" t="s">
        <v>679</v>
      </c>
      <c r="J63" s="217">
        <v>102996</v>
      </c>
      <c r="K63" s="218">
        <v>539.57572800000003</v>
      </c>
      <c r="L63" s="217">
        <v>190.88</v>
      </c>
      <c r="M63" t="s">
        <v>643</v>
      </c>
      <c r="N63" t="s">
        <v>1944</v>
      </c>
      <c r="O63" t="s">
        <v>685</v>
      </c>
      <c r="P63" t="s">
        <v>682</v>
      </c>
      <c r="Q63" t="s">
        <v>683</v>
      </c>
      <c r="R63" t="s">
        <v>1669</v>
      </c>
      <c r="S63" t="s">
        <v>1669</v>
      </c>
      <c r="T63" t="s">
        <v>1669</v>
      </c>
      <c r="U63" t="s">
        <v>1669</v>
      </c>
      <c r="V63" t="s">
        <v>648</v>
      </c>
      <c r="W63" t="s">
        <v>676</v>
      </c>
      <c r="X63" t="s">
        <v>1669</v>
      </c>
      <c r="Y63" s="216">
        <v>44658</v>
      </c>
    </row>
    <row r="64" spans="2:25" x14ac:dyDescent="0.25">
      <c r="B64" t="s">
        <v>703</v>
      </c>
      <c r="C64" s="216">
        <v>44250</v>
      </c>
      <c r="D64" t="s">
        <v>1643</v>
      </c>
      <c r="E64" t="s">
        <v>639</v>
      </c>
      <c r="F64">
        <v>5525</v>
      </c>
      <c r="G64" t="s">
        <v>1998</v>
      </c>
      <c r="H64" t="s">
        <v>729</v>
      </c>
      <c r="I64" t="s">
        <v>679</v>
      </c>
      <c r="J64" s="217">
        <v>195310</v>
      </c>
      <c r="K64" s="218">
        <v>539.57572800000003</v>
      </c>
      <c r="L64" s="217">
        <v>361.97</v>
      </c>
      <c r="M64" t="s">
        <v>643</v>
      </c>
      <c r="N64" t="s">
        <v>1990</v>
      </c>
      <c r="O64" t="s">
        <v>686</v>
      </c>
      <c r="P64" t="s">
        <v>682</v>
      </c>
      <c r="Q64" t="s">
        <v>683</v>
      </c>
      <c r="R64" t="s">
        <v>1669</v>
      </c>
      <c r="S64" t="s">
        <v>1669</v>
      </c>
      <c r="T64" t="s">
        <v>1669</v>
      </c>
      <c r="U64" t="s">
        <v>1669</v>
      </c>
      <c r="V64" t="s">
        <v>648</v>
      </c>
      <c r="W64" t="s">
        <v>676</v>
      </c>
      <c r="X64" t="s">
        <v>1669</v>
      </c>
      <c r="Y64" s="216">
        <v>44658</v>
      </c>
    </row>
    <row r="65" spans="2:25" x14ac:dyDescent="0.25">
      <c r="B65" t="s">
        <v>703</v>
      </c>
      <c r="C65" s="216">
        <v>44250</v>
      </c>
      <c r="D65" t="s">
        <v>1643</v>
      </c>
      <c r="E65" t="s">
        <v>639</v>
      </c>
      <c r="F65">
        <v>5525</v>
      </c>
      <c r="G65" t="s">
        <v>1998</v>
      </c>
      <c r="H65" t="s">
        <v>729</v>
      </c>
      <c r="I65" t="s">
        <v>679</v>
      </c>
      <c r="J65" s="217">
        <v>36621</v>
      </c>
      <c r="K65" s="218">
        <v>539.57572800000003</v>
      </c>
      <c r="L65" s="217">
        <v>67.87</v>
      </c>
      <c r="M65" t="s">
        <v>643</v>
      </c>
      <c r="N65" t="s">
        <v>1942</v>
      </c>
      <c r="O65" t="s">
        <v>688</v>
      </c>
      <c r="P65" t="s">
        <v>682</v>
      </c>
      <c r="Q65" t="s">
        <v>683</v>
      </c>
      <c r="R65" t="s">
        <v>1669</v>
      </c>
      <c r="S65" t="s">
        <v>1669</v>
      </c>
      <c r="T65" t="s">
        <v>1669</v>
      </c>
      <c r="U65" t="s">
        <v>1669</v>
      </c>
      <c r="V65" t="s">
        <v>648</v>
      </c>
      <c r="W65" t="s">
        <v>676</v>
      </c>
      <c r="X65" t="s">
        <v>1669</v>
      </c>
      <c r="Y65" s="216">
        <v>44658</v>
      </c>
    </row>
    <row r="66" spans="2:25" x14ac:dyDescent="0.25">
      <c r="B66" t="s">
        <v>703</v>
      </c>
      <c r="C66" s="216">
        <v>44250</v>
      </c>
      <c r="D66" t="s">
        <v>1643</v>
      </c>
      <c r="E66" t="s">
        <v>639</v>
      </c>
      <c r="F66">
        <v>5525</v>
      </c>
      <c r="G66" t="s">
        <v>1995</v>
      </c>
      <c r="H66" t="s">
        <v>705</v>
      </c>
      <c r="I66" t="s">
        <v>679</v>
      </c>
      <c r="J66" s="217">
        <v>250000</v>
      </c>
      <c r="K66" s="218">
        <v>539.57572800000003</v>
      </c>
      <c r="L66" s="217">
        <v>463.33</v>
      </c>
      <c r="M66" t="s">
        <v>643</v>
      </c>
      <c r="N66" t="s">
        <v>1950</v>
      </c>
      <c r="O66" t="s">
        <v>706</v>
      </c>
      <c r="P66" t="s">
        <v>682</v>
      </c>
      <c r="Q66" t="s">
        <v>683</v>
      </c>
      <c r="R66" t="s">
        <v>1669</v>
      </c>
      <c r="S66" t="s">
        <v>1669</v>
      </c>
      <c r="T66" t="s">
        <v>1669</v>
      </c>
      <c r="U66" t="s">
        <v>1669</v>
      </c>
      <c r="V66" t="s">
        <v>648</v>
      </c>
      <c r="W66" t="s">
        <v>676</v>
      </c>
      <c r="X66" t="s">
        <v>1669</v>
      </c>
      <c r="Y66" s="216">
        <v>44658</v>
      </c>
    </row>
    <row r="67" spans="2:25" x14ac:dyDescent="0.25">
      <c r="B67" t="s">
        <v>703</v>
      </c>
      <c r="C67" s="216">
        <v>44250</v>
      </c>
      <c r="D67" t="s">
        <v>1643</v>
      </c>
      <c r="E67" t="s">
        <v>639</v>
      </c>
      <c r="F67">
        <v>5525</v>
      </c>
      <c r="G67" t="s">
        <v>1996</v>
      </c>
      <c r="H67" t="s">
        <v>705</v>
      </c>
      <c r="I67" t="s">
        <v>679</v>
      </c>
      <c r="J67" s="217">
        <v>150000</v>
      </c>
      <c r="K67" s="218">
        <v>539.57572800000003</v>
      </c>
      <c r="L67" s="217">
        <v>278</v>
      </c>
      <c r="M67" t="s">
        <v>643</v>
      </c>
      <c r="N67" t="s">
        <v>1950</v>
      </c>
      <c r="O67" t="s">
        <v>706</v>
      </c>
      <c r="P67" t="s">
        <v>682</v>
      </c>
      <c r="Q67" t="s">
        <v>683</v>
      </c>
      <c r="R67" t="s">
        <v>1669</v>
      </c>
      <c r="S67" t="s">
        <v>1669</v>
      </c>
      <c r="T67" t="s">
        <v>1669</v>
      </c>
      <c r="U67" t="s">
        <v>1669</v>
      </c>
      <c r="V67" t="s">
        <v>648</v>
      </c>
      <c r="W67" t="s">
        <v>676</v>
      </c>
      <c r="X67" t="s">
        <v>1669</v>
      </c>
      <c r="Y67" s="216">
        <v>44658</v>
      </c>
    </row>
    <row r="68" spans="2:25" x14ac:dyDescent="0.25">
      <c r="B68" t="s">
        <v>703</v>
      </c>
      <c r="C68" s="216">
        <v>44252</v>
      </c>
      <c r="D68" t="s">
        <v>1643</v>
      </c>
      <c r="E68" t="s">
        <v>639</v>
      </c>
      <c r="F68">
        <v>5525</v>
      </c>
      <c r="G68" t="s">
        <v>732</v>
      </c>
      <c r="H68" t="s">
        <v>733</v>
      </c>
      <c r="I68" t="s">
        <v>679</v>
      </c>
      <c r="J68" s="217">
        <v>51879</v>
      </c>
      <c r="K68" s="218">
        <v>537.94042200000001</v>
      </c>
      <c r="L68" s="217">
        <v>96.44</v>
      </c>
      <c r="M68" t="s">
        <v>643</v>
      </c>
      <c r="N68" t="s">
        <v>1942</v>
      </c>
      <c r="O68" t="s">
        <v>688</v>
      </c>
      <c r="P68" t="s">
        <v>682</v>
      </c>
      <c r="Q68" t="s">
        <v>683</v>
      </c>
      <c r="R68" t="s">
        <v>1669</v>
      </c>
      <c r="S68" t="s">
        <v>1669</v>
      </c>
      <c r="T68" t="s">
        <v>1669</v>
      </c>
      <c r="U68" t="s">
        <v>1669</v>
      </c>
      <c r="V68" t="s">
        <v>648</v>
      </c>
      <c r="W68" t="s">
        <v>676</v>
      </c>
      <c r="X68" t="s">
        <v>1669</v>
      </c>
      <c r="Y68" s="216">
        <v>44658</v>
      </c>
    </row>
    <row r="69" spans="2:25" x14ac:dyDescent="0.25">
      <c r="B69" t="s">
        <v>703</v>
      </c>
      <c r="C69" s="216">
        <v>44252</v>
      </c>
      <c r="D69" t="s">
        <v>1643</v>
      </c>
      <c r="E69" t="s">
        <v>639</v>
      </c>
      <c r="F69">
        <v>5525</v>
      </c>
      <c r="G69" t="s">
        <v>732</v>
      </c>
      <c r="H69" t="s">
        <v>733</v>
      </c>
      <c r="I69" t="s">
        <v>679</v>
      </c>
      <c r="J69" s="217">
        <v>465490</v>
      </c>
      <c r="K69" s="218">
        <v>537.94042200000001</v>
      </c>
      <c r="L69" s="217">
        <v>865.32</v>
      </c>
      <c r="M69" t="s">
        <v>643</v>
      </c>
      <c r="N69" t="s">
        <v>1990</v>
      </c>
      <c r="O69" t="s">
        <v>686</v>
      </c>
      <c r="P69" t="s">
        <v>682</v>
      </c>
      <c r="Q69" t="s">
        <v>683</v>
      </c>
      <c r="R69" t="s">
        <v>1669</v>
      </c>
      <c r="S69" t="s">
        <v>1669</v>
      </c>
      <c r="T69" t="s">
        <v>1669</v>
      </c>
      <c r="U69" t="s">
        <v>1669</v>
      </c>
      <c r="V69" t="s">
        <v>648</v>
      </c>
      <c r="W69" t="s">
        <v>676</v>
      </c>
      <c r="X69" t="s">
        <v>1669</v>
      </c>
      <c r="Y69" s="216">
        <v>44658</v>
      </c>
    </row>
    <row r="70" spans="2:25" x14ac:dyDescent="0.25">
      <c r="B70" t="s">
        <v>703</v>
      </c>
      <c r="C70" s="216">
        <v>44252</v>
      </c>
      <c r="D70" t="s">
        <v>1643</v>
      </c>
      <c r="E70" t="s">
        <v>639</v>
      </c>
      <c r="F70">
        <v>5525</v>
      </c>
      <c r="G70" t="s">
        <v>732</v>
      </c>
      <c r="H70" t="s">
        <v>733</v>
      </c>
      <c r="I70" t="s">
        <v>679</v>
      </c>
      <c r="J70" s="217">
        <v>354000</v>
      </c>
      <c r="K70" s="218">
        <v>537.94042200000001</v>
      </c>
      <c r="L70" s="217">
        <v>658.07</v>
      </c>
      <c r="M70" t="s">
        <v>643</v>
      </c>
      <c r="N70" t="s">
        <v>1943</v>
      </c>
      <c r="O70" t="s">
        <v>695</v>
      </c>
      <c r="P70" t="s">
        <v>682</v>
      </c>
      <c r="Q70" t="s">
        <v>683</v>
      </c>
      <c r="R70" t="s">
        <v>1669</v>
      </c>
      <c r="S70" t="s">
        <v>1669</v>
      </c>
      <c r="T70" t="s">
        <v>1669</v>
      </c>
      <c r="U70" t="s">
        <v>1669</v>
      </c>
      <c r="V70" t="s">
        <v>648</v>
      </c>
      <c r="W70" t="s">
        <v>676</v>
      </c>
      <c r="X70" t="s">
        <v>1669</v>
      </c>
      <c r="Y70" s="216">
        <v>44658</v>
      </c>
    </row>
    <row r="71" spans="2:25" x14ac:dyDescent="0.25">
      <c r="B71" t="s">
        <v>703</v>
      </c>
      <c r="C71" s="216">
        <v>44252</v>
      </c>
      <c r="D71" t="s">
        <v>1643</v>
      </c>
      <c r="E71" t="s">
        <v>639</v>
      </c>
      <c r="F71">
        <v>5525</v>
      </c>
      <c r="G71" t="s">
        <v>732</v>
      </c>
      <c r="H71" t="s">
        <v>733</v>
      </c>
      <c r="I71" t="s">
        <v>679</v>
      </c>
      <c r="J71" s="217">
        <v>368130</v>
      </c>
      <c r="K71" s="218">
        <v>537.94042200000001</v>
      </c>
      <c r="L71" s="217">
        <v>684.33</v>
      </c>
      <c r="M71" t="s">
        <v>643</v>
      </c>
      <c r="N71" t="s">
        <v>1944</v>
      </c>
      <c r="O71" t="s">
        <v>685</v>
      </c>
      <c r="P71" t="s">
        <v>682</v>
      </c>
      <c r="Q71" t="s">
        <v>683</v>
      </c>
      <c r="R71" t="s">
        <v>1669</v>
      </c>
      <c r="S71" t="s">
        <v>1669</v>
      </c>
      <c r="T71" t="s">
        <v>1669</v>
      </c>
      <c r="U71" t="s">
        <v>1669</v>
      </c>
      <c r="V71" t="s">
        <v>648</v>
      </c>
      <c r="W71" t="s">
        <v>676</v>
      </c>
      <c r="X71" t="s">
        <v>1669</v>
      </c>
      <c r="Y71" s="216">
        <v>44658</v>
      </c>
    </row>
    <row r="72" spans="2:25" x14ac:dyDescent="0.25">
      <c r="B72" t="s">
        <v>703</v>
      </c>
      <c r="C72" s="216">
        <v>44252</v>
      </c>
      <c r="D72" t="s">
        <v>1643</v>
      </c>
      <c r="E72" t="s">
        <v>639</v>
      </c>
      <c r="F72">
        <v>5525</v>
      </c>
      <c r="G72" t="s">
        <v>732</v>
      </c>
      <c r="H72" t="s">
        <v>733</v>
      </c>
      <c r="I72" t="s">
        <v>679</v>
      </c>
      <c r="J72" s="217">
        <v>881826</v>
      </c>
      <c r="K72" s="218">
        <v>537.94042200000001</v>
      </c>
      <c r="L72" s="217">
        <v>1639.26</v>
      </c>
      <c r="M72" t="s">
        <v>643</v>
      </c>
      <c r="N72" t="s">
        <v>1946</v>
      </c>
      <c r="O72" t="s">
        <v>681</v>
      </c>
      <c r="P72" t="s">
        <v>682</v>
      </c>
      <c r="Q72" t="s">
        <v>683</v>
      </c>
      <c r="R72" t="s">
        <v>1669</v>
      </c>
      <c r="S72" t="s">
        <v>1669</v>
      </c>
      <c r="T72" t="s">
        <v>1669</v>
      </c>
      <c r="U72" t="s">
        <v>1669</v>
      </c>
      <c r="V72" t="s">
        <v>648</v>
      </c>
      <c r="W72" t="s">
        <v>676</v>
      </c>
      <c r="X72" t="s">
        <v>1669</v>
      </c>
      <c r="Y72" s="216">
        <v>44658</v>
      </c>
    </row>
    <row r="73" spans="2:25" x14ac:dyDescent="0.25">
      <c r="B73" t="s">
        <v>703</v>
      </c>
      <c r="C73" s="216">
        <v>44252</v>
      </c>
      <c r="D73" t="s">
        <v>1643</v>
      </c>
      <c r="E73" t="s">
        <v>639</v>
      </c>
      <c r="F73">
        <v>5525</v>
      </c>
      <c r="G73" t="s">
        <v>732</v>
      </c>
      <c r="H73" t="s">
        <v>733</v>
      </c>
      <c r="I73" t="s">
        <v>679</v>
      </c>
      <c r="J73" s="217">
        <v>214099</v>
      </c>
      <c r="K73" s="218">
        <v>537.94042200000001</v>
      </c>
      <c r="L73" s="217">
        <v>398</v>
      </c>
      <c r="M73" t="s">
        <v>643</v>
      </c>
      <c r="N73" t="s">
        <v>1945</v>
      </c>
      <c r="O73" t="s">
        <v>687</v>
      </c>
      <c r="P73" t="s">
        <v>682</v>
      </c>
      <c r="Q73" t="s">
        <v>683</v>
      </c>
      <c r="R73" t="s">
        <v>1669</v>
      </c>
      <c r="S73" t="s">
        <v>1669</v>
      </c>
      <c r="T73" t="s">
        <v>1669</v>
      </c>
      <c r="U73" t="s">
        <v>1669</v>
      </c>
      <c r="V73" t="s">
        <v>648</v>
      </c>
      <c r="W73" t="s">
        <v>676</v>
      </c>
      <c r="X73" t="s">
        <v>1669</v>
      </c>
      <c r="Y73" s="216">
        <v>44658</v>
      </c>
    </row>
    <row r="74" spans="2:25" x14ac:dyDescent="0.25">
      <c r="B74" t="s">
        <v>703</v>
      </c>
      <c r="C74" s="216">
        <v>44252</v>
      </c>
      <c r="D74" t="s">
        <v>1643</v>
      </c>
      <c r="E74" t="s">
        <v>639</v>
      </c>
      <c r="F74">
        <v>5525</v>
      </c>
      <c r="G74" t="s">
        <v>732</v>
      </c>
      <c r="H74" t="s">
        <v>733</v>
      </c>
      <c r="I74" t="s">
        <v>679</v>
      </c>
      <c r="J74" s="217">
        <v>349763</v>
      </c>
      <c r="K74" s="218">
        <v>537.94042200000001</v>
      </c>
      <c r="L74" s="217">
        <v>650.19000000000005</v>
      </c>
      <c r="M74" t="s">
        <v>643</v>
      </c>
      <c r="N74" t="s">
        <v>1945</v>
      </c>
      <c r="O74" t="s">
        <v>687</v>
      </c>
      <c r="P74" t="s">
        <v>682</v>
      </c>
      <c r="Q74" t="s">
        <v>683</v>
      </c>
      <c r="R74" t="s">
        <v>1669</v>
      </c>
      <c r="S74" t="s">
        <v>1669</v>
      </c>
      <c r="T74" t="s">
        <v>1669</v>
      </c>
      <c r="U74" t="s">
        <v>1669</v>
      </c>
      <c r="V74" t="s">
        <v>648</v>
      </c>
      <c r="W74" t="s">
        <v>676</v>
      </c>
      <c r="X74" t="s">
        <v>1669</v>
      </c>
      <c r="Y74" s="216">
        <v>44658</v>
      </c>
    </row>
    <row r="75" spans="2:25" x14ac:dyDescent="0.25">
      <c r="B75" t="s">
        <v>703</v>
      </c>
      <c r="C75" s="216">
        <v>44252</v>
      </c>
      <c r="D75" t="s">
        <v>1643</v>
      </c>
      <c r="E75" t="s">
        <v>639</v>
      </c>
      <c r="F75">
        <v>5525</v>
      </c>
      <c r="G75" t="s">
        <v>732</v>
      </c>
      <c r="H75" t="s">
        <v>733</v>
      </c>
      <c r="I75" t="s">
        <v>679</v>
      </c>
      <c r="J75" s="217">
        <v>214098</v>
      </c>
      <c r="K75" s="218">
        <v>537.94042200000001</v>
      </c>
      <c r="L75" s="217">
        <v>398</v>
      </c>
      <c r="M75" t="s">
        <v>643</v>
      </c>
      <c r="N75" t="s">
        <v>1945</v>
      </c>
      <c r="O75" t="s">
        <v>687</v>
      </c>
      <c r="P75" t="s">
        <v>682</v>
      </c>
      <c r="Q75" t="s">
        <v>683</v>
      </c>
      <c r="R75" t="s">
        <v>1669</v>
      </c>
      <c r="S75" t="s">
        <v>1669</v>
      </c>
      <c r="T75" t="s">
        <v>1669</v>
      </c>
      <c r="U75" t="s">
        <v>1669</v>
      </c>
      <c r="V75" t="s">
        <v>648</v>
      </c>
      <c r="W75" t="s">
        <v>676</v>
      </c>
      <c r="X75" t="s">
        <v>1669</v>
      </c>
      <c r="Y75" s="216">
        <v>44658</v>
      </c>
    </row>
    <row r="76" spans="2:25" x14ac:dyDescent="0.25">
      <c r="B76" t="s">
        <v>703</v>
      </c>
      <c r="C76" s="216">
        <v>44253</v>
      </c>
      <c r="D76" t="s">
        <v>1643</v>
      </c>
      <c r="E76" t="s">
        <v>639</v>
      </c>
      <c r="F76">
        <v>5525</v>
      </c>
      <c r="G76" t="s">
        <v>735</v>
      </c>
      <c r="H76" t="s">
        <v>736</v>
      </c>
      <c r="I76" t="s">
        <v>679</v>
      </c>
      <c r="J76" s="217">
        <v>65000</v>
      </c>
      <c r="K76" s="218">
        <v>541.19293800000003</v>
      </c>
      <c r="L76" s="217">
        <v>120.11</v>
      </c>
      <c r="M76" t="s">
        <v>643</v>
      </c>
      <c r="N76" t="s">
        <v>1653</v>
      </c>
      <c r="O76" t="s">
        <v>701</v>
      </c>
      <c r="P76" t="s">
        <v>682</v>
      </c>
      <c r="Q76" t="s">
        <v>683</v>
      </c>
      <c r="R76" t="s">
        <v>1669</v>
      </c>
      <c r="S76" t="s">
        <v>1669</v>
      </c>
      <c r="T76" t="s">
        <v>1669</v>
      </c>
      <c r="U76" t="s">
        <v>1669</v>
      </c>
      <c r="V76" t="s">
        <v>648</v>
      </c>
      <c r="W76" t="s">
        <v>676</v>
      </c>
      <c r="X76" t="s">
        <v>1669</v>
      </c>
      <c r="Y76" s="216">
        <v>44658</v>
      </c>
    </row>
    <row r="77" spans="2:25" x14ac:dyDescent="0.25">
      <c r="B77" t="s">
        <v>703</v>
      </c>
      <c r="C77" s="216">
        <v>44253</v>
      </c>
      <c r="D77" t="s">
        <v>1643</v>
      </c>
      <c r="E77" t="s">
        <v>639</v>
      </c>
      <c r="F77">
        <v>5525</v>
      </c>
      <c r="G77" t="s">
        <v>737</v>
      </c>
      <c r="H77" t="s">
        <v>738</v>
      </c>
      <c r="I77" t="s">
        <v>679</v>
      </c>
      <c r="J77" s="217">
        <v>50000</v>
      </c>
      <c r="K77" s="218">
        <v>541.19293800000003</v>
      </c>
      <c r="L77" s="217">
        <v>92.39</v>
      </c>
      <c r="M77" t="s">
        <v>643</v>
      </c>
      <c r="N77" t="s">
        <v>1654</v>
      </c>
      <c r="O77" t="s">
        <v>698</v>
      </c>
      <c r="P77" t="s">
        <v>682</v>
      </c>
      <c r="Q77" t="s">
        <v>683</v>
      </c>
      <c r="R77" t="s">
        <v>1669</v>
      </c>
      <c r="S77" t="s">
        <v>1669</v>
      </c>
      <c r="T77" t="s">
        <v>1669</v>
      </c>
      <c r="U77" t="s">
        <v>1669</v>
      </c>
      <c r="V77" t="s">
        <v>648</v>
      </c>
      <c r="W77" t="s">
        <v>676</v>
      </c>
      <c r="X77" t="s">
        <v>1669</v>
      </c>
      <c r="Y77" s="216">
        <v>44658</v>
      </c>
    </row>
    <row r="78" spans="2:25" x14ac:dyDescent="0.25">
      <c r="B78" t="s">
        <v>703</v>
      </c>
      <c r="C78" s="216">
        <v>44253</v>
      </c>
      <c r="D78" t="s">
        <v>1643</v>
      </c>
      <c r="E78" t="s">
        <v>639</v>
      </c>
      <c r="F78">
        <v>5525</v>
      </c>
      <c r="G78" t="s">
        <v>739</v>
      </c>
      <c r="H78" t="s">
        <v>740</v>
      </c>
      <c r="I78" t="s">
        <v>679</v>
      </c>
      <c r="J78" s="217">
        <v>3000</v>
      </c>
      <c r="K78" s="218">
        <v>541.19293800000003</v>
      </c>
      <c r="L78" s="217">
        <v>5.54</v>
      </c>
      <c r="M78" t="s">
        <v>643</v>
      </c>
      <c r="N78" t="s">
        <v>1665</v>
      </c>
      <c r="O78" t="s">
        <v>741</v>
      </c>
      <c r="P78" t="s">
        <v>682</v>
      </c>
      <c r="Q78" t="s">
        <v>683</v>
      </c>
      <c r="R78" t="s">
        <v>1669</v>
      </c>
      <c r="S78" t="s">
        <v>1669</v>
      </c>
      <c r="T78" t="s">
        <v>1669</v>
      </c>
      <c r="U78" t="s">
        <v>1669</v>
      </c>
      <c r="V78" t="s">
        <v>648</v>
      </c>
      <c r="W78" t="s">
        <v>676</v>
      </c>
      <c r="X78" t="s">
        <v>1669</v>
      </c>
      <c r="Y78" s="216">
        <v>44658</v>
      </c>
    </row>
    <row r="79" spans="2:25" x14ac:dyDescent="0.25">
      <c r="B79" t="s">
        <v>703</v>
      </c>
      <c r="C79" s="216">
        <v>44253</v>
      </c>
      <c r="D79" t="s">
        <v>1643</v>
      </c>
      <c r="E79" t="s">
        <v>639</v>
      </c>
      <c r="F79">
        <v>3681</v>
      </c>
      <c r="G79" t="s">
        <v>651</v>
      </c>
      <c r="H79" t="s">
        <v>794</v>
      </c>
      <c r="I79" t="s">
        <v>1669</v>
      </c>
      <c r="J79" s="217">
        <v>0</v>
      </c>
      <c r="K79" s="218">
        <v>0</v>
      </c>
      <c r="L79" s="217">
        <v>4175.34</v>
      </c>
      <c r="M79" t="s">
        <v>643</v>
      </c>
      <c r="N79" t="s">
        <v>1931</v>
      </c>
      <c r="O79" t="s">
        <v>644</v>
      </c>
      <c r="P79" t="s">
        <v>645</v>
      </c>
      <c r="Q79" t="s">
        <v>646</v>
      </c>
      <c r="R79" t="s">
        <v>1669</v>
      </c>
      <c r="S79" t="s">
        <v>1669</v>
      </c>
      <c r="T79" t="s">
        <v>1986</v>
      </c>
      <c r="U79" t="s">
        <v>647</v>
      </c>
      <c r="V79" t="s">
        <v>648</v>
      </c>
      <c r="W79" t="s">
        <v>793</v>
      </c>
      <c r="X79" t="s">
        <v>1669</v>
      </c>
      <c r="Y79" s="216">
        <v>44695</v>
      </c>
    </row>
    <row r="80" spans="2:25" x14ac:dyDescent="0.25">
      <c r="B80" t="s">
        <v>703</v>
      </c>
      <c r="C80" s="216">
        <v>44253</v>
      </c>
      <c r="D80" t="s">
        <v>1643</v>
      </c>
      <c r="E80" t="s">
        <v>639</v>
      </c>
      <c r="F80">
        <v>5525</v>
      </c>
      <c r="G80" t="s">
        <v>742</v>
      </c>
      <c r="H80" t="s">
        <v>743</v>
      </c>
      <c r="I80" t="s">
        <v>679</v>
      </c>
      <c r="J80" s="217">
        <v>47600</v>
      </c>
      <c r="K80" s="218">
        <v>541.19293800000003</v>
      </c>
      <c r="L80" s="217">
        <v>87.95</v>
      </c>
      <c r="M80" t="s">
        <v>643</v>
      </c>
      <c r="N80" t="s">
        <v>1937</v>
      </c>
      <c r="O80" t="s">
        <v>744</v>
      </c>
      <c r="P80" t="s">
        <v>682</v>
      </c>
      <c r="Q80" t="s">
        <v>683</v>
      </c>
      <c r="R80" t="s">
        <v>1669</v>
      </c>
      <c r="S80" t="s">
        <v>1669</v>
      </c>
      <c r="T80" t="s">
        <v>1669</v>
      </c>
      <c r="U80" t="s">
        <v>1669</v>
      </c>
      <c r="V80" t="s">
        <v>648</v>
      </c>
      <c r="W80" t="s">
        <v>676</v>
      </c>
      <c r="X80" t="s">
        <v>1669</v>
      </c>
      <c r="Y80" s="216">
        <v>44658</v>
      </c>
    </row>
    <row r="81" spans="2:25" x14ac:dyDescent="0.25">
      <c r="B81" t="s">
        <v>745</v>
      </c>
      <c r="C81" s="216">
        <v>44056</v>
      </c>
      <c r="D81" t="s">
        <v>1643</v>
      </c>
      <c r="E81" t="s">
        <v>639</v>
      </c>
      <c r="F81">
        <v>4221</v>
      </c>
      <c r="G81" t="s">
        <v>654</v>
      </c>
      <c r="H81" t="s">
        <v>1305</v>
      </c>
      <c r="I81" t="s">
        <v>1669</v>
      </c>
      <c r="J81" s="217">
        <v>0</v>
      </c>
      <c r="K81" s="218">
        <v>0</v>
      </c>
      <c r="L81" s="217">
        <v>37.79</v>
      </c>
      <c r="M81" t="s">
        <v>643</v>
      </c>
      <c r="N81" t="s">
        <v>1931</v>
      </c>
      <c r="O81" t="s">
        <v>644</v>
      </c>
      <c r="P81" t="s">
        <v>645</v>
      </c>
      <c r="Q81" t="s">
        <v>646</v>
      </c>
      <c r="R81" t="s">
        <v>1669</v>
      </c>
      <c r="S81" t="s">
        <v>1669</v>
      </c>
      <c r="T81" t="s">
        <v>1986</v>
      </c>
      <c r="U81" t="s">
        <v>647</v>
      </c>
      <c r="V81" t="s">
        <v>648</v>
      </c>
      <c r="W81" t="s">
        <v>1306</v>
      </c>
      <c r="X81" t="s">
        <v>1669</v>
      </c>
      <c r="Y81" s="216">
        <v>44695</v>
      </c>
    </row>
    <row r="82" spans="2:25" x14ac:dyDescent="0.25">
      <c r="B82" t="s">
        <v>745</v>
      </c>
      <c r="C82" s="216">
        <v>44218</v>
      </c>
      <c r="D82" t="s">
        <v>1643</v>
      </c>
      <c r="E82" t="s">
        <v>639</v>
      </c>
      <c r="F82">
        <v>3680</v>
      </c>
      <c r="G82" t="s">
        <v>640</v>
      </c>
      <c r="H82" t="s">
        <v>1096</v>
      </c>
      <c r="I82" t="s">
        <v>642</v>
      </c>
      <c r="J82" s="217">
        <v>126.59</v>
      </c>
      <c r="K82" s="218">
        <v>0.82164000000000004</v>
      </c>
      <c r="L82" s="217">
        <v>154.07</v>
      </c>
      <c r="M82" t="s">
        <v>643</v>
      </c>
      <c r="N82" t="s">
        <v>1931</v>
      </c>
      <c r="O82" t="s">
        <v>644</v>
      </c>
      <c r="P82" t="s">
        <v>645</v>
      </c>
      <c r="Q82" t="s">
        <v>646</v>
      </c>
      <c r="R82" t="s">
        <v>1669</v>
      </c>
      <c r="S82" t="s">
        <v>1669</v>
      </c>
      <c r="T82" t="s">
        <v>1986</v>
      </c>
      <c r="U82" t="s">
        <v>647</v>
      </c>
      <c r="V82" t="s">
        <v>675</v>
      </c>
      <c r="W82" t="s">
        <v>1097</v>
      </c>
      <c r="X82" t="s">
        <v>1669</v>
      </c>
      <c r="Y82" s="216">
        <v>44695</v>
      </c>
    </row>
    <row r="83" spans="2:25" x14ac:dyDescent="0.25">
      <c r="B83" t="s">
        <v>745</v>
      </c>
      <c r="C83" s="216">
        <v>44256</v>
      </c>
      <c r="D83" t="s">
        <v>1643</v>
      </c>
      <c r="E83" t="s">
        <v>639</v>
      </c>
      <c r="F83">
        <v>5526</v>
      </c>
      <c r="G83" t="s">
        <v>746</v>
      </c>
      <c r="H83" t="s">
        <v>711</v>
      </c>
      <c r="I83" t="s">
        <v>679</v>
      </c>
      <c r="J83" s="217">
        <v>50000</v>
      </c>
      <c r="K83" s="218">
        <v>543.91129999999998</v>
      </c>
      <c r="L83" s="217">
        <v>91.93</v>
      </c>
      <c r="M83" t="s">
        <v>643</v>
      </c>
      <c r="N83" t="s">
        <v>1953</v>
      </c>
      <c r="O83" t="s">
        <v>712</v>
      </c>
      <c r="P83" t="s">
        <v>682</v>
      </c>
      <c r="Q83" t="s">
        <v>683</v>
      </c>
      <c r="R83" t="s">
        <v>1669</v>
      </c>
      <c r="S83" t="s">
        <v>1669</v>
      </c>
      <c r="T83" t="s">
        <v>1669</v>
      </c>
      <c r="U83" t="s">
        <v>1669</v>
      </c>
      <c r="V83" t="s">
        <v>648</v>
      </c>
      <c r="W83" t="s">
        <v>676</v>
      </c>
      <c r="X83" t="s">
        <v>1669</v>
      </c>
      <c r="Y83" s="216">
        <v>44658</v>
      </c>
    </row>
    <row r="84" spans="2:25" x14ac:dyDescent="0.25">
      <c r="B84" t="s">
        <v>745</v>
      </c>
      <c r="C84" s="216">
        <v>44257</v>
      </c>
      <c r="D84" t="s">
        <v>1643</v>
      </c>
      <c r="E84" t="s">
        <v>639</v>
      </c>
      <c r="F84">
        <v>5526</v>
      </c>
      <c r="G84" t="s">
        <v>795</v>
      </c>
      <c r="H84" t="s">
        <v>796</v>
      </c>
      <c r="I84" t="s">
        <v>679</v>
      </c>
      <c r="J84" s="217">
        <v>22500</v>
      </c>
      <c r="K84" s="218">
        <v>544.58026500000005</v>
      </c>
      <c r="L84" s="217">
        <v>41.32</v>
      </c>
      <c r="M84" t="s">
        <v>643</v>
      </c>
      <c r="N84" t="s">
        <v>1933</v>
      </c>
      <c r="O84" t="s">
        <v>797</v>
      </c>
      <c r="P84" t="s">
        <v>682</v>
      </c>
      <c r="Q84" t="s">
        <v>683</v>
      </c>
      <c r="R84" t="s">
        <v>1669</v>
      </c>
      <c r="S84" t="s">
        <v>1669</v>
      </c>
      <c r="T84" t="s">
        <v>1669</v>
      </c>
      <c r="U84" t="s">
        <v>1669</v>
      </c>
      <c r="V84" t="s">
        <v>648</v>
      </c>
      <c r="W84" t="s">
        <v>793</v>
      </c>
      <c r="X84" t="s">
        <v>1669</v>
      </c>
      <c r="Y84" s="216">
        <v>44658</v>
      </c>
    </row>
    <row r="85" spans="2:25" x14ac:dyDescent="0.25">
      <c r="B85" t="s">
        <v>745</v>
      </c>
      <c r="C85" s="216">
        <v>44257</v>
      </c>
      <c r="D85" t="s">
        <v>1643</v>
      </c>
      <c r="E85" t="s">
        <v>639</v>
      </c>
      <c r="F85">
        <v>5526</v>
      </c>
      <c r="G85" t="s">
        <v>798</v>
      </c>
      <c r="H85" t="s">
        <v>799</v>
      </c>
      <c r="I85" t="s">
        <v>679</v>
      </c>
      <c r="J85" s="217">
        <v>3000</v>
      </c>
      <c r="K85" s="218">
        <v>544.58026500000005</v>
      </c>
      <c r="L85" s="217">
        <v>5.51</v>
      </c>
      <c r="M85" t="s">
        <v>643</v>
      </c>
      <c r="N85" t="s">
        <v>1933</v>
      </c>
      <c r="O85" t="s">
        <v>797</v>
      </c>
      <c r="P85" t="s">
        <v>682</v>
      </c>
      <c r="Q85" t="s">
        <v>683</v>
      </c>
      <c r="R85" t="s">
        <v>1669</v>
      </c>
      <c r="S85" t="s">
        <v>1669</v>
      </c>
      <c r="T85" t="s">
        <v>1669</v>
      </c>
      <c r="U85" t="s">
        <v>1669</v>
      </c>
      <c r="V85" t="s">
        <v>648</v>
      </c>
      <c r="W85" t="s">
        <v>793</v>
      </c>
      <c r="X85" t="s">
        <v>1669</v>
      </c>
      <c r="Y85" s="216">
        <v>44658</v>
      </c>
    </row>
    <row r="86" spans="2:25" x14ac:dyDescent="0.25">
      <c r="B86" t="s">
        <v>745</v>
      </c>
      <c r="C86" s="216">
        <v>44257</v>
      </c>
      <c r="D86" t="s">
        <v>1643</v>
      </c>
      <c r="E86" t="s">
        <v>639</v>
      </c>
      <c r="F86">
        <v>5526</v>
      </c>
      <c r="G86" t="s">
        <v>800</v>
      </c>
      <c r="H86" t="s">
        <v>801</v>
      </c>
      <c r="I86" t="s">
        <v>679</v>
      </c>
      <c r="J86" s="217">
        <v>1500</v>
      </c>
      <c r="K86" s="218">
        <v>544.58026500000005</v>
      </c>
      <c r="L86" s="217">
        <v>2.75</v>
      </c>
      <c r="M86" t="s">
        <v>643</v>
      </c>
      <c r="N86" t="s">
        <v>1933</v>
      </c>
      <c r="O86" t="s">
        <v>797</v>
      </c>
      <c r="P86" t="s">
        <v>682</v>
      </c>
      <c r="Q86" t="s">
        <v>683</v>
      </c>
      <c r="R86" t="s">
        <v>1669</v>
      </c>
      <c r="S86" t="s">
        <v>1669</v>
      </c>
      <c r="T86" t="s">
        <v>1669</v>
      </c>
      <c r="U86" t="s">
        <v>1669</v>
      </c>
      <c r="V86" t="s">
        <v>648</v>
      </c>
      <c r="W86" t="s">
        <v>793</v>
      </c>
      <c r="X86" t="s">
        <v>1669</v>
      </c>
      <c r="Y86" s="216">
        <v>44658</v>
      </c>
    </row>
    <row r="87" spans="2:25" x14ac:dyDescent="0.25">
      <c r="B87" t="s">
        <v>745</v>
      </c>
      <c r="C87" s="216">
        <v>44258</v>
      </c>
      <c r="D87" t="s">
        <v>1643</v>
      </c>
      <c r="E87" t="s">
        <v>639</v>
      </c>
      <c r="F87">
        <v>5526</v>
      </c>
      <c r="G87" t="s">
        <v>802</v>
      </c>
      <c r="H87" t="s">
        <v>803</v>
      </c>
      <c r="I87" t="s">
        <v>679</v>
      </c>
      <c r="J87" s="217">
        <v>37000</v>
      </c>
      <c r="K87" s="218">
        <v>543.22763899999995</v>
      </c>
      <c r="L87" s="217">
        <v>68.11</v>
      </c>
      <c r="M87" t="s">
        <v>643</v>
      </c>
      <c r="N87" t="s">
        <v>1933</v>
      </c>
      <c r="O87" t="s">
        <v>797</v>
      </c>
      <c r="P87" t="s">
        <v>682</v>
      </c>
      <c r="Q87" t="s">
        <v>683</v>
      </c>
      <c r="R87" t="s">
        <v>1669</v>
      </c>
      <c r="S87" t="s">
        <v>1669</v>
      </c>
      <c r="T87" t="s">
        <v>1669</v>
      </c>
      <c r="U87" t="s">
        <v>1669</v>
      </c>
      <c r="V87" t="s">
        <v>648</v>
      </c>
      <c r="W87" t="s">
        <v>793</v>
      </c>
      <c r="X87" t="s">
        <v>1669</v>
      </c>
      <c r="Y87" s="216">
        <v>44658</v>
      </c>
    </row>
    <row r="88" spans="2:25" x14ac:dyDescent="0.25">
      <c r="B88" t="s">
        <v>745</v>
      </c>
      <c r="C88" s="216">
        <v>44258</v>
      </c>
      <c r="D88" t="s">
        <v>1643</v>
      </c>
      <c r="E88" t="s">
        <v>639</v>
      </c>
      <c r="F88">
        <v>5526</v>
      </c>
      <c r="G88" t="s">
        <v>1098</v>
      </c>
      <c r="H88" t="s">
        <v>1099</v>
      </c>
      <c r="I88" t="s">
        <v>679</v>
      </c>
      <c r="J88" s="217">
        <v>1500</v>
      </c>
      <c r="K88" s="218">
        <v>543.22763899999995</v>
      </c>
      <c r="L88" s="217">
        <v>2.76</v>
      </c>
      <c r="M88" t="s">
        <v>643</v>
      </c>
      <c r="N88" t="s">
        <v>1933</v>
      </c>
      <c r="O88" t="s">
        <v>797</v>
      </c>
      <c r="P88" t="s">
        <v>682</v>
      </c>
      <c r="Q88" t="s">
        <v>683</v>
      </c>
      <c r="R88" t="s">
        <v>1669</v>
      </c>
      <c r="S88" t="s">
        <v>1669</v>
      </c>
      <c r="T88" t="s">
        <v>1669</v>
      </c>
      <c r="U88" t="s">
        <v>1669</v>
      </c>
      <c r="V88" t="s">
        <v>648</v>
      </c>
      <c r="W88" t="s">
        <v>1097</v>
      </c>
      <c r="X88" t="s">
        <v>1669</v>
      </c>
      <c r="Y88" s="216">
        <v>44658</v>
      </c>
    </row>
    <row r="89" spans="2:25" x14ac:dyDescent="0.25">
      <c r="B89" t="s">
        <v>745</v>
      </c>
      <c r="C89" s="216">
        <v>44258</v>
      </c>
      <c r="D89" t="s">
        <v>1643</v>
      </c>
      <c r="E89" t="s">
        <v>639</v>
      </c>
      <c r="F89">
        <v>5526</v>
      </c>
      <c r="G89" t="s">
        <v>810</v>
      </c>
      <c r="H89" t="s">
        <v>811</v>
      </c>
      <c r="I89" t="s">
        <v>679</v>
      </c>
      <c r="J89" s="217">
        <v>50500</v>
      </c>
      <c r="K89" s="218">
        <v>543.22763899999995</v>
      </c>
      <c r="L89" s="217">
        <v>92.96</v>
      </c>
      <c r="M89" t="s">
        <v>643</v>
      </c>
      <c r="N89" t="s">
        <v>1935</v>
      </c>
      <c r="O89" t="s">
        <v>812</v>
      </c>
      <c r="P89" t="s">
        <v>682</v>
      </c>
      <c r="Q89" t="s">
        <v>683</v>
      </c>
      <c r="R89" t="s">
        <v>1669</v>
      </c>
      <c r="S89" t="s">
        <v>1669</v>
      </c>
      <c r="T89" t="s">
        <v>1669</v>
      </c>
      <c r="U89" t="s">
        <v>1669</v>
      </c>
      <c r="V89" t="s">
        <v>648</v>
      </c>
      <c r="W89" t="s">
        <v>793</v>
      </c>
      <c r="X89" t="s">
        <v>1669</v>
      </c>
      <c r="Y89" s="216">
        <v>44658</v>
      </c>
    </row>
    <row r="90" spans="2:25" x14ac:dyDescent="0.25">
      <c r="B90" t="s">
        <v>745</v>
      </c>
      <c r="C90" s="216">
        <v>44258</v>
      </c>
      <c r="D90" t="s">
        <v>1643</v>
      </c>
      <c r="E90" t="s">
        <v>639</v>
      </c>
      <c r="F90">
        <v>5526</v>
      </c>
      <c r="G90" t="s">
        <v>804</v>
      </c>
      <c r="H90" t="s">
        <v>805</v>
      </c>
      <c r="I90" t="s">
        <v>679</v>
      </c>
      <c r="J90" s="217">
        <v>25000</v>
      </c>
      <c r="K90" s="218">
        <v>543.22763899999995</v>
      </c>
      <c r="L90" s="217">
        <v>46.02</v>
      </c>
      <c r="M90" t="s">
        <v>643</v>
      </c>
      <c r="N90" t="s">
        <v>1934</v>
      </c>
      <c r="O90" t="s">
        <v>806</v>
      </c>
      <c r="P90" t="s">
        <v>682</v>
      </c>
      <c r="Q90" t="s">
        <v>683</v>
      </c>
      <c r="R90" t="s">
        <v>1669</v>
      </c>
      <c r="S90" t="s">
        <v>1669</v>
      </c>
      <c r="T90" t="s">
        <v>1669</v>
      </c>
      <c r="U90" t="s">
        <v>1669</v>
      </c>
      <c r="V90" t="s">
        <v>648</v>
      </c>
      <c r="W90" t="s">
        <v>793</v>
      </c>
      <c r="X90" t="s">
        <v>1669</v>
      </c>
      <c r="Y90" s="216">
        <v>44658</v>
      </c>
    </row>
    <row r="91" spans="2:25" x14ac:dyDescent="0.25">
      <c r="B91" t="s">
        <v>745</v>
      </c>
      <c r="C91" s="216">
        <v>44258</v>
      </c>
      <c r="D91" t="s">
        <v>1643</v>
      </c>
      <c r="E91" t="s">
        <v>639</v>
      </c>
      <c r="F91">
        <v>5526</v>
      </c>
      <c r="G91" t="s">
        <v>807</v>
      </c>
      <c r="H91" t="s">
        <v>808</v>
      </c>
      <c r="I91" t="s">
        <v>679</v>
      </c>
      <c r="J91" s="217">
        <v>10000</v>
      </c>
      <c r="K91" s="218">
        <v>543.22763899999995</v>
      </c>
      <c r="L91" s="217">
        <v>18.41</v>
      </c>
      <c r="M91" t="s">
        <v>643</v>
      </c>
      <c r="N91" t="s">
        <v>2000</v>
      </c>
      <c r="O91" t="s">
        <v>809</v>
      </c>
      <c r="P91" t="s">
        <v>682</v>
      </c>
      <c r="Q91" t="s">
        <v>683</v>
      </c>
      <c r="R91" t="s">
        <v>1669</v>
      </c>
      <c r="S91" t="s">
        <v>1669</v>
      </c>
      <c r="T91" t="s">
        <v>1669</v>
      </c>
      <c r="U91" t="s">
        <v>1669</v>
      </c>
      <c r="V91" t="s">
        <v>648</v>
      </c>
      <c r="W91" t="s">
        <v>793</v>
      </c>
      <c r="X91" t="s">
        <v>1669</v>
      </c>
      <c r="Y91" s="216">
        <v>44658</v>
      </c>
    </row>
    <row r="92" spans="2:25" x14ac:dyDescent="0.25">
      <c r="B92" t="s">
        <v>745</v>
      </c>
      <c r="C92" s="216">
        <v>44258</v>
      </c>
      <c r="D92" t="s">
        <v>1643</v>
      </c>
      <c r="E92" t="s">
        <v>639</v>
      </c>
      <c r="F92">
        <v>5526</v>
      </c>
      <c r="G92" t="s">
        <v>747</v>
      </c>
      <c r="H92" t="s">
        <v>748</v>
      </c>
      <c r="I92" t="s">
        <v>679</v>
      </c>
      <c r="J92" s="217">
        <v>50000</v>
      </c>
      <c r="K92" s="218">
        <v>543.22763899999995</v>
      </c>
      <c r="L92" s="217">
        <v>92.04</v>
      </c>
      <c r="M92" t="s">
        <v>643</v>
      </c>
      <c r="N92" t="s">
        <v>1936</v>
      </c>
      <c r="O92" t="s">
        <v>749</v>
      </c>
      <c r="P92" t="s">
        <v>682</v>
      </c>
      <c r="Q92" t="s">
        <v>683</v>
      </c>
      <c r="R92" t="s">
        <v>1669</v>
      </c>
      <c r="S92" t="s">
        <v>1669</v>
      </c>
      <c r="T92" t="s">
        <v>1669</v>
      </c>
      <c r="U92" t="s">
        <v>1669</v>
      </c>
      <c r="V92" t="s">
        <v>648</v>
      </c>
      <c r="W92" t="s">
        <v>793</v>
      </c>
      <c r="X92" t="s">
        <v>1669</v>
      </c>
      <c r="Y92" s="216">
        <v>44658</v>
      </c>
    </row>
    <row r="93" spans="2:25" x14ac:dyDescent="0.25">
      <c r="B93" t="s">
        <v>745</v>
      </c>
      <c r="C93" s="216">
        <v>44258</v>
      </c>
      <c r="D93" t="s">
        <v>1643</v>
      </c>
      <c r="E93" t="s">
        <v>639</v>
      </c>
      <c r="F93">
        <v>5526</v>
      </c>
      <c r="G93" t="s">
        <v>747</v>
      </c>
      <c r="H93" t="s">
        <v>748</v>
      </c>
      <c r="I93" t="s">
        <v>679</v>
      </c>
      <c r="J93" s="217">
        <v>50000</v>
      </c>
      <c r="K93" s="218">
        <v>543.22763899999995</v>
      </c>
      <c r="L93" s="217">
        <v>92.04</v>
      </c>
      <c r="M93" t="s">
        <v>643</v>
      </c>
      <c r="N93" t="s">
        <v>1936</v>
      </c>
      <c r="O93" t="s">
        <v>749</v>
      </c>
      <c r="P93" t="s">
        <v>682</v>
      </c>
      <c r="Q93" t="s">
        <v>683</v>
      </c>
      <c r="R93" t="s">
        <v>1669</v>
      </c>
      <c r="S93" t="s">
        <v>1669</v>
      </c>
      <c r="T93" t="s">
        <v>1669</v>
      </c>
      <c r="U93" t="s">
        <v>1669</v>
      </c>
      <c r="V93" t="s">
        <v>648</v>
      </c>
      <c r="W93" t="s">
        <v>793</v>
      </c>
      <c r="X93" t="s">
        <v>1669</v>
      </c>
      <c r="Y93" s="216">
        <v>44658</v>
      </c>
    </row>
    <row r="94" spans="2:25" x14ac:dyDescent="0.25">
      <c r="B94" t="s">
        <v>745</v>
      </c>
      <c r="C94" s="216">
        <v>44258</v>
      </c>
      <c r="D94" t="s">
        <v>1643</v>
      </c>
      <c r="E94" t="s">
        <v>639</v>
      </c>
      <c r="F94">
        <v>5526</v>
      </c>
      <c r="G94" t="s">
        <v>747</v>
      </c>
      <c r="H94" t="s">
        <v>748</v>
      </c>
      <c r="I94" t="s">
        <v>679</v>
      </c>
      <c r="J94" s="217">
        <v>50000</v>
      </c>
      <c r="K94" s="218">
        <v>543.22763899999995</v>
      </c>
      <c r="L94" s="217">
        <v>92.04</v>
      </c>
      <c r="M94" t="s">
        <v>643</v>
      </c>
      <c r="N94" t="s">
        <v>1936</v>
      </c>
      <c r="O94" t="s">
        <v>749</v>
      </c>
      <c r="P94" t="s">
        <v>682</v>
      </c>
      <c r="Q94" t="s">
        <v>683</v>
      </c>
      <c r="R94" t="s">
        <v>1669</v>
      </c>
      <c r="S94" t="s">
        <v>1669</v>
      </c>
      <c r="T94" t="s">
        <v>1669</v>
      </c>
      <c r="U94" t="s">
        <v>1669</v>
      </c>
      <c r="V94" t="s">
        <v>648</v>
      </c>
      <c r="W94" t="s">
        <v>676</v>
      </c>
      <c r="X94" t="s">
        <v>1669</v>
      </c>
      <c r="Y94" s="216">
        <v>44658</v>
      </c>
    </row>
    <row r="95" spans="2:25" x14ac:dyDescent="0.25">
      <c r="B95" t="s">
        <v>745</v>
      </c>
      <c r="C95" s="216">
        <v>44258</v>
      </c>
      <c r="D95" t="s">
        <v>1643</v>
      </c>
      <c r="E95" t="s">
        <v>639</v>
      </c>
      <c r="F95">
        <v>5526</v>
      </c>
      <c r="G95" t="s">
        <v>747</v>
      </c>
      <c r="H95" t="s">
        <v>748</v>
      </c>
      <c r="I95" t="s">
        <v>679</v>
      </c>
      <c r="J95" s="217">
        <v>50000</v>
      </c>
      <c r="K95" s="218">
        <v>543.22763899999995</v>
      </c>
      <c r="L95" s="217">
        <v>92.04</v>
      </c>
      <c r="M95" t="s">
        <v>643</v>
      </c>
      <c r="N95" t="s">
        <v>1936</v>
      </c>
      <c r="O95" t="s">
        <v>749</v>
      </c>
      <c r="P95" t="s">
        <v>682</v>
      </c>
      <c r="Q95" t="s">
        <v>683</v>
      </c>
      <c r="R95" t="s">
        <v>1669</v>
      </c>
      <c r="S95" t="s">
        <v>1669</v>
      </c>
      <c r="T95" t="s">
        <v>1669</v>
      </c>
      <c r="U95" t="s">
        <v>1669</v>
      </c>
      <c r="V95" t="s">
        <v>648</v>
      </c>
      <c r="W95" t="s">
        <v>1097</v>
      </c>
      <c r="X95" t="s">
        <v>1669</v>
      </c>
      <c r="Y95" s="216">
        <v>44658</v>
      </c>
    </row>
    <row r="96" spans="2:25" x14ac:dyDescent="0.25">
      <c r="B96" t="s">
        <v>745</v>
      </c>
      <c r="C96" s="216">
        <v>44258</v>
      </c>
      <c r="D96" t="s">
        <v>1643</v>
      </c>
      <c r="E96" t="s">
        <v>639</v>
      </c>
      <c r="F96">
        <v>5526</v>
      </c>
      <c r="G96" t="s">
        <v>747</v>
      </c>
      <c r="H96" t="s">
        <v>748</v>
      </c>
      <c r="I96" t="s">
        <v>679</v>
      </c>
      <c r="J96" s="217">
        <v>50000</v>
      </c>
      <c r="K96" s="218">
        <v>543.22763899999995</v>
      </c>
      <c r="L96" s="217">
        <v>92.04</v>
      </c>
      <c r="M96" t="s">
        <v>643</v>
      </c>
      <c r="N96" t="s">
        <v>1936</v>
      </c>
      <c r="O96" t="s">
        <v>749</v>
      </c>
      <c r="P96" t="s">
        <v>682</v>
      </c>
      <c r="Q96" t="s">
        <v>683</v>
      </c>
      <c r="R96" t="s">
        <v>1669</v>
      </c>
      <c r="S96" t="s">
        <v>1669</v>
      </c>
      <c r="T96" t="s">
        <v>1669</v>
      </c>
      <c r="U96" t="s">
        <v>1669</v>
      </c>
      <c r="V96" t="s">
        <v>648</v>
      </c>
      <c r="W96" t="s">
        <v>1097</v>
      </c>
      <c r="X96" t="s">
        <v>1669</v>
      </c>
      <c r="Y96" s="216">
        <v>44658</v>
      </c>
    </row>
    <row r="97" spans="2:25" x14ac:dyDescent="0.25">
      <c r="B97" t="s">
        <v>745</v>
      </c>
      <c r="C97" s="216">
        <v>44259</v>
      </c>
      <c r="D97" t="s">
        <v>1643</v>
      </c>
      <c r="E97" t="s">
        <v>639</v>
      </c>
      <c r="F97">
        <v>5526</v>
      </c>
      <c r="G97" t="s">
        <v>1102</v>
      </c>
      <c r="H97" t="s">
        <v>1103</v>
      </c>
      <c r="I97" t="s">
        <v>679</v>
      </c>
      <c r="J97" s="217">
        <v>10000</v>
      </c>
      <c r="K97" s="218">
        <v>545.42239600000005</v>
      </c>
      <c r="L97" s="217">
        <v>18.329999999999998</v>
      </c>
      <c r="M97" t="s">
        <v>643</v>
      </c>
      <c r="N97" t="s">
        <v>2000</v>
      </c>
      <c r="O97" t="s">
        <v>809</v>
      </c>
      <c r="P97" t="s">
        <v>682</v>
      </c>
      <c r="Q97" t="s">
        <v>683</v>
      </c>
      <c r="R97" t="s">
        <v>1669</v>
      </c>
      <c r="S97" t="s">
        <v>1669</v>
      </c>
      <c r="T97" t="s">
        <v>1669</v>
      </c>
      <c r="U97" t="s">
        <v>1669</v>
      </c>
      <c r="V97" t="s">
        <v>648</v>
      </c>
      <c r="W97" t="s">
        <v>1097</v>
      </c>
      <c r="X97" t="s">
        <v>1669</v>
      </c>
      <c r="Y97" s="216">
        <v>44658</v>
      </c>
    </row>
    <row r="98" spans="2:25" x14ac:dyDescent="0.25">
      <c r="B98" t="s">
        <v>745</v>
      </c>
      <c r="C98" s="216">
        <v>44259</v>
      </c>
      <c r="D98" t="s">
        <v>1643</v>
      </c>
      <c r="E98" t="s">
        <v>639</v>
      </c>
      <c r="F98">
        <v>5526</v>
      </c>
      <c r="G98" t="s">
        <v>1104</v>
      </c>
      <c r="H98" t="s">
        <v>1105</v>
      </c>
      <c r="I98" t="s">
        <v>679</v>
      </c>
      <c r="J98" s="217">
        <v>25000</v>
      </c>
      <c r="K98" s="218">
        <v>545.42239600000005</v>
      </c>
      <c r="L98" s="217">
        <v>45.84</v>
      </c>
      <c r="M98" t="s">
        <v>643</v>
      </c>
      <c r="N98" t="s">
        <v>1934</v>
      </c>
      <c r="O98" t="s">
        <v>806</v>
      </c>
      <c r="P98" t="s">
        <v>682</v>
      </c>
      <c r="Q98" t="s">
        <v>683</v>
      </c>
      <c r="R98" t="s">
        <v>1669</v>
      </c>
      <c r="S98" t="s">
        <v>1669</v>
      </c>
      <c r="T98" t="s">
        <v>1669</v>
      </c>
      <c r="U98" t="s">
        <v>1669</v>
      </c>
      <c r="V98" t="s">
        <v>648</v>
      </c>
      <c r="W98" t="s">
        <v>1097</v>
      </c>
      <c r="X98" t="s">
        <v>1669</v>
      </c>
      <c r="Y98" s="216">
        <v>44658</v>
      </c>
    </row>
    <row r="99" spans="2:25" x14ac:dyDescent="0.25">
      <c r="B99" t="s">
        <v>745</v>
      </c>
      <c r="C99" s="216">
        <v>44259</v>
      </c>
      <c r="D99" t="s">
        <v>1643</v>
      </c>
      <c r="E99" t="s">
        <v>639</v>
      </c>
      <c r="F99">
        <v>5526</v>
      </c>
      <c r="G99" t="s">
        <v>1100</v>
      </c>
      <c r="H99" t="s">
        <v>1101</v>
      </c>
      <c r="I99" t="s">
        <v>679</v>
      </c>
      <c r="J99" s="217">
        <v>110000</v>
      </c>
      <c r="K99" s="218">
        <v>545.42239600000005</v>
      </c>
      <c r="L99" s="217">
        <v>201.68</v>
      </c>
      <c r="M99" t="s">
        <v>643</v>
      </c>
      <c r="N99" t="s">
        <v>1935</v>
      </c>
      <c r="O99" t="s">
        <v>812</v>
      </c>
      <c r="P99" t="s">
        <v>682</v>
      </c>
      <c r="Q99" t="s">
        <v>683</v>
      </c>
      <c r="R99" t="s">
        <v>1669</v>
      </c>
      <c r="S99" t="s">
        <v>1669</v>
      </c>
      <c r="T99" t="s">
        <v>1669</v>
      </c>
      <c r="U99" t="s">
        <v>1669</v>
      </c>
      <c r="V99" t="s">
        <v>648</v>
      </c>
      <c r="W99" t="s">
        <v>1097</v>
      </c>
      <c r="X99" t="s">
        <v>1669</v>
      </c>
      <c r="Y99" s="216">
        <v>44658</v>
      </c>
    </row>
    <row r="100" spans="2:25" x14ac:dyDescent="0.25">
      <c r="B100" t="s">
        <v>745</v>
      </c>
      <c r="C100" s="216">
        <v>44259</v>
      </c>
      <c r="D100" t="s">
        <v>1643</v>
      </c>
      <c r="E100" t="s">
        <v>639</v>
      </c>
      <c r="F100">
        <v>5526</v>
      </c>
      <c r="G100" t="s">
        <v>1106</v>
      </c>
      <c r="H100" t="s">
        <v>1107</v>
      </c>
      <c r="I100" t="s">
        <v>679</v>
      </c>
      <c r="J100" s="217">
        <v>33000</v>
      </c>
      <c r="K100" s="218">
        <v>545.42239600000005</v>
      </c>
      <c r="L100" s="217">
        <v>60.5</v>
      </c>
      <c r="M100" t="s">
        <v>643</v>
      </c>
      <c r="N100" t="s">
        <v>1933</v>
      </c>
      <c r="O100" t="s">
        <v>797</v>
      </c>
      <c r="P100" t="s">
        <v>682</v>
      </c>
      <c r="Q100" t="s">
        <v>683</v>
      </c>
      <c r="R100" t="s">
        <v>1669</v>
      </c>
      <c r="S100" t="s">
        <v>1669</v>
      </c>
      <c r="T100" t="s">
        <v>1669</v>
      </c>
      <c r="U100" t="s">
        <v>1669</v>
      </c>
      <c r="V100" t="s">
        <v>648</v>
      </c>
      <c r="W100" t="s">
        <v>1097</v>
      </c>
      <c r="X100" t="s">
        <v>1669</v>
      </c>
      <c r="Y100" s="216">
        <v>44658</v>
      </c>
    </row>
    <row r="101" spans="2:25" x14ac:dyDescent="0.25">
      <c r="B101" t="s">
        <v>745</v>
      </c>
      <c r="C101" s="216">
        <v>44264</v>
      </c>
      <c r="D101" t="s">
        <v>1643</v>
      </c>
      <c r="E101" t="s">
        <v>639</v>
      </c>
      <c r="F101">
        <v>5526</v>
      </c>
      <c r="G101" t="s">
        <v>813</v>
      </c>
      <c r="H101" t="s">
        <v>814</v>
      </c>
      <c r="I101" t="s">
        <v>679</v>
      </c>
      <c r="J101" s="217">
        <v>60000</v>
      </c>
      <c r="K101" s="218">
        <v>552.02976799999999</v>
      </c>
      <c r="L101" s="217">
        <v>108.69</v>
      </c>
      <c r="M101" t="s">
        <v>643</v>
      </c>
      <c r="N101" t="s">
        <v>1933</v>
      </c>
      <c r="O101" t="s">
        <v>797</v>
      </c>
      <c r="P101" t="s">
        <v>682</v>
      </c>
      <c r="Q101" t="s">
        <v>683</v>
      </c>
      <c r="R101" t="s">
        <v>1669</v>
      </c>
      <c r="S101" t="s">
        <v>1669</v>
      </c>
      <c r="T101" t="s">
        <v>1669</v>
      </c>
      <c r="U101" t="s">
        <v>1669</v>
      </c>
      <c r="V101" t="s">
        <v>648</v>
      </c>
      <c r="W101" t="s">
        <v>793</v>
      </c>
      <c r="X101" t="s">
        <v>1669</v>
      </c>
      <c r="Y101" s="216">
        <v>44658</v>
      </c>
    </row>
    <row r="102" spans="2:25" x14ac:dyDescent="0.25">
      <c r="B102" t="s">
        <v>745</v>
      </c>
      <c r="C102" s="216">
        <v>44264</v>
      </c>
      <c r="D102" t="s">
        <v>1643</v>
      </c>
      <c r="E102" t="s">
        <v>639</v>
      </c>
      <c r="F102">
        <v>5526</v>
      </c>
      <c r="G102" t="s">
        <v>815</v>
      </c>
      <c r="H102" t="s">
        <v>816</v>
      </c>
      <c r="I102" t="s">
        <v>679</v>
      </c>
      <c r="J102" s="217">
        <v>9000</v>
      </c>
      <c r="K102" s="218">
        <v>552.02976799999999</v>
      </c>
      <c r="L102" s="217">
        <v>16.3</v>
      </c>
      <c r="M102" t="s">
        <v>643</v>
      </c>
      <c r="N102" t="s">
        <v>1933</v>
      </c>
      <c r="O102" t="s">
        <v>797</v>
      </c>
      <c r="P102" t="s">
        <v>682</v>
      </c>
      <c r="Q102" t="s">
        <v>683</v>
      </c>
      <c r="R102" t="s">
        <v>1669</v>
      </c>
      <c r="S102" t="s">
        <v>1669</v>
      </c>
      <c r="T102" t="s">
        <v>1669</v>
      </c>
      <c r="U102" t="s">
        <v>1669</v>
      </c>
      <c r="V102" t="s">
        <v>648</v>
      </c>
      <c r="W102" t="s">
        <v>793</v>
      </c>
      <c r="X102" t="s">
        <v>1669</v>
      </c>
      <c r="Y102" s="216">
        <v>44658</v>
      </c>
    </row>
    <row r="103" spans="2:25" x14ac:dyDescent="0.25">
      <c r="B103" t="s">
        <v>745</v>
      </c>
      <c r="C103" s="216">
        <v>44264</v>
      </c>
      <c r="D103" t="s">
        <v>1643</v>
      </c>
      <c r="E103" t="s">
        <v>639</v>
      </c>
      <c r="F103">
        <v>5526</v>
      </c>
      <c r="G103" t="s">
        <v>817</v>
      </c>
      <c r="H103" t="s">
        <v>818</v>
      </c>
      <c r="I103" t="s">
        <v>679</v>
      </c>
      <c r="J103" s="217">
        <v>500</v>
      </c>
      <c r="K103" s="218">
        <v>552.02976799999999</v>
      </c>
      <c r="L103" s="217">
        <v>0.91</v>
      </c>
      <c r="M103" t="s">
        <v>643</v>
      </c>
      <c r="N103" t="s">
        <v>1660</v>
      </c>
      <c r="O103" t="s">
        <v>819</v>
      </c>
      <c r="P103" t="s">
        <v>682</v>
      </c>
      <c r="Q103" t="s">
        <v>683</v>
      </c>
      <c r="R103" t="s">
        <v>1669</v>
      </c>
      <c r="S103" t="s">
        <v>1669</v>
      </c>
      <c r="T103" t="s">
        <v>1669</v>
      </c>
      <c r="U103" t="s">
        <v>1669</v>
      </c>
      <c r="V103" t="s">
        <v>648</v>
      </c>
      <c r="W103" t="s">
        <v>793</v>
      </c>
      <c r="X103" t="s">
        <v>1669</v>
      </c>
      <c r="Y103" s="216">
        <v>44658</v>
      </c>
    </row>
    <row r="104" spans="2:25" x14ac:dyDescent="0.25">
      <c r="B104" t="s">
        <v>745</v>
      </c>
      <c r="C104" s="216">
        <v>44264</v>
      </c>
      <c r="D104" t="s">
        <v>1643</v>
      </c>
      <c r="E104" t="s">
        <v>639</v>
      </c>
      <c r="F104">
        <v>5526</v>
      </c>
      <c r="G104" t="s">
        <v>820</v>
      </c>
      <c r="H104" t="s">
        <v>821</v>
      </c>
      <c r="I104" t="s">
        <v>679</v>
      </c>
      <c r="J104" s="217">
        <v>75000</v>
      </c>
      <c r="K104" s="218">
        <v>552.02976799999999</v>
      </c>
      <c r="L104" s="217">
        <v>135.86000000000001</v>
      </c>
      <c r="M104" t="s">
        <v>643</v>
      </c>
      <c r="N104" t="s">
        <v>1936</v>
      </c>
      <c r="O104" t="s">
        <v>749</v>
      </c>
      <c r="P104" t="s">
        <v>682</v>
      </c>
      <c r="Q104" t="s">
        <v>683</v>
      </c>
      <c r="R104" t="s">
        <v>1669</v>
      </c>
      <c r="S104" t="s">
        <v>1669</v>
      </c>
      <c r="T104" t="s">
        <v>1669</v>
      </c>
      <c r="U104" t="s">
        <v>1669</v>
      </c>
      <c r="V104" t="s">
        <v>648</v>
      </c>
      <c r="W104" t="s">
        <v>793</v>
      </c>
      <c r="X104" t="s">
        <v>1669</v>
      </c>
      <c r="Y104" s="216">
        <v>44658</v>
      </c>
    </row>
    <row r="105" spans="2:25" x14ac:dyDescent="0.25">
      <c r="B105" t="s">
        <v>745</v>
      </c>
      <c r="C105" s="216">
        <v>44264</v>
      </c>
      <c r="D105" t="s">
        <v>1643</v>
      </c>
      <c r="E105" t="s">
        <v>639</v>
      </c>
      <c r="F105">
        <v>5526</v>
      </c>
      <c r="G105" t="s">
        <v>820</v>
      </c>
      <c r="H105" t="s">
        <v>821</v>
      </c>
      <c r="I105" t="s">
        <v>679</v>
      </c>
      <c r="J105" s="217">
        <v>75000</v>
      </c>
      <c r="K105" s="218">
        <v>552.02976799999999</v>
      </c>
      <c r="L105" s="217">
        <v>135.86000000000001</v>
      </c>
      <c r="M105" t="s">
        <v>643</v>
      </c>
      <c r="N105" t="s">
        <v>1936</v>
      </c>
      <c r="O105" t="s">
        <v>749</v>
      </c>
      <c r="P105" t="s">
        <v>682</v>
      </c>
      <c r="Q105" t="s">
        <v>683</v>
      </c>
      <c r="R105" t="s">
        <v>1669</v>
      </c>
      <c r="S105" t="s">
        <v>1669</v>
      </c>
      <c r="T105" t="s">
        <v>1669</v>
      </c>
      <c r="U105" t="s">
        <v>1669</v>
      </c>
      <c r="V105" t="s">
        <v>648</v>
      </c>
      <c r="W105" t="s">
        <v>793</v>
      </c>
      <c r="X105" t="s">
        <v>1669</v>
      </c>
      <c r="Y105" s="216">
        <v>44658</v>
      </c>
    </row>
    <row r="106" spans="2:25" x14ac:dyDescent="0.25">
      <c r="B106" t="s">
        <v>745</v>
      </c>
      <c r="C106" s="216">
        <v>44264</v>
      </c>
      <c r="D106" t="s">
        <v>1643</v>
      </c>
      <c r="E106" t="s">
        <v>639</v>
      </c>
      <c r="F106">
        <v>5526</v>
      </c>
      <c r="G106" t="s">
        <v>820</v>
      </c>
      <c r="H106" t="s">
        <v>821</v>
      </c>
      <c r="I106" t="s">
        <v>679</v>
      </c>
      <c r="J106" s="217">
        <v>75000</v>
      </c>
      <c r="K106" s="218">
        <v>552.02976799999999</v>
      </c>
      <c r="L106" s="217">
        <v>135.86000000000001</v>
      </c>
      <c r="M106" t="s">
        <v>643</v>
      </c>
      <c r="N106" t="s">
        <v>1936</v>
      </c>
      <c r="O106" t="s">
        <v>749</v>
      </c>
      <c r="P106" t="s">
        <v>682</v>
      </c>
      <c r="Q106" t="s">
        <v>683</v>
      </c>
      <c r="R106" t="s">
        <v>1669</v>
      </c>
      <c r="S106" t="s">
        <v>1669</v>
      </c>
      <c r="T106" t="s">
        <v>1669</v>
      </c>
      <c r="U106" t="s">
        <v>1669</v>
      </c>
      <c r="V106" t="s">
        <v>648</v>
      </c>
      <c r="W106" t="s">
        <v>1097</v>
      </c>
      <c r="X106" t="s">
        <v>1669</v>
      </c>
      <c r="Y106" s="216">
        <v>44658</v>
      </c>
    </row>
    <row r="107" spans="2:25" x14ac:dyDescent="0.25">
      <c r="B107" t="s">
        <v>745</v>
      </c>
      <c r="C107" s="216">
        <v>44264</v>
      </c>
      <c r="D107" t="s">
        <v>1643</v>
      </c>
      <c r="E107" t="s">
        <v>639</v>
      </c>
      <c r="F107">
        <v>5526</v>
      </c>
      <c r="G107" t="s">
        <v>820</v>
      </c>
      <c r="H107" t="s">
        <v>821</v>
      </c>
      <c r="I107" t="s">
        <v>679</v>
      </c>
      <c r="J107" s="217">
        <v>75000</v>
      </c>
      <c r="K107" s="218">
        <v>552.02976799999999</v>
      </c>
      <c r="L107" s="217">
        <v>135.86000000000001</v>
      </c>
      <c r="M107" t="s">
        <v>643</v>
      </c>
      <c r="N107" t="s">
        <v>1936</v>
      </c>
      <c r="O107" t="s">
        <v>749</v>
      </c>
      <c r="P107" t="s">
        <v>682</v>
      </c>
      <c r="Q107" t="s">
        <v>683</v>
      </c>
      <c r="R107" t="s">
        <v>1669</v>
      </c>
      <c r="S107" t="s">
        <v>1669</v>
      </c>
      <c r="T107" t="s">
        <v>1669</v>
      </c>
      <c r="U107" t="s">
        <v>1669</v>
      </c>
      <c r="V107" t="s">
        <v>648</v>
      </c>
      <c r="W107" t="s">
        <v>1097</v>
      </c>
      <c r="X107" t="s">
        <v>1669</v>
      </c>
      <c r="Y107" s="216">
        <v>44658</v>
      </c>
    </row>
    <row r="108" spans="2:25" x14ac:dyDescent="0.25">
      <c r="B108" t="s">
        <v>745</v>
      </c>
      <c r="C108" s="216">
        <v>44264</v>
      </c>
      <c r="D108" t="s">
        <v>1643</v>
      </c>
      <c r="E108" t="s">
        <v>639</v>
      </c>
      <c r="F108">
        <v>5526</v>
      </c>
      <c r="G108" t="s">
        <v>820</v>
      </c>
      <c r="H108" t="s">
        <v>821</v>
      </c>
      <c r="I108" t="s">
        <v>679</v>
      </c>
      <c r="J108" s="217">
        <v>75000</v>
      </c>
      <c r="K108" s="218">
        <v>552.02976799999999</v>
      </c>
      <c r="L108" s="217">
        <v>135.86000000000001</v>
      </c>
      <c r="M108" t="s">
        <v>643</v>
      </c>
      <c r="N108" t="s">
        <v>1936</v>
      </c>
      <c r="O108" t="s">
        <v>749</v>
      </c>
      <c r="P108" t="s">
        <v>682</v>
      </c>
      <c r="Q108" t="s">
        <v>683</v>
      </c>
      <c r="R108" t="s">
        <v>1669</v>
      </c>
      <c r="S108" t="s">
        <v>1669</v>
      </c>
      <c r="T108" t="s">
        <v>1669</v>
      </c>
      <c r="U108" t="s">
        <v>1669</v>
      </c>
      <c r="V108" t="s">
        <v>648</v>
      </c>
      <c r="W108" t="s">
        <v>1097</v>
      </c>
      <c r="X108" t="s">
        <v>1669</v>
      </c>
      <c r="Y108" s="216">
        <v>44658</v>
      </c>
    </row>
    <row r="109" spans="2:25" x14ac:dyDescent="0.25">
      <c r="B109" t="s">
        <v>745</v>
      </c>
      <c r="C109" s="216">
        <v>44265</v>
      </c>
      <c r="D109" t="s">
        <v>1643</v>
      </c>
      <c r="E109" t="s">
        <v>639</v>
      </c>
      <c r="F109">
        <v>5526</v>
      </c>
      <c r="G109" t="s">
        <v>824</v>
      </c>
      <c r="H109" t="s">
        <v>825</v>
      </c>
      <c r="I109" t="s">
        <v>679</v>
      </c>
      <c r="J109" s="217">
        <v>49000</v>
      </c>
      <c r="K109" s="218">
        <v>551.29072900000006</v>
      </c>
      <c r="L109" s="217">
        <v>88.88</v>
      </c>
      <c r="M109" t="s">
        <v>643</v>
      </c>
      <c r="N109" t="s">
        <v>1933</v>
      </c>
      <c r="O109" t="s">
        <v>797</v>
      </c>
      <c r="P109" t="s">
        <v>682</v>
      </c>
      <c r="Q109" t="s">
        <v>683</v>
      </c>
      <c r="R109" t="s">
        <v>1669</v>
      </c>
      <c r="S109" t="s">
        <v>1669</v>
      </c>
      <c r="T109" t="s">
        <v>1669</v>
      </c>
      <c r="U109" t="s">
        <v>1669</v>
      </c>
      <c r="V109" t="s">
        <v>648</v>
      </c>
      <c r="W109" t="s">
        <v>793</v>
      </c>
      <c r="X109" t="s">
        <v>1669</v>
      </c>
      <c r="Y109" s="216">
        <v>44658</v>
      </c>
    </row>
    <row r="110" spans="2:25" x14ac:dyDescent="0.25">
      <c r="B110" t="s">
        <v>745</v>
      </c>
      <c r="C110" s="216">
        <v>44265</v>
      </c>
      <c r="D110" t="s">
        <v>1643</v>
      </c>
      <c r="E110" t="s">
        <v>639</v>
      </c>
      <c r="F110">
        <v>5526</v>
      </c>
      <c r="G110" t="s">
        <v>822</v>
      </c>
      <c r="H110" t="s">
        <v>823</v>
      </c>
      <c r="I110" t="s">
        <v>679</v>
      </c>
      <c r="J110" s="217">
        <v>102000</v>
      </c>
      <c r="K110" s="218">
        <v>551.29072900000006</v>
      </c>
      <c r="L110" s="217">
        <v>185.02</v>
      </c>
      <c r="M110" t="s">
        <v>643</v>
      </c>
      <c r="N110" t="s">
        <v>1935</v>
      </c>
      <c r="O110" t="s">
        <v>812</v>
      </c>
      <c r="P110" t="s">
        <v>682</v>
      </c>
      <c r="Q110" t="s">
        <v>683</v>
      </c>
      <c r="R110" t="s">
        <v>1669</v>
      </c>
      <c r="S110" t="s">
        <v>1669</v>
      </c>
      <c r="T110" t="s">
        <v>1669</v>
      </c>
      <c r="U110" t="s">
        <v>1669</v>
      </c>
      <c r="V110" t="s">
        <v>648</v>
      </c>
      <c r="W110" t="s">
        <v>793</v>
      </c>
      <c r="X110" t="s">
        <v>1669</v>
      </c>
      <c r="Y110" s="216">
        <v>44658</v>
      </c>
    </row>
    <row r="111" spans="2:25" x14ac:dyDescent="0.25">
      <c r="B111" t="s">
        <v>745</v>
      </c>
      <c r="C111" s="216">
        <v>44265</v>
      </c>
      <c r="D111" t="s">
        <v>1643</v>
      </c>
      <c r="E111" t="s">
        <v>639</v>
      </c>
      <c r="F111">
        <v>5526</v>
      </c>
      <c r="G111" t="s">
        <v>1108</v>
      </c>
      <c r="H111" t="s">
        <v>1109</v>
      </c>
      <c r="I111" t="s">
        <v>679</v>
      </c>
      <c r="J111" s="217">
        <v>90000</v>
      </c>
      <c r="K111" s="218">
        <v>551.29072900000006</v>
      </c>
      <c r="L111" s="217">
        <v>163.25</v>
      </c>
      <c r="M111" t="s">
        <v>643</v>
      </c>
      <c r="N111" t="s">
        <v>1934</v>
      </c>
      <c r="O111" t="s">
        <v>806</v>
      </c>
      <c r="P111" t="s">
        <v>682</v>
      </c>
      <c r="Q111" t="s">
        <v>683</v>
      </c>
      <c r="R111" t="s">
        <v>1669</v>
      </c>
      <c r="S111" t="s">
        <v>1669</v>
      </c>
      <c r="T111" t="s">
        <v>1669</v>
      </c>
      <c r="U111" t="s">
        <v>1669</v>
      </c>
      <c r="V111" t="s">
        <v>648</v>
      </c>
      <c r="W111" t="s">
        <v>1097</v>
      </c>
      <c r="X111" t="s">
        <v>1669</v>
      </c>
      <c r="Y111" s="216">
        <v>44658</v>
      </c>
    </row>
    <row r="112" spans="2:25" x14ac:dyDescent="0.25">
      <c r="B112" t="s">
        <v>745</v>
      </c>
      <c r="C112" s="216">
        <v>44265</v>
      </c>
      <c r="D112" t="s">
        <v>1643</v>
      </c>
      <c r="E112" t="s">
        <v>639</v>
      </c>
      <c r="F112">
        <v>5526</v>
      </c>
      <c r="G112" t="s">
        <v>826</v>
      </c>
      <c r="H112" t="s">
        <v>827</v>
      </c>
      <c r="I112" t="s">
        <v>679</v>
      </c>
      <c r="J112" s="217">
        <v>20000</v>
      </c>
      <c r="K112" s="218">
        <v>551.29072900000006</v>
      </c>
      <c r="L112" s="217">
        <v>36.28</v>
      </c>
      <c r="M112" t="s">
        <v>643</v>
      </c>
      <c r="N112" t="s">
        <v>2000</v>
      </c>
      <c r="O112" t="s">
        <v>809</v>
      </c>
      <c r="P112" t="s">
        <v>682</v>
      </c>
      <c r="Q112" t="s">
        <v>683</v>
      </c>
      <c r="R112" t="s">
        <v>1669</v>
      </c>
      <c r="S112" t="s">
        <v>1669</v>
      </c>
      <c r="T112" t="s">
        <v>1669</v>
      </c>
      <c r="U112" t="s">
        <v>1669</v>
      </c>
      <c r="V112" t="s">
        <v>648</v>
      </c>
      <c r="W112" t="s">
        <v>793</v>
      </c>
      <c r="X112" t="s">
        <v>1669</v>
      </c>
      <c r="Y112" s="216">
        <v>44658</v>
      </c>
    </row>
    <row r="113" spans="2:25" x14ac:dyDescent="0.25">
      <c r="B113" t="s">
        <v>745</v>
      </c>
      <c r="C113" s="216">
        <v>44266</v>
      </c>
      <c r="D113" t="s">
        <v>1643</v>
      </c>
      <c r="E113" t="s">
        <v>639</v>
      </c>
      <c r="F113">
        <v>5526</v>
      </c>
      <c r="G113" t="s">
        <v>1110</v>
      </c>
      <c r="H113" t="s">
        <v>1111</v>
      </c>
      <c r="I113" t="s">
        <v>679</v>
      </c>
      <c r="J113" s="217">
        <v>20000</v>
      </c>
      <c r="K113" s="218">
        <v>548.69642599999997</v>
      </c>
      <c r="L113" s="217">
        <v>36.450000000000003</v>
      </c>
      <c r="M113" t="s">
        <v>643</v>
      </c>
      <c r="N113" t="s">
        <v>2000</v>
      </c>
      <c r="O113" t="s">
        <v>809</v>
      </c>
      <c r="P113" t="s">
        <v>682</v>
      </c>
      <c r="Q113" t="s">
        <v>683</v>
      </c>
      <c r="R113" t="s">
        <v>1669</v>
      </c>
      <c r="S113" t="s">
        <v>1669</v>
      </c>
      <c r="T113" t="s">
        <v>1669</v>
      </c>
      <c r="U113" t="s">
        <v>1669</v>
      </c>
      <c r="V113" t="s">
        <v>648</v>
      </c>
      <c r="W113" t="s">
        <v>1097</v>
      </c>
      <c r="X113" t="s">
        <v>1669</v>
      </c>
      <c r="Y113" s="216">
        <v>44658</v>
      </c>
    </row>
    <row r="114" spans="2:25" x14ac:dyDescent="0.25">
      <c r="B114" t="s">
        <v>745</v>
      </c>
      <c r="C114" s="216">
        <v>44266</v>
      </c>
      <c r="D114" t="s">
        <v>1643</v>
      </c>
      <c r="E114" t="s">
        <v>639</v>
      </c>
      <c r="F114">
        <v>5526</v>
      </c>
      <c r="G114" t="s">
        <v>1114</v>
      </c>
      <c r="H114" t="s">
        <v>1115</v>
      </c>
      <c r="I114" t="s">
        <v>679</v>
      </c>
      <c r="J114" s="217">
        <v>105000</v>
      </c>
      <c r="K114" s="218">
        <v>548.69642599999997</v>
      </c>
      <c r="L114" s="217">
        <v>191.36</v>
      </c>
      <c r="M114" t="s">
        <v>643</v>
      </c>
      <c r="N114" t="s">
        <v>1935</v>
      </c>
      <c r="O114" t="s">
        <v>812</v>
      </c>
      <c r="P114" t="s">
        <v>682</v>
      </c>
      <c r="Q114" t="s">
        <v>683</v>
      </c>
      <c r="R114" t="s">
        <v>1669</v>
      </c>
      <c r="S114" t="s">
        <v>1669</v>
      </c>
      <c r="T114" t="s">
        <v>1669</v>
      </c>
      <c r="U114" t="s">
        <v>1669</v>
      </c>
      <c r="V114" t="s">
        <v>648</v>
      </c>
      <c r="W114" t="s">
        <v>1097</v>
      </c>
      <c r="X114" t="s">
        <v>1669</v>
      </c>
      <c r="Y114" s="216">
        <v>44658</v>
      </c>
    </row>
    <row r="115" spans="2:25" x14ac:dyDescent="0.25">
      <c r="B115" t="s">
        <v>745</v>
      </c>
      <c r="C115" s="216">
        <v>44266</v>
      </c>
      <c r="D115" t="s">
        <v>1643</v>
      </c>
      <c r="E115" t="s">
        <v>639</v>
      </c>
      <c r="F115">
        <v>5526</v>
      </c>
      <c r="G115" t="s">
        <v>1112</v>
      </c>
      <c r="H115" t="s">
        <v>1113</v>
      </c>
      <c r="I115" t="s">
        <v>679</v>
      </c>
      <c r="J115" s="217">
        <v>24250</v>
      </c>
      <c r="K115" s="218">
        <v>548.69642599999997</v>
      </c>
      <c r="L115" s="217">
        <v>44.2</v>
      </c>
      <c r="M115" t="s">
        <v>643</v>
      </c>
      <c r="N115" t="s">
        <v>1933</v>
      </c>
      <c r="O115" t="s">
        <v>797</v>
      </c>
      <c r="P115" t="s">
        <v>682</v>
      </c>
      <c r="Q115" t="s">
        <v>683</v>
      </c>
      <c r="R115" t="s">
        <v>1669</v>
      </c>
      <c r="S115" t="s">
        <v>1669</v>
      </c>
      <c r="T115" t="s">
        <v>1669</v>
      </c>
      <c r="U115" t="s">
        <v>1669</v>
      </c>
      <c r="V115" t="s">
        <v>648</v>
      </c>
      <c r="W115" t="s">
        <v>1097</v>
      </c>
      <c r="X115" t="s">
        <v>1669</v>
      </c>
      <c r="Y115" s="216">
        <v>44658</v>
      </c>
    </row>
    <row r="116" spans="2:25" x14ac:dyDescent="0.25">
      <c r="B116" t="s">
        <v>745</v>
      </c>
      <c r="C116" s="216">
        <v>44266</v>
      </c>
      <c r="D116" t="s">
        <v>1643</v>
      </c>
      <c r="E116" t="s">
        <v>639</v>
      </c>
      <c r="F116">
        <v>5557</v>
      </c>
      <c r="G116" t="s">
        <v>1622</v>
      </c>
      <c r="H116" t="s">
        <v>1623</v>
      </c>
      <c r="I116" t="s">
        <v>679</v>
      </c>
      <c r="J116" s="217">
        <v>50000</v>
      </c>
      <c r="K116" s="218">
        <v>548.69642599999997</v>
      </c>
      <c r="L116" s="217">
        <v>91.13</v>
      </c>
      <c r="M116" t="s">
        <v>643</v>
      </c>
      <c r="N116" t="s">
        <v>2001</v>
      </c>
      <c r="O116" t="s">
        <v>1666</v>
      </c>
      <c r="P116" t="s">
        <v>1580</v>
      </c>
      <c r="Q116" t="s">
        <v>1581</v>
      </c>
      <c r="R116" t="s">
        <v>1669</v>
      </c>
      <c r="S116" t="s">
        <v>1669</v>
      </c>
      <c r="T116" t="s">
        <v>649</v>
      </c>
      <c r="U116" t="s">
        <v>665</v>
      </c>
      <c r="V116" t="s">
        <v>648</v>
      </c>
      <c r="W116" t="s">
        <v>1621</v>
      </c>
      <c r="X116" t="s">
        <v>1669</v>
      </c>
      <c r="Y116" s="216">
        <v>44677</v>
      </c>
    </row>
    <row r="117" spans="2:25" x14ac:dyDescent="0.25">
      <c r="B117" t="s">
        <v>745</v>
      </c>
      <c r="C117" s="216">
        <v>44266</v>
      </c>
      <c r="D117" t="s">
        <v>1643</v>
      </c>
      <c r="E117" t="s">
        <v>639</v>
      </c>
      <c r="F117">
        <v>5557</v>
      </c>
      <c r="G117" t="s">
        <v>1624</v>
      </c>
      <c r="H117" t="s">
        <v>1625</v>
      </c>
      <c r="I117" t="s">
        <v>679</v>
      </c>
      <c r="J117" s="217">
        <v>200</v>
      </c>
      <c r="K117" s="218">
        <v>548.69642599999997</v>
      </c>
      <c r="L117" s="217">
        <v>0.36</v>
      </c>
      <c r="M117" t="s">
        <v>643</v>
      </c>
      <c r="N117" t="s">
        <v>2001</v>
      </c>
      <c r="O117" t="s">
        <v>1666</v>
      </c>
      <c r="P117" t="s">
        <v>1580</v>
      </c>
      <c r="Q117" t="s">
        <v>1581</v>
      </c>
      <c r="R117" t="s">
        <v>1669</v>
      </c>
      <c r="S117" t="s">
        <v>1669</v>
      </c>
      <c r="T117" t="s">
        <v>649</v>
      </c>
      <c r="U117" t="s">
        <v>665</v>
      </c>
      <c r="V117" t="s">
        <v>648</v>
      </c>
      <c r="W117" t="s">
        <v>1621</v>
      </c>
      <c r="X117" t="s">
        <v>1669</v>
      </c>
      <c r="Y117" s="216">
        <v>44677</v>
      </c>
    </row>
    <row r="118" spans="2:25" x14ac:dyDescent="0.25">
      <c r="B118" t="s">
        <v>745</v>
      </c>
      <c r="C118" s="216">
        <v>44267</v>
      </c>
      <c r="D118" t="s">
        <v>1643</v>
      </c>
      <c r="E118" t="s">
        <v>639</v>
      </c>
      <c r="F118">
        <v>5526</v>
      </c>
      <c r="G118" t="s">
        <v>832</v>
      </c>
      <c r="H118" t="s">
        <v>833</v>
      </c>
      <c r="I118" t="s">
        <v>679</v>
      </c>
      <c r="J118" s="217">
        <v>7000</v>
      </c>
      <c r="K118" s="218">
        <v>549.00732800000003</v>
      </c>
      <c r="L118" s="217">
        <v>12.75</v>
      </c>
      <c r="M118" t="s">
        <v>643</v>
      </c>
      <c r="N118" t="s">
        <v>1933</v>
      </c>
      <c r="O118" t="s">
        <v>797</v>
      </c>
      <c r="P118" t="s">
        <v>682</v>
      </c>
      <c r="Q118" t="s">
        <v>683</v>
      </c>
      <c r="R118" t="s">
        <v>1669</v>
      </c>
      <c r="S118" t="s">
        <v>1669</v>
      </c>
      <c r="T118" t="s">
        <v>1669</v>
      </c>
      <c r="U118" t="s">
        <v>1669</v>
      </c>
      <c r="V118" t="s">
        <v>648</v>
      </c>
      <c r="W118" t="s">
        <v>793</v>
      </c>
      <c r="X118" t="s">
        <v>1669</v>
      </c>
      <c r="Y118" s="216">
        <v>44658</v>
      </c>
    </row>
    <row r="119" spans="2:25" x14ac:dyDescent="0.25">
      <c r="B119" t="s">
        <v>745</v>
      </c>
      <c r="C119" s="216">
        <v>44267</v>
      </c>
      <c r="D119" t="s">
        <v>1643</v>
      </c>
      <c r="E119" t="s">
        <v>639</v>
      </c>
      <c r="F119">
        <v>5526</v>
      </c>
      <c r="G119" t="s">
        <v>834</v>
      </c>
      <c r="H119" t="s">
        <v>835</v>
      </c>
      <c r="I119" t="s">
        <v>679</v>
      </c>
      <c r="J119" s="217">
        <v>76500</v>
      </c>
      <c r="K119" s="218">
        <v>549.00732800000003</v>
      </c>
      <c r="L119" s="217">
        <v>139.34</v>
      </c>
      <c r="M119" t="s">
        <v>643</v>
      </c>
      <c r="N119" t="s">
        <v>1933</v>
      </c>
      <c r="O119" t="s">
        <v>797</v>
      </c>
      <c r="P119" t="s">
        <v>682</v>
      </c>
      <c r="Q119" t="s">
        <v>683</v>
      </c>
      <c r="R119" t="s">
        <v>1669</v>
      </c>
      <c r="S119" t="s">
        <v>1669</v>
      </c>
      <c r="T119" t="s">
        <v>1669</v>
      </c>
      <c r="U119" t="s">
        <v>1669</v>
      </c>
      <c r="V119" t="s">
        <v>648</v>
      </c>
      <c r="W119" t="s">
        <v>793</v>
      </c>
      <c r="X119" t="s">
        <v>1669</v>
      </c>
      <c r="Y119" s="216">
        <v>44658</v>
      </c>
    </row>
    <row r="120" spans="2:25" x14ac:dyDescent="0.25">
      <c r="B120" t="s">
        <v>745</v>
      </c>
      <c r="C120" s="216">
        <v>44267</v>
      </c>
      <c r="D120" t="s">
        <v>1643</v>
      </c>
      <c r="E120" t="s">
        <v>639</v>
      </c>
      <c r="F120">
        <v>5526</v>
      </c>
      <c r="G120" t="s">
        <v>828</v>
      </c>
      <c r="H120" t="s">
        <v>829</v>
      </c>
      <c r="I120" t="s">
        <v>679</v>
      </c>
      <c r="J120" s="217">
        <v>71000</v>
      </c>
      <c r="K120" s="218">
        <v>549.00732800000003</v>
      </c>
      <c r="L120" s="217">
        <v>129.32</v>
      </c>
      <c r="M120" t="s">
        <v>643</v>
      </c>
      <c r="N120" t="s">
        <v>1935</v>
      </c>
      <c r="O120" t="s">
        <v>812</v>
      </c>
      <c r="P120" t="s">
        <v>682</v>
      </c>
      <c r="Q120" t="s">
        <v>683</v>
      </c>
      <c r="R120" t="s">
        <v>1669</v>
      </c>
      <c r="S120" t="s">
        <v>1669</v>
      </c>
      <c r="T120" t="s">
        <v>1669</v>
      </c>
      <c r="U120" t="s">
        <v>1669</v>
      </c>
      <c r="V120" t="s">
        <v>648</v>
      </c>
      <c r="W120" t="s">
        <v>793</v>
      </c>
      <c r="X120" t="s">
        <v>1669</v>
      </c>
      <c r="Y120" s="216">
        <v>44658</v>
      </c>
    </row>
    <row r="121" spans="2:25" x14ac:dyDescent="0.25">
      <c r="B121" t="s">
        <v>745</v>
      </c>
      <c r="C121" s="216">
        <v>44267</v>
      </c>
      <c r="D121" t="s">
        <v>1643</v>
      </c>
      <c r="E121" t="s">
        <v>639</v>
      </c>
      <c r="F121">
        <v>5526</v>
      </c>
      <c r="G121" t="s">
        <v>836</v>
      </c>
      <c r="H121" t="s">
        <v>837</v>
      </c>
      <c r="I121" t="s">
        <v>679</v>
      </c>
      <c r="J121" s="217">
        <v>10000</v>
      </c>
      <c r="K121" s="218">
        <v>549.00732800000003</v>
      </c>
      <c r="L121" s="217">
        <v>18.21</v>
      </c>
      <c r="M121" t="s">
        <v>643</v>
      </c>
      <c r="N121" t="s">
        <v>2000</v>
      </c>
      <c r="O121" t="s">
        <v>809</v>
      </c>
      <c r="P121" t="s">
        <v>682</v>
      </c>
      <c r="Q121" t="s">
        <v>683</v>
      </c>
      <c r="R121" t="s">
        <v>1669</v>
      </c>
      <c r="S121" t="s">
        <v>1669</v>
      </c>
      <c r="T121" t="s">
        <v>1669</v>
      </c>
      <c r="U121" t="s">
        <v>1669</v>
      </c>
      <c r="V121" t="s">
        <v>648</v>
      </c>
      <c r="W121" t="s">
        <v>793</v>
      </c>
      <c r="X121" t="s">
        <v>1669</v>
      </c>
      <c r="Y121" s="216">
        <v>44658</v>
      </c>
    </row>
    <row r="122" spans="2:25" x14ac:dyDescent="0.25">
      <c r="B122" t="s">
        <v>745</v>
      </c>
      <c r="C122" s="216">
        <v>44267</v>
      </c>
      <c r="D122" t="s">
        <v>1643</v>
      </c>
      <c r="E122" t="s">
        <v>639</v>
      </c>
      <c r="F122">
        <v>5526</v>
      </c>
      <c r="G122" t="s">
        <v>838</v>
      </c>
      <c r="H122" t="s">
        <v>839</v>
      </c>
      <c r="I122" t="s">
        <v>679</v>
      </c>
      <c r="J122" s="217">
        <v>4700</v>
      </c>
      <c r="K122" s="218">
        <v>549.00732800000003</v>
      </c>
      <c r="L122" s="217">
        <v>8.56</v>
      </c>
      <c r="M122" t="s">
        <v>643</v>
      </c>
      <c r="N122" t="s">
        <v>1934</v>
      </c>
      <c r="O122" t="s">
        <v>806</v>
      </c>
      <c r="P122" t="s">
        <v>682</v>
      </c>
      <c r="Q122" t="s">
        <v>683</v>
      </c>
      <c r="R122" t="s">
        <v>1669</v>
      </c>
      <c r="S122" t="s">
        <v>1669</v>
      </c>
      <c r="T122" t="s">
        <v>1669</v>
      </c>
      <c r="U122" t="s">
        <v>1669</v>
      </c>
      <c r="V122" t="s">
        <v>648</v>
      </c>
      <c r="W122" t="s">
        <v>793</v>
      </c>
      <c r="X122" t="s">
        <v>1669</v>
      </c>
      <c r="Y122" s="216">
        <v>44658</v>
      </c>
    </row>
    <row r="123" spans="2:25" x14ac:dyDescent="0.25">
      <c r="B123" t="s">
        <v>745</v>
      </c>
      <c r="C123" s="216">
        <v>44267</v>
      </c>
      <c r="D123" t="s">
        <v>1643</v>
      </c>
      <c r="E123" t="s">
        <v>639</v>
      </c>
      <c r="F123">
        <v>5526</v>
      </c>
      <c r="G123" t="s">
        <v>830</v>
      </c>
      <c r="H123" t="s">
        <v>831</v>
      </c>
      <c r="I123" t="s">
        <v>679</v>
      </c>
      <c r="J123" s="217">
        <v>50000</v>
      </c>
      <c r="K123" s="218">
        <v>549.00732800000003</v>
      </c>
      <c r="L123" s="217">
        <v>91.07</v>
      </c>
      <c r="M123" t="s">
        <v>643</v>
      </c>
      <c r="N123" t="s">
        <v>1936</v>
      </c>
      <c r="O123" t="s">
        <v>749</v>
      </c>
      <c r="P123" t="s">
        <v>682</v>
      </c>
      <c r="Q123" t="s">
        <v>683</v>
      </c>
      <c r="R123" t="s">
        <v>1669</v>
      </c>
      <c r="S123" t="s">
        <v>1669</v>
      </c>
      <c r="T123" t="s">
        <v>1669</v>
      </c>
      <c r="U123" t="s">
        <v>1669</v>
      </c>
      <c r="V123" t="s">
        <v>648</v>
      </c>
      <c r="W123" t="s">
        <v>793</v>
      </c>
      <c r="X123" t="s">
        <v>1669</v>
      </c>
      <c r="Y123" s="216">
        <v>44658</v>
      </c>
    </row>
    <row r="124" spans="2:25" x14ac:dyDescent="0.25">
      <c r="B124" t="s">
        <v>745</v>
      </c>
      <c r="C124" s="216">
        <v>44267</v>
      </c>
      <c r="D124" t="s">
        <v>1643</v>
      </c>
      <c r="E124" t="s">
        <v>639</v>
      </c>
      <c r="F124">
        <v>5526</v>
      </c>
      <c r="G124" t="s">
        <v>830</v>
      </c>
      <c r="H124" t="s">
        <v>831</v>
      </c>
      <c r="I124" t="s">
        <v>679</v>
      </c>
      <c r="J124" s="217">
        <v>50000</v>
      </c>
      <c r="K124" s="218">
        <v>549.00732800000003</v>
      </c>
      <c r="L124" s="217">
        <v>91.07</v>
      </c>
      <c r="M124" t="s">
        <v>643</v>
      </c>
      <c r="N124" t="s">
        <v>1936</v>
      </c>
      <c r="O124" t="s">
        <v>749</v>
      </c>
      <c r="P124" t="s">
        <v>682</v>
      </c>
      <c r="Q124" t="s">
        <v>683</v>
      </c>
      <c r="R124" t="s">
        <v>1669</v>
      </c>
      <c r="S124" t="s">
        <v>1669</v>
      </c>
      <c r="T124" t="s">
        <v>1669</v>
      </c>
      <c r="U124" t="s">
        <v>1669</v>
      </c>
      <c r="V124" t="s">
        <v>648</v>
      </c>
      <c r="W124" t="s">
        <v>793</v>
      </c>
      <c r="X124" t="s">
        <v>1669</v>
      </c>
      <c r="Y124" s="216">
        <v>44658</v>
      </c>
    </row>
    <row r="125" spans="2:25" x14ac:dyDescent="0.25">
      <c r="B125" t="s">
        <v>745</v>
      </c>
      <c r="C125" s="216">
        <v>44267</v>
      </c>
      <c r="D125" t="s">
        <v>1643</v>
      </c>
      <c r="E125" t="s">
        <v>639</v>
      </c>
      <c r="F125">
        <v>5526</v>
      </c>
      <c r="G125" t="s">
        <v>830</v>
      </c>
      <c r="H125" t="s">
        <v>831</v>
      </c>
      <c r="I125" t="s">
        <v>679</v>
      </c>
      <c r="J125" s="217">
        <v>50000</v>
      </c>
      <c r="K125" s="218">
        <v>549.00732800000003</v>
      </c>
      <c r="L125" s="217">
        <v>91.07</v>
      </c>
      <c r="M125" t="s">
        <v>643</v>
      </c>
      <c r="N125" t="s">
        <v>1936</v>
      </c>
      <c r="O125" t="s">
        <v>749</v>
      </c>
      <c r="P125" t="s">
        <v>682</v>
      </c>
      <c r="Q125" t="s">
        <v>683</v>
      </c>
      <c r="R125" t="s">
        <v>1669</v>
      </c>
      <c r="S125" t="s">
        <v>1669</v>
      </c>
      <c r="T125" t="s">
        <v>1669</v>
      </c>
      <c r="U125" t="s">
        <v>1669</v>
      </c>
      <c r="V125" t="s">
        <v>648</v>
      </c>
      <c r="W125" t="s">
        <v>793</v>
      </c>
      <c r="X125" t="s">
        <v>1669</v>
      </c>
      <c r="Y125" s="216">
        <v>44658</v>
      </c>
    </row>
    <row r="126" spans="2:25" x14ac:dyDescent="0.25">
      <c r="B126" t="s">
        <v>745</v>
      </c>
      <c r="C126" s="216">
        <v>44267</v>
      </c>
      <c r="D126" t="s">
        <v>1643</v>
      </c>
      <c r="E126" t="s">
        <v>639</v>
      </c>
      <c r="F126">
        <v>5526</v>
      </c>
      <c r="G126" t="s">
        <v>830</v>
      </c>
      <c r="H126" t="s">
        <v>831</v>
      </c>
      <c r="I126" t="s">
        <v>679</v>
      </c>
      <c r="J126" s="217">
        <v>50000</v>
      </c>
      <c r="K126" s="218">
        <v>549.00732800000003</v>
      </c>
      <c r="L126" s="217">
        <v>91.07</v>
      </c>
      <c r="M126" t="s">
        <v>643</v>
      </c>
      <c r="N126" t="s">
        <v>1936</v>
      </c>
      <c r="O126" t="s">
        <v>749</v>
      </c>
      <c r="P126" t="s">
        <v>682</v>
      </c>
      <c r="Q126" t="s">
        <v>683</v>
      </c>
      <c r="R126" t="s">
        <v>1669</v>
      </c>
      <c r="S126" t="s">
        <v>1669</v>
      </c>
      <c r="T126" t="s">
        <v>1669</v>
      </c>
      <c r="U126" t="s">
        <v>1669</v>
      </c>
      <c r="V126" t="s">
        <v>648</v>
      </c>
      <c r="W126" t="s">
        <v>793</v>
      </c>
      <c r="X126" t="s">
        <v>1669</v>
      </c>
      <c r="Y126" s="216">
        <v>44658</v>
      </c>
    </row>
    <row r="127" spans="2:25" x14ac:dyDescent="0.25">
      <c r="B127" t="s">
        <v>745</v>
      </c>
      <c r="C127" s="216">
        <v>44267</v>
      </c>
      <c r="D127" t="s">
        <v>1643</v>
      </c>
      <c r="E127" t="s">
        <v>639</v>
      </c>
      <c r="F127">
        <v>5526</v>
      </c>
      <c r="G127" t="s">
        <v>830</v>
      </c>
      <c r="H127" t="s">
        <v>831</v>
      </c>
      <c r="I127" t="s">
        <v>679</v>
      </c>
      <c r="J127" s="217">
        <v>50000</v>
      </c>
      <c r="K127" s="218">
        <v>549.00732800000003</v>
      </c>
      <c r="L127" s="217">
        <v>91.07</v>
      </c>
      <c r="M127" t="s">
        <v>643</v>
      </c>
      <c r="N127" t="s">
        <v>1936</v>
      </c>
      <c r="O127" t="s">
        <v>749</v>
      </c>
      <c r="P127" t="s">
        <v>682</v>
      </c>
      <c r="Q127" t="s">
        <v>683</v>
      </c>
      <c r="R127" t="s">
        <v>1669</v>
      </c>
      <c r="S127" t="s">
        <v>1669</v>
      </c>
      <c r="T127" t="s">
        <v>1669</v>
      </c>
      <c r="U127" t="s">
        <v>1669</v>
      </c>
      <c r="V127" t="s">
        <v>648</v>
      </c>
      <c r="W127" t="s">
        <v>793</v>
      </c>
      <c r="X127" t="s">
        <v>1669</v>
      </c>
      <c r="Y127" s="216">
        <v>44658</v>
      </c>
    </row>
    <row r="128" spans="2:25" x14ac:dyDescent="0.25">
      <c r="B128" t="s">
        <v>745</v>
      </c>
      <c r="C128" s="216">
        <v>44268</v>
      </c>
      <c r="D128" t="s">
        <v>1643</v>
      </c>
      <c r="E128" t="s">
        <v>639</v>
      </c>
      <c r="F128">
        <v>5526</v>
      </c>
      <c r="G128" t="s">
        <v>1117</v>
      </c>
      <c r="H128" t="s">
        <v>1118</v>
      </c>
      <c r="I128" t="s">
        <v>679</v>
      </c>
      <c r="J128" s="217">
        <v>2700</v>
      </c>
      <c r="K128" s="218">
        <v>548.80325400000004</v>
      </c>
      <c r="L128" s="217">
        <v>4.92</v>
      </c>
      <c r="M128" t="s">
        <v>643</v>
      </c>
      <c r="N128" t="s">
        <v>1934</v>
      </c>
      <c r="O128" t="s">
        <v>806</v>
      </c>
      <c r="P128" t="s">
        <v>682</v>
      </c>
      <c r="Q128" t="s">
        <v>683</v>
      </c>
      <c r="R128" t="s">
        <v>1669</v>
      </c>
      <c r="S128" t="s">
        <v>1669</v>
      </c>
      <c r="T128" t="s">
        <v>1669</v>
      </c>
      <c r="U128" t="s">
        <v>1669</v>
      </c>
      <c r="V128" t="s">
        <v>648</v>
      </c>
      <c r="W128" t="s">
        <v>1097</v>
      </c>
      <c r="X128" t="s">
        <v>1669</v>
      </c>
      <c r="Y128" s="216">
        <v>44658</v>
      </c>
    </row>
    <row r="129" spans="2:25" x14ac:dyDescent="0.25">
      <c r="B129" t="s">
        <v>745</v>
      </c>
      <c r="C129" s="216">
        <v>44268</v>
      </c>
      <c r="D129" t="s">
        <v>1643</v>
      </c>
      <c r="E129" t="s">
        <v>639</v>
      </c>
      <c r="F129">
        <v>5526</v>
      </c>
      <c r="G129" t="s">
        <v>1119</v>
      </c>
      <c r="H129" t="s">
        <v>1120</v>
      </c>
      <c r="I129" t="s">
        <v>679</v>
      </c>
      <c r="J129" s="217">
        <v>20000</v>
      </c>
      <c r="K129" s="218">
        <v>548.80325400000004</v>
      </c>
      <c r="L129" s="217">
        <v>36.44</v>
      </c>
      <c r="M129" t="s">
        <v>643</v>
      </c>
      <c r="N129" t="s">
        <v>2000</v>
      </c>
      <c r="O129" t="s">
        <v>809</v>
      </c>
      <c r="P129" t="s">
        <v>682</v>
      </c>
      <c r="Q129" t="s">
        <v>683</v>
      </c>
      <c r="R129" t="s">
        <v>1669</v>
      </c>
      <c r="S129" t="s">
        <v>1669</v>
      </c>
      <c r="T129" t="s">
        <v>1669</v>
      </c>
      <c r="U129" t="s">
        <v>1669</v>
      </c>
      <c r="V129" t="s">
        <v>648</v>
      </c>
      <c r="W129" t="s">
        <v>1097</v>
      </c>
      <c r="X129" t="s">
        <v>1669</v>
      </c>
      <c r="Y129" s="216">
        <v>44658</v>
      </c>
    </row>
    <row r="130" spans="2:25" x14ac:dyDescent="0.25">
      <c r="B130" t="s">
        <v>745</v>
      </c>
      <c r="C130" s="216">
        <v>44268</v>
      </c>
      <c r="D130" t="s">
        <v>1643</v>
      </c>
      <c r="E130" t="s">
        <v>639</v>
      </c>
      <c r="F130">
        <v>5526</v>
      </c>
      <c r="G130" t="s">
        <v>1125</v>
      </c>
      <c r="H130" t="s">
        <v>1126</v>
      </c>
      <c r="I130" t="s">
        <v>679</v>
      </c>
      <c r="J130" s="217">
        <v>105000</v>
      </c>
      <c r="K130" s="218">
        <v>548.80325400000004</v>
      </c>
      <c r="L130" s="217">
        <v>191.33</v>
      </c>
      <c r="M130" t="s">
        <v>643</v>
      </c>
      <c r="N130" t="s">
        <v>1935</v>
      </c>
      <c r="O130" t="s">
        <v>812</v>
      </c>
      <c r="P130" t="s">
        <v>682</v>
      </c>
      <c r="Q130" t="s">
        <v>683</v>
      </c>
      <c r="R130" t="s">
        <v>1669</v>
      </c>
      <c r="S130" t="s">
        <v>1669</v>
      </c>
      <c r="T130" t="s">
        <v>1669</v>
      </c>
      <c r="U130" t="s">
        <v>1669</v>
      </c>
      <c r="V130" t="s">
        <v>648</v>
      </c>
      <c r="W130" t="s">
        <v>1097</v>
      </c>
      <c r="X130" t="s">
        <v>1669</v>
      </c>
      <c r="Y130" s="216">
        <v>44658</v>
      </c>
    </row>
    <row r="131" spans="2:25" x14ac:dyDescent="0.25">
      <c r="B131" t="s">
        <v>745</v>
      </c>
      <c r="C131" s="216">
        <v>44268</v>
      </c>
      <c r="D131" t="s">
        <v>1643</v>
      </c>
      <c r="E131" t="s">
        <v>639</v>
      </c>
      <c r="F131">
        <v>5526</v>
      </c>
      <c r="G131" t="s">
        <v>1121</v>
      </c>
      <c r="H131" t="s">
        <v>1122</v>
      </c>
      <c r="I131" t="s">
        <v>679</v>
      </c>
      <c r="J131" s="217">
        <v>46500</v>
      </c>
      <c r="K131" s="218">
        <v>548.80325400000004</v>
      </c>
      <c r="L131" s="217">
        <v>84.73</v>
      </c>
      <c r="M131" t="s">
        <v>643</v>
      </c>
      <c r="N131" t="s">
        <v>1933</v>
      </c>
      <c r="O131" t="s">
        <v>797</v>
      </c>
      <c r="P131" t="s">
        <v>682</v>
      </c>
      <c r="Q131" t="s">
        <v>683</v>
      </c>
      <c r="R131" t="s">
        <v>1669</v>
      </c>
      <c r="S131" t="s">
        <v>1669</v>
      </c>
      <c r="T131" t="s">
        <v>1669</v>
      </c>
      <c r="U131" t="s">
        <v>1669</v>
      </c>
      <c r="V131" t="s">
        <v>648</v>
      </c>
      <c r="W131" t="s">
        <v>1097</v>
      </c>
      <c r="X131" t="s">
        <v>1669</v>
      </c>
      <c r="Y131" s="216">
        <v>44658</v>
      </c>
    </row>
    <row r="132" spans="2:25" x14ac:dyDescent="0.25">
      <c r="B132" t="s">
        <v>745</v>
      </c>
      <c r="C132" s="216">
        <v>44268</v>
      </c>
      <c r="D132" t="s">
        <v>1643</v>
      </c>
      <c r="E132" t="s">
        <v>639</v>
      </c>
      <c r="F132">
        <v>5526</v>
      </c>
      <c r="G132" t="s">
        <v>1123</v>
      </c>
      <c r="H132" t="s">
        <v>1124</v>
      </c>
      <c r="I132" t="s">
        <v>679</v>
      </c>
      <c r="J132" s="217">
        <v>500</v>
      </c>
      <c r="K132" s="218">
        <v>548.80325400000004</v>
      </c>
      <c r="L132" s="217">
        <v>0.91</v>
      </c>
      <c r="M132" t="s">
        <v>643</v>
      </c>
      <c r="N132" t="s">
        <v>1660</v>
      </c>
      <c r="O132" t="s">
        <v>819</v>
      </c>
      <c r="P132" t="s">
        <v>682</v>
      </c>
      <c r="Q132" t="s">
        <v>683</v>
      </c>
      <c r="R132" t="s">
        <v>1669</v>
      </c>
      <c r="S132" t="s">
        <v>1669</v>
      </c>
      <c r="T132" t="s">
        <v>1669</v>
      </c>
      <c r="U132" t="s">
        <v>1669</v>
      </c>
      <c r="V132" t="s">
        <v>648</v>
      </c>
      <c r="W132" t="s">
        <v>1097</v>
      </c>
      <c r="X132" t="s">
        <v>1669</v>
      </c>
      <c r="Y132" s="216">
        <v>44658</v>
      </c>
    </row>
    <row r="133" spans="2:25" x14ac:dyDescent="0.25">
      <c r="B133" t="s">
        <v>745</v>
      </c>
      <c r="C133" s="216">
        <v>44271</v>
      </c>
      <c r="D133" t="s">
        <v>1643</v>
      </c>
      <c r="E133" t="s">
        <v>639</v>
      </c>
      <c r="F133">
        <v>5557</v>
      </c>
      <c r="G133" t="s">
        <v>1626</v>
      </c>
      <c r="H133" t="s">
        <v>1627</v>
      </c>
      <c r="I133" t="s">
        <v>679</v>
      </c>
      <c r="J133" s="217">
        <v>2000</v>
      </c>
      <c r="K133" s="218">
        <v>550.34545300000002</v>
      </c>
      <c r="L133" s="217">
        <v>3.63</v>
      </c>
      <c r="M133" t="s">
        <v>643</v>
      </c>
      <c r="N133" t="s">
        <v>2001</v>
      </c>
      <c r="O133" t="s">
        <v>1666</v>
      </c>
      <c r="P133" t="s">
        <v>1580</v>
      </c>
      <c r="Q133" t="s">
        <v>1581</v>
      </c>
      <c r="R133" t="s">
        <v>1669</v>
      </c>
      <c r="S133" t="s">
        <v>1669</v>
      </c>
      <c r="T133" t="s">
        <v>649</v>
      </c>
      <c r="U133" t="s">
        <v>665</v>
      </c>
      <c r="V133" t="s">
        <v>648</v>
      </c>
      <c r="W133" t="s">
        <v>1621</v>
      </c>
      <c r="X133" t="s">
        <v>1669</v>
      </c>
      <c r="Y133" s="216">
        <v>44677</v>
      </c>
    </row>
    <row r="134" spans="2:25" x14ac:dyDescent="0.25">
      <c r="B134" t="s">
        <v>745</v>
      </c>
      <c r="C134" s="216">
        <v>44271</v>
      </c>
      <c r="D134" t="s">
        <v>1643</v>
      </c>
      <c r="E134" t="s">
        <v>639</v>
      </c>
      <c r="F134">
        <v>5526</v>
      </c>
      <c r="G134" t="s">
        <v>751</v>
      </c>
      <c r="H134" t="s">
        <v>752</v>
      </c>
      <c r="I134" t="s">
        <v>679</v>
      </c>
      <c r="J134" s="217">
        <v>1000</v>
      </c>
      <c r="K134" s="218">
        <v>550.34545300000002</v>
      </c>
      <c r="L134" s="217">
        <v>1.82</v>
      </c>
      <c r="M134" t="s">
        <v>643</v>
      </c>
      <c r="N134" t="s">
        <v>2002</v>
      </c>
      <c r="O134" t="s">
        <v>753</v>
      </c>
      <c r="P134" t="s">
        <v>682</v>
      </c>
      <c r="Q134" t="s">
        <v>683</v>
      </c>
      <c r="R134" t="s">
        <v>1669</v>
      </c>
      <c r="S134" t="s">
        <v>1669</v>
      </c>
      <c r="T134" t="s">
        <v>1669</v>
      </c>
      <c r="U134" t="s">
        <v>1669</v>
      </c>
      <c r="V134" t="s">
        <v>648</v>
      </c>
      <c r="W134" t="s">
        <v>676</v>
      </c>
      <c r="X134" t="s">
        <v>1669</v>
      </c>
      <c r="Y134" s="216">
        <v>44658</v>
      </c>
    </row>
    <row r="135" spans="2:25" x14ac:dyDescent="0.25">
      <c r="B135" t="s">
        <v>745</v>
      </c>
      <c r="C135" s="216">
        <v>44272</v>
      </c>
      <c r="D135" t="s">
        <v>1643</v>
      </c>
      <c r="E135" t="s">
        <v>639</v>
      </c>
      <c r="F135">
        <v>5526</v>
      </c>
      <c r="G135" t="s">
        <v>841</v>
      </c>
      <c r="H135" t="s">
        <v>842</v>
      </c>
      <c r="I135" t="s">
        <v>679</v>
      </c>
      <c r="J135" s="217">
        <v>11500</v>
      </c>
      <c r="K135" s="218">
        <v>550.23732600000005</v>
      </c>
      <c r="L135" s="217">
        <v>20.9</v>
      </c>
      <c r="M135" t="s">
        <v>643</v>
      </c>
      <c r="N135" t="s">
        <v>1932</v>
      </c>
      <c r="O135" t="s">
        <v>721</v>
      </c>
      <c r="P135" t="s">
        <v>682</v>
      </c>
      <c r="Q135" t="s">
        <v>683</v>
      </c>
      <c r="R135" t="s">
        <v>1669</v>
      </c>
      <c r="S135" t="s">
        <v>1669</v>
      </c>
      <c r="T135" t="s">
        <v>1669</v>
      </c>
      <c r="U135" t="s">
        <v>1669</v>
      </c>
      <c r="V135" t="s">
        <v>648</v>
      </c>
      <c r="W135" t="s">
        <v>793</v>
      </c>
      <c r="X135" t="s">
        <v>1669</v>
      </c>
      <c r="Y135" s="216">
        <v>44658</v>
      </c>
    </row>
    <row r="136" spans="2:25" x14ac:dyDescent="0.25">
      <c r="B136" t="s">
        <v>745</v>
      </c>
      <c r="C136" s="216">
        <v>44273</v>
      </c>
      <c r="D136" t="s">
        <v>1643</v>
      </c>
      <c r="E136" t="s">
        <v>639</v>
      </c>
      <c r="F136">
        <v>5526</v>
      </c>
      <c r="G136" t="s">
        <v>757</v>
      </c>
      <c r="H136" t="s">
        <v>758</v>
      </c>
      <c r="I136" t="s">
        <v>679</v>
      </c>
      <c r="J136" s="217">
        <v>50000</v>
      </c>
      <c r="K136" s="218">
        <v>549.34538499999996</v>
      </c>
      <c r="L136" s="217">
        <v>91.02</v>
      </c>
      <c r="M136" t="s">
        <v>643</v>
      </c>
      <c r="N136" t="s">
        <v>1953</v>
      </c>
      <c r="O136" t="s">
        <v>712</v>
      </c>
      <c r="P136" t="s">
        <v>682</v>
      </c>
      <c r="Q136" t="s">
        <v>683</v>
      </c>
      <c r="R136" t="s">
        <v>1669</v>
      </c>
      <c r="S136" t="s">
        <v>1669</v>
      </c>
      <c r="T136" t="s">
        <v>1669</v>
      </c>
      <c r="U136" t="s">
        <v>1669</v>
      </c>
      <c r="V136" t="s">
        <v>648</v>
      </c>
      <c r="W136" t="s">
        <v>676</v>
      </c>
      <c r="X136" t="s">
        <v>1669</v>
      </c>
      <c r="Y136" s="216">
        <v>44658</v>
      </c>
    </row>
    <row r="137" spans="2:25" x14ac:dyDescent="0.25">
      <c r="B137" t="s">
        <v>745</v>
      </c>
      <c r="C137" s="216">
        <v>44273</v>
      </c>
      <c r="D137" t="s">
        <v>1643</v>
      </c>
      <c r="E137" t="s">
        <v>639</v>
      </c>
      <c r="F137">
        <v>5526</v>
      </c>
      <c r="G137" t="s">
        <v>755</v>
      </c>
      <c r="H137" t="s">
        <v>756</v>
      </c>
      <c r="I137" t="s">
        <v>679</v>
      </c>
      <c r="J137" s="217">
        <v>5500</v>
      </c>
      <c r="K137" s="218">
        <v>549.34538499999996</v>
      </c>
      <c r="L137" s="217">
        <v>10.01</v>
      </c>
      <c r="M137" t="s">
        <v>643</v>
      </c>
      <c r="N137" t="s">
        <v>1954</v>
      </c>
      <c r="O137" t="s">
        <v>715</v>
      </c>
      <c r="P137" t="s">
        <v>682</v>
      </c>
      <c r="Q137" t="s">
        <v>683</v>
      </c>
      <c r="R137" t="s">
        <v>1669</v>
      </c>
      <c r="S137" t="s">
        <v>1669</v>
      </c>
      <c r="T137" t="s">
        <v>1669</v>
      </c>
      <c r="U137" t="s">
        <v>1669</v>
      </c>
      <c r="V137" t="s">
        <v>648</v>
      </c>
      <c r="W137" t="s">
        <v>676</v>
      </c>
      <c r="X137" t="s">
        <v>1669</v>
      </c>
      <c r="Y137" s="216">
        <v>44658</v>
      </c>
    </row>
    <row r="138" spans="2:25" x14ac:dyDescent="0.25">
      <c r="B138" t="s">
        <v>745</v>
      </c>
      <c r="C138" s="216">
        <v>44274</v>
      </c>
      <c r="D138" t="s">
        <v>1643</v>
      </c>
      <c r="E138" t="s">
        <v>639</v>
      </c>
      <c r="F138">
        <v>5526</v>
      </c>
      <c r="G138" t="s">
        <v>844</v>
      </c>
      <c r="H138" t="s">
        <v>845</v>
      </c>
      <c r="I138" t="s">
        <v>679</v>
      </c>
      <c r="J138" s="217">
        <v>16000</v>
      </c>
      <c r="K138" s="218">
        <v>550.91044399999998</v>
      </c>
      <c r="L138" s="217">
        <v>29.04</v>
      </c>
      <c r="M138" t="s">
        <v>643</v>
      </c>
      <c r="N138" t="s">
        <v>1932</v>
      </c>
      <c r="O138" t="s">
        <v>721</v>
      </c>
      <c r="P138" t="s">
        <v>682</v>
      </c>
      <c r="Q138" t="s">
        <v>683</v>
      </c>
      <c r="R138" t="s">
        <v>1669</v>
      </c>
      <c r="S138" t="s">
        <v>1669</v>
      </c>
      <c r="T138" t="s">
        <v>1669</v>
      </c>
      <c r="U138" t="s">
        <v>1669</v>
      </c>
      <c r="V138" t="s">
        <v>648</v>
      </c>
      <c r="W138" t="s">
        <v>793</v>
      </c>
      <c r="X138" t="s">
        <v>1669</v>
      </c>
      <c r="Y138" s="216">
        <v>44658</v>
      </c>
    </row>
    <row r="139" spans="2:25" x14ac:dyDescent="0.25">
      <c r="B139" t="s">
        <v>745</v>
      </c>
      <c r="C139" s="216">
        <v>44276</v>
      </c>
      <c r="D139" t="s">
        <v>1643</v>
      </c>
      <c r="E139" t="s">
        <v>639</v>
      </c>
      <c r="F139">
        <v>5526</v>
      </c>
      <c r="G139" t="s">
        <v>847</v>
      </c>
      <c r="H139" t="s">
        <v>848</v>
      </c>
      <c r="I139" t="s">
        <v>679</v>
      </c>
      <c r="J139" s="217">
        <v>60000</v>
      </c>
      <c r="K139" s="218">
        <v>551.14595999999995</v>
      </c>
      <c r="L139" s="217">
        <v>108.86</v>
      </c>
      <c r="M139" t="s">
        <v>643</v>
      </c>
      <c r="N139" t="s">
        <v>1933</v>
      </c>
      <c r="O139" t="s">
        <v>797</v>
      </c>
      <c r="P139" t="s">
        <v>682</v>
      </c>
      <c r="Q139" t="s">
        <v>683</v>
      </c>
      <c r="R139" t="s">
        <v>1669</v>
      </c>
      <c r="S139" t="s">
        <v>1669</v>
      </c>
      <c r="T139" t="s">
        <v>1669</v>
      </c>
      <c r="U139" t="s">
        <v>1669</v>
      </c>
      <c r="V139" t="s">
        <v>648</v>
      </c>
      <c r="W139" t="s">
        <v>793</v>
      </c>
      <c r="X139" t="s">
        <v>1669</v>
      </c>
      <c r="Y139" s="216">
        <v>44658</v>
      </c>
    </row>
    <row r="140" spans="2:25" x14ac:dyDescent="0.25">
      <c r="B140" t="s">
        <v>745</v>
      </c>
      <c r="C140" s="216">
        <v>44277</v>
      </c>
      <c r="D140" t="s">
        <v>1643</v>
      </c>
      <c r="E140" t="s">
        <v>639</v>
      </c>
      <c r="F140">
        <v>5526</v>
      </c>
      <c r="G140" t="s">
        <v>850</v>
      </c>
      <c r="H140" t="s">
        <v>851</v>
      </c>
      <c r="I140" t="s">
        <v>679</v>
      </c>
      <c r="J140" s="217">
        <v>3000</v>
      </c>
      <c r="K140" s="218">
        <v>550.59601799999996</v>
      </c>
      <c r="L140" s="217">
        <v>5.45</v>
      </c>
      <c r="M140" t="s">
        <v>643</v>
      </c>
      <c r="N140" t="s">
        <v>1933</v>
      </c>
      <c r="O140" t="s">
        <v>797</v>
      </c>
      <c r="P140" t="s">
        <v>682</v>
      </c>
      <c r="Q140" t="s">
        <v>683</v>
      </c>
      <c r="R140" t="s">
        <v>1669</v>
      </c>
      <c r="S140" t="s">
        <v>1669</v>
      </c>
      <c r="T140" t="s">
        <v>1669</v>
      </c>
      <c r="U140" t="s">
        <v>1669</v>
      </c>
      <c r="V140" t="s">
        <v>648</v>
      </c>
      <c r="W140" t="s">
        <v>793</v>
      </c>
      <c r="X140" t="s">
        <v>1669</v>
      </c>
      <c r="Y140" s="216">
        <v>44658</v>
      </c>
    </row>
    <row r="141" spans="2:25" x14ac:dyDescent="0.25">
      <c r="B141" t="s">
        <v>745</v>
      </c>
      <c r="C141" s="216">
        <v>44277</v>
      </c>
      <c r="D141" t="s">
        <v>1643</v>
      </c>
      <c r="E141" t="s">
        <v>639</v>
      </c>
      <c r="F141">
        <v>5526</v>
      </c>
      <c r="G141" t="s">
        <v>852</v>
      </c>
      <c r="H141" t="s">
        <v>853</v>
      </c>
      <c r="I141" t="s">
        <v>679</v>
      </c>
      <c r="J141" s="217">
        <v>9000</v>
      </c>
      <c r="K141" s="218">
        <v>550.59601799999996</v>
      </c>
      <c r="L141" s="217">
        <v>16.350000000000001</v>
      </c>
      <c r="M141" t="s">
        <v>643</v>
      </c>
      <c r="N141" t="s">
        <v>1933</v>
      </c>
      <c r="O141" t="s">
        <v>797</v>
      </c>
      <c r="P141" t="s">
        <v>682</v>
      </c>
      <c r="Q141" t="s">
        <v>683</v>
      </c>
      <c r="R141" t="s">
        <v>1669</v>
      </c>
      <c r="S141" t="s">
        <v>1669</v>
      </c>
      <c r="T141" t="s">
        <v>1669</v>
      </c>
      <c r="U141" t="s">
        <v>1669</v>
      </c>
      <c r="V141" t="s">
        <v>648</v>
      </c>
      <c r="W141" t="s">
        <v>793</v>
      </c>
      <c r="X141" t="s">
        <v>1669</v>
      </c>
      <c r="Y141" s="216">
        <v>44658</v>
      </c>
    </row>
    <row r="142" spans="2:25" x14ac:dyDescent="0.25">
      <c r="B142" t="s">
        <v>745</v>
      </c>
      <c r="C142" s="216">
        <v>44277</v>
      </c>
      <c r="D142" t="s">
        <v>1643</v>
      </c>
      <c r="E142" t="s">
        <v>639</v>
      </c>
      <c r="F142">
        <v>5526</v>
      </c>
      <c r="G142" t="s">
        <v>854</v>
      </c>
      <c r="H142" t="s">
        <v>855</v>
      </c>
      <c r="I142" t="s">
        <v>679</v>
      </c>
      <c r="J142" s="217">
        <v>75000</v>
      </c>
      <c r="K142" s="218">
        <v>550.59601799999996</v>
      </c>
      <c r="L142" s="217">
        <v>136.22</v>
      </c>
      <c r="M142" t="s">
        <v>643</v>
      </c>
      <c r="N142" t="s">
        <v>1936</v>
      </c>
      <c r="O142" t="s">
        <v>749</v>
      </c>
      <c r="P142" t="s">
        <v>682</v>
      </c>
      <c r="Q142" t="s">
        <v>683</v>
      </c>
      <c r="R142" t="s">
        <v>1669</v>
      </c>
      <c r="S142" t="s">
        <v>1669</v>
      </c>
      <c r="T142" t="s">
        <v>1669</v>
      </c>
      <c r="U142" t="s">
        <v>1669</v>
      </c>
      <c r="V142" t="s">
        <v>648</v>
      </c>
      <c r="W142" t="s">
        <v>793</v>
      </c>
      <c r="X142" t="s">
        <v>1669</v>
      </c>
      <c r="Y142" s="216">
        <v>44658</v>
      </c>
    </row>
    <row r="143" spans="2:25" x14ac:dyDescent="0.25">
      <c r="B143" t="s">
        <v>745</v>
      </c>
      <c r="C143" s="216">
        <v>44277</v>
      </c>
      <c r="D143" t="s">
        <v>1643</v>
      </c>
      <c r="E143" t="s">
        <v>639</v>
      </c>
      <c r="F143">
        <v>5526</v>
      </c>
      <c r="G143" t="s">
        <v>854</v>
      </c>
      <c r="H143" t="s">
        <v>855</v>
      </c>
      <c r="I143" t="s">
        <v>679</v>
      </c>
      <c r="J143" s="217">
        <v>75000</v>
      </c>
      <c r="K143" s="218">
        <v>550.59601799999996</v>
      </c>
      <c r="L143" s="217">
        <v>136.22</v>
      </c>
      <c r="M143" t="s">
        <v>643</v>
      </c>
      <c r="N143" t="s">
        <v>1936</v>
      </c>
      <c r="O143" t="s">
        <v>749</v>
      </c>
      <c r="P143" t="s">
        <v>682</v>
      </c>
      <c r="Q143" t="s">
        <v>683</v>
      </c>
      <c r="R143" t="s">
        <v>1669</v>
      </c>
      <c r="S143" t="s">
        <v>1669</v>
      </c>
      <c r="T143" t="s">
        <v>1669</v>
      </c>
      <c r="U143" t="s">
        <v>1669</v>
      </c>
      <c r="V143" t="s">
        <v>648</v>
      </c>
      <c r="W143" t="s">
        <v>793</v>
      </c>
      <c r="X143" t="s">
        <v>1669</v>
      </c>
      <c r="Y143" s="216">
        <v>44658</v>
      </c>
    </row>
    <row r="144" spans="2:25" x14ac:dyDescent="0.25">
      <c r="B144" t="s">
        <v>745</v>
      </c>
      <c r="C144" s="216">
        <v>44277</v>
      </c>
      <c r="D144" t="s">
        <v>1643</v>
      </c>
      <c r="E144" t="s">
        <v>639</v>
      </c>
      <c r="F144">
        <v>5526</v>
      </c>
      <c r="G144" t="s">
        <v>854</v>
      </c>
      <c r="H144" t="s">
        <v>855</v>
      </c>
      <c r="I144" t="s">
        <v>679</v>
      </c>
      <c r="J144" s="217">
        <v>75000</v>
      </c>
      <c r="K144" s="218">
        <v>550.59601799999996</v>
      </c>
      <c r="L144" s="217">
        <v>136.22</v>
      </c>
      <c r="M144" t="s">
        <v>643</v>
      </c>
      <c r="N144" t="s">
        <v>1936</v>
      </c>
      <c r="O144" t="s">
        <v>749</v>
      </c>
      <c r="P144" t="s">
        <v>682</v>
      </c>
      <c r="Q144" t="s">
        <v>683</v>
      </c>
      <c r="R144" t="s">
        <v>1669</v>
      </c>
      <c r="S144" t="s">
        <v>1669</v>
      </c>
      <c r="T144" t="s">
        <v>1669</v>
      </c>
      <c r="U144" t="s">
        <v>1669</v>
      </c>
      <c r="V144" t="s">
        <v>648</v>
      </c>
      <c r="W144" t="s">
        <v>1097</v>
      </c>
      <c r="X144" t="s">
        <v>1669</v>
      </c>
      <c r="Y144" s="216">
        <v>44658</v>
      </c>
    </row>
    <row r="145" spans="2:25" x14ac:dyDescent="0.25">
      <c r="B145" t="s">
        <v>745</v>
      </c>
      <c r="C145" s="216">
        <v>44277</v>
      </c>
      <c r="D145" t="s">
        <v>1643</v>
      </c>
      <c r="E145" t="s">
        <v>639</v>
      </c>
      <c r="F145">
        <v>5526</v>
      </c>
      <c r="G145" t="s">
        <v>854</v>
      </c>
      <c r="H145" t="s">
        <v>855</v>
      </c>
      <c r="I145" t="s">
        <v>679</v>
      </c>
      <c r="J145" s="217">
        <v>75000</v>
      </c>
      <c r="K145" s="218">
        <v>550.59601799999996</v>
      </c>
      <c r="L145" s="217">
        <v>136.22</v>
      </c>
      <c r="M145" t="s">
        <v>643</v>
      </c>
      <c r="N145" t="s">
        <v>1936</v>
      </c>
      <c r="O145" t="s">
        <v>749</v>
      </c>
      <c r="P145" t="s">
        <v>682</v>
      </c>
      <c r="Q145" t="s">
        <v>683</v>
      </c>
      <c r="R145" t="s">
        <v>1669</v>
      </c>
      <c r="S145" t="s">
        <v>1669</v>
      </c>
      <c r="T145" t="s">
        <v>1669</v>
      </c>
      <c r="U145" t="s">
        <v>1669</v>
      </c>
      <c r="V145" t="s">
        <v>648</v>
      </c>
      <c r="W145" t="s">
        <v>1097</v>
      </c>
      <c r="X145" t="s">
        <v>1669</v>
      </c>
      <c r="Y145" s="216">
        <v>44658</v>
      </c>
    </row>
    <row r="146" spans="2:25" x14ac:dyDescent="0.25">
      <c r="B146" t="s">
        <v>745</v>
      </c>
      <c r="C146" s="216">
        <v>44277</v>
      </c>
      <c r="D146" t="s">
        <v>1643</v>
      </c>
      <c r="E146" t="s">
        <v>639</v>
      </c>
      <c r="F146">
        <v>5526</v>
      </c>
      <c r="G146" t="s">
        <v>854</v>
      </c>
      <c r="H146" t="s">
        <v>855</v>
      </c>
      <c r="I146" t="s">
        <v>679</v>
      </c>
      <c r="J146" s="217">
        <v>75000</v>
      </c>
      <c r="K146" s="218">
        <v>550.59601799999996</v>
      </c>
      <c r="L146" s="217">
        <v>136.22</v>
      </c>
      <c r="M146" t="s">
        <v>643</v>
      </c>
      <c r="N146" t="s">
        <v>1936</v>
      </c>
      <c r="O146" t="s">
        <v>749</v>
      </c>
      <c r="P146" t="s">
        <v>682</v>
      </c>
      <c r="Q146" t="s">
        <v>683</v>
      </c>
      <c r="R146" t="s">
        <v>1669</v>
      </c>
      <c r="S146" t="s">
        <v>1669</v>
      </c>
      <c r="T146" t="s">
        <v>1669</v>
      </c>
      <c r="U146" t="s">
        <v>1669</v>
      </c>
      <c r="V146" t="s">
        <v>648</v>
      </c>
      <c r="W146" t="s">
        <v>1097</v>
      </c>
      <c r="X146" t="s">
        <v>1669</v>
      </c>
      <c r="Y146" s="216">
        <v>44658</v>
      </c>
    </row>
    <row r="147" spans="2:25" x14ac:dyDescent="0.25">
      <c r="B147" t="s">
        <v>745</v>
      </c>
      <c r="C147" s="216">
        <v>44278</v>
      </c>
      <c r="D147" t="s">
        <v>1643</v>
      </c>
      <c r="E147" t="s">
        <v>639</v>
      </c>
      <c r="F147">
        <v>5526</v>
      </c>
      <c r="G147" t="s">
        <v>857</v>
      </c>
      <c r="H147" t="s">
        <v>858</v>
      </c>
      <c r="I147" t="s">
        <v>679</v>
      </c>
      <c r="J147" s="217">
        <v>50000</v>
      </c>
      <c r="K147" s="218">
        <v>551.77255300000002</v>
      </c>
      <c r="L147" s="217">
        <v>90.62</v>
      </c>
      <c r="M147" t="s">
        <v>643</v>
      </c>
      <c r="N147" t="s">
        <v>1936</v>
      </c>
      <c r="O147" t="s">
        <v>749</v>
      </c>
      <c r="P147" t="s">
        <v>682</v>
      </c>
      <c r="Q147" t="s">
        <v>683</v>
      </c>
      <c r="R147" t="s">
        <v>1669</v>
      </c>
      <c r="S147" t="s">
        <v>1669</v>
      </c>
      <c r="T147" t="s">
        <v>1669</v>
      </c>
      <c r="U147" t="s">
        <v>1669</v>
      </c>
      <c r="V147" t="s">
        <v>648</v>
      </c>
      <c r="W147" t="s">
        <v>793</v>
      </c>
      <c r="X147" t="s">
        <v>1669</v>
      </c>
      <c r="Y147" s="216">
        <v>44658</v>
      </c>
    </row>
    <row r="148" spans="2:25" x14ac:dyDescent="0.25">
      <c r="B148" t="s">
        <v>745</v>
      </c>
      <c r="C148" s="216">
        <v>44278</v>
      </c>
      <c r="D148" t="s">
        <v>1643</v>
      </c>
      <c r="E148" t="s">
        <v>639</v>
      </c>
      <c r="F148">
        <v>5526</v>
      </c>
      <c r="G148" t="s">
        <v>857</v>
      </c>
      <c r="H148" t="s">
        <v>858</v>
      </c>
      <c r="I148" t="s">
        <v>679</v>
      </c>
      <c r="J148" s="217">
        <v>50000</v>
      </c>
      <c r="K148" s="218">
        <v>551.77255300000002</v>
      </c>
      <c r="L148" s="217">
        <v>90.62</v>
      </c>
      <c r="M148" t="s">
        <v>643</v>
      </c>
      <c r="N148" t="s">
        <v>1936</v>
      </c>
      <c r="O148" t="s">
        <v>749</v>
      </c>
      <c r="P148" t="s">
        <v>682</v>
      </c>
      <c r="Q148" t="s">
        <v>683</v>
      </c>
      <c r="R148" t="s">
        <v>1669</v>
      </c>
      <c r="S148" t="s">
        <v>1669</v>
      </c>
      <c r="T148" t="s">
        <v>1669</v>
      </c>
      <c r="U148" t="s">
        <v>1669</v>
      </c>
      <c r="V148" t="s">
        <v>648</v>
      </c>
      <c r="W148" t="s">
        <v>793</v>
      </c>
      <c r="X148" t="s">
        <v>1669</v>
      </c>
      <c r="Y148" s="216">
        <v>44658</v>
      </c>
    </row>
    <row r="149" spans="2:25" x14ac:dyDescent="0.25">
      <c r="B149" t="s">
        <v>745</v>
      </c>
      <c r="C149" s="216">
        <v>44278</v>
      </c>
      <c r="D149" t="s">
        <v>1643</v>
      </c>
      <c r="E149" t="s">
        <v>639</v>
      </c>
      <c r="F149">
        <v>5526</v>
      </c>
      <c r="G149" t="s">
        <v>857</v>
      </c>
      <c r="H149" t="s">
        <v>858</v>
      </c>
      <c r="I149" t="s">
        <v>679</v>
      </c>
      <c r="J149" s="217">
        <v>50000</v>
      </c>
      <c r="K149" s="218">
        <v>551.77255300000002</v>
      </c>
      <c r="L149" s="217">
        <v>90.62</v>
      </c>
      <c r="M149" t="s">
        <v>643</v>
      </c>
      <c r="N149" t="s">
        <v>1936</v>
      </c>
      <c r="O149" t="s">
        <v>749</v>
      </c>
      <c r="P149" t="s">
        <v>682</v>
      </c>
      <c r="Q149" t="s">
        <v>683</v>
      </c>
      <c r="R149" t="s">
        <v>1669</v>
      </c>
      <c r="S149" t="s">
        <v>1669</v>
      </c>
      <c r="T149" t="s">
        <v>1669</v>
      </c>
      <c r="U149" t="s">
        <v>1669</v>
      </c>
      <c r="V149" t="s">
        <v>648</v>
      </c>
      <c r="W149" t="s">
        <v>793</v>
      </c>
      <c r="X149" t="s">
        <v>1669</v>
      </c>
      <c r="Y149" s="216">
        <v>44658</v>
      </c>
    </row>
    <row r="150" spans="2:25" x14ac:dyDescent="0.25">
      <c r="B150" t="s">
        <v>745</v>
      </c>
      <c r="C150" s="216">
        <v>44278</v>
      </c>
      <c r="D150" t="s">
        <v>1643</v>
      </c>
      <c r="E150" t="s">
        <v>639</v>
      </c>
      <c r="F150">
        <v>5526</v>
      </c>
      <c r="G150" t="s">
        <v>857</v>
      </c>
      <c r="H150" t="s">
        <v>858</v>
      </c>
      <c r="I150" t="s">
        <v>679</v>
      </c>
      <c r="J150" s="217">
        <v>50000</v>
      </c>
      <c r="K150" s="218">
        <v>551.77255300000002</v>
      </c>
      <c r="L150" s="217">
        <v>90.62</v>
      </c>
      <c r="M150" t="s">
        <v>643</v>
      </c>
      <c r="N150" t="s">
        <v>1936</v>
      </c>
      <c r="O150" t="s">
        <v>749</v>
      </c>
      <c r="P150" t="s">
        <v>682</v>
      </c>
      <c r="Q150" t="s">
        <v>683</v>
      </c>
      <c r="R150" t="s">
        <v>1669</v>
      </c>
      <c r="S150" t="s">
        <v>1669</v>
      </c>
      <c r="T150" t="s">
        <v>1669</v>
      </c>
      <c r="U150" t="s">
        <v>1669</v>
      </c>
      <c r="V150" t="s">
        <v>648</v>
      </c>
      <c r="W150" t="s">
        <v>1097</v>
      </c>
      <c r="X150" t="s">
        <v>1669</v>
      </c>
      <c r="Y150" s="216">
        <v>44658</v>
      </c>
    </row>
    <row r="151" spans="2:25" x14ac:dyDescent="0.25">
      <c r="B151" t="s">
        <v>745</v>
      </c>
      <c r="C151" s="216">
        <v>44278</v>
      </c>
      <c r="D151" t="s">
        <v>1643</v>
      </c>
      <c r="E151" t="s">
        <v>639</v>
      </c>
      <c r="F151">
        <v>5526</v>
      </c>
      <c r="G151" t="s">
        <v>857</v>
      </c>
      <c r="H151" t="s">
        <v>858</v>
      </c>
      <c r="I151" t="s">
        <v>679</v>
      </c>
      <c r="J151" s="217">
        <v>50000</v>
      </c>
      <c r="K151" s="218">
        <v>551.77255300000002</v>
      </c>
      <c r="L151" s="217">
        <v>90.62</v>
      </c>
      <c r="M151" t="s">
        <v>643</v>
      </c>
      <c r="N151" t="s">
        <v>1936</v>
      </c>
      <c r="O151" t="s">
        <v>749</v>
      </c>
      <c r="P151" t="s">
        <v>682</v>
      </c>
      <c r="Q151" t="s">
        <v>683</v>
      </c>
      <c r="R151" t="s">
        <v>1669</v>
      </c>
      <c r="S151" t="s">
        <v>1669</v>
      </c>
      <c r="T151" t="s">
        <v>1669</v>
      </c>
      <c r="U151" t="s">
        <v>1669</v>
      </c>
      <c r="V151" t="s">
        <v>648</v>
      </c>
      <c r="W151" t="s">
        <v>1097</v>
      </c>
      <c r="X151" t="s">
        <v>1669</v>
      </c>
      <c r="Y151" s="216">
        <v>44658</v>
      </c>
    </row>
    <row r="152" spans="2:25" x14ac:dyDescent="0.25">
      <c r="B152" t="s">
        <v>745</v>
      </c>
      <c r="C152" s="216">
        <v>44278</v>
      </c>
      <c r="D152" t="s">
        <v>1643</v>
      </c>
      <c r="E152" t="s">
        <v>639</v>
      </c>
      <c r="F152">
        <v>5526</v>
      </c>
      <c r="G152" t="s">
        <v>861</v>
      </c>
      <c r="H152" t="s">
        <v>862</v>
      </c>
      <c r="I152" t="s">
        <v>679</v>
      </c>
      <c r="J152" s="217">
        <v>52000</v>
      </c>
      <c r="K152" s="218">
        <v>551.77255300000002</v>
      </c>
      <c r="L152" s="217">
        <v>94.24</v>
      </c>
      <c r="M152" t="s">
        <v>643</v>
      </c>
      <c r="N152" t="s">
        <v>1933</v>
      </c>
      <c r="O152" t="s">
        <v>797</v>
      </c>
      <c r="P152" t="s">
        <v>682</v>
      </c>
      <c r="Q152" t="s">
        <v>683</v>
      </c>
      <c r="R152" t="s">
        <v>1669</v>
      </c>
      <c r="S152" t="s">
        <v>1669</v>
      </c>
      <c r="T152" t="s">
        <v>1669</v>
      </c>
      <c r="U152" t="s">
        <v>1669</v>
      </c>
      <c r="V152" t="s">
        <v>648</v>
      </c>
      <c r="W152" t="s">
        <v>793</v>
      </c>
      <c r="X152" t="s">
        <v>1669</v>
      </c>
      <c r="Y152" s="216">
        <v>44658</v>
      </c>
    </row>
    <row r="153" spans="2:25" x14ac:dyDescent="0.25">
      <c r="B153" t="s">
        <v>745</v>
      </c>
      <c r="C153" s="216">
        <v>44278</v>
      </c>
      <c r="D153" t="s">
        <v>1643</v>
      </c>
      <c r="E153" t="s">
        <v>639</v>
      </c>
      <c r="F153">
        <v>5526</v>
      </c>
      <c r="G153" t="s">
        <v>859</v>
      </c>
      <c r="H153" t="s">
        <v>860</v>
      </c>
      <c r="I153" t="s">
        <v>679</v>
      </c>
      <c r="J153" s="217">
        <v>153000</v>
      </c>
      <c r="K153" s="218">
        <v>551.77255300000002</v>
      </c>
      <c r="L153" s="217">
        <v>277.29000000000002</v>
      </c>
      <c r="M153" t="s">
        <v>643</v>
      </c>
      <c r="N153" t="s">
        <v>1935</v>
      </c>
      <c r="O153" t="s">
        <v>812</v>
      </c>
      <c r="P153" t="s">
        <v>682</v>
      </c>
      <c r="Q153" t="s">
        <v>683</v>
      </c>
      <c r="R153" t="s">
        <v>1669</v>
      </c>
      <c r="S153" t="s">
        <v>1669</v>
      </c>
      <c r="T153" t="s">
        <v>1669</v>
      </c>
      <c r="U153" t="s">
        <v>1669</v>
      </c>
      <c r="V153" t="s">
        <v>648</v>
      </c>
      <c r="W153" t="s">
        <v>793</v>
      </c>
      <c r="X153" t="s">
        <v>1669</v>
      </c>
      <c r="Y153" s="216">
        <v>44658</v>
      </c>
    </row>
    <row r="154" spans="2:25" x14ac:dyDescent="0.25">
      <c r="B154" t="s">
        <v>745</v>
      </c>
      <c r="C154" s="216">
        <v>44278</v>
      </c>
      <c r="D154" t="s">
        <v>1643</v>
      </c>
      <c r="E154" t="s">
        <v>639</v>
      </c>
      <c r="F154">
        <v>5526</v>
      </c>
      <c r="G154" t="s">
        <v>863</v>
      </c>
      <c r="H154" t="s">
        <v>864</v>
      </c>
      <c r="I154" t="s">
        <v>679</v>
      </c>
      <c r="J154" s="217">
        <v>20000</v>
      </c>
      <c r="K154" s="218">
        <v>551.77255300000002</v>
      </c>
      <c r="L154" s="217">
        <v>36.25</v>
      </c>
      <c r="M154" t="s">
        <v>643</v>
      </c>
      <c r="N154" t="s">
        <v>2000</v>
      </c>
      <c r="O154" t="s">
        <v>809</v>
      </c>
      <c r="P154" t="s">
        <v>682</v>
      </c>
      <c r="Q154" t="s">
        <v>683</v>
      </c>
      <c r="R154" t="s">
        <v>1669</v>
      </c>
      <c r="S154" t="s">
        <v>1669</v>
      </c>
      <c r="T154" t="s">
        <v>1669</v>
      </c>
      <c r="U154" t="s">
        <v>1669</v>
      </c>
      <c r="V154" t="s">
        <v>648</v>
      </c>
      <c r="W154" t="s">
        <v>793</v>
      </c>
      <c r="X154" t="s">
        <v>1669</v>
      </c>
      <c r="Y154" s="216">
        <v>44658</v>
      </c>
    </row>
    <row r="155" spans="2:25" x14ac:dyDescent="0.25">
      <c r="B155" t="s">
        <v>745</v>
      </c>
      <c r="C155" s="216">
        <v>44279</v>
      </c>
      <c r="D155" t="s">
        <v>1643</v>
      </c>
      <c r="E155" t="s">
        <v>639</v>
      </c>
      <c r="F155">
        <v>5526</v>
      </c>
      <c r="G155" t="s">
        <v>1128</v>
      </c>
      <c r="H155" t="s">
        <v>1129</v>
      </c>
      <c r="I155" t="s">
        <v>679</v>
      </c>
      <c r="J155" s="217">
        <v>20000</v>
      </c>
      <c r="K155" s="218">
        <v>554.49133600000005</v>
      </c>
      <c r="L155" s="217">
        <v>36.07</v>
      </c>
      <c r="M155" t="s">
        <v>643</v>
      </c>
      <c r="N155" t="s">
        <v>2000</v>
      </c>
      <c r="O155" t="s">
        <v>809</v>
      </c>
      <c r="P155" t="s">
        <v>682</v>
      </c>
      <c r="Q155" t="s">
        <v>683</v>
      </c>
      <c r="R155" t="s">
        <v>1669</v>
      </c>
      <c r="S155" t="s">
        <v>1669</v>
      </c>
      <c r="T155" t="s">
        <v>1669</v>
      </c>
      <c r="U155" t="s">
        <v>1669</v>
      </c>
      <c r="V155" t="s">
        <v>648</v>
      </c>
      <c r="W155" t="s">
        <v>1097</v>
      </c>
      <c r="X155" t="s">
        <v>1669</v>
      </c>
      <c r="Y155" s="216">
        <v>44658</v>
      </c>
    </row>
    <row r="156" spans="2:25" x14ac:dyDescent="0.25">
      <c r="B156" t="s">
        <v>745</v>
      </c>
      <c r="C156" s="216">
        <v>44279</v>
      </c>
      <c r="D156" t="s">
        <v>1643</v>
      </c>
      <c r="E156" t="s">
        <v>639</v>
      </c>
      <c r="F156">
        <v>5526</v>
      </c>
      <c r="G156" t="s">
        <v>1130</v>
      </c>
      <c r="H156" t="s">
        <v>1131</v>
      </c>
      <c r="I156" t="s">
        <v>679</v>
      </c>
      <c r="J156" s="217">
        <v>30000</v>
      </c>
      <c r="K156" s="218">
        <v>554.49133600000005</v>
      </c>
      <c r="L156" s="217">
        <v>54.1</v>
      </c>
      <c r="M156" t="s">
        <v>643</v>
      </c>
      <c r="N156" t="s">
        <v>1934</v>
      </c>
      <c r="O156" t="s">
        <v>806</v>
      </c>
      <c r="P156" t="s">
        <v>682</v>
      </c>
      <c r="Q156" t="s">
        <v>683</v>
      </c>
      <c r="R156" t="s">
        <v>1669</v>
      </c>
      <c r="S156" t="s">
        <v>1669</v>
      </c>
      <c r="T156" t="s">
        <v>1669</v>
      </c>
      <c r="U156" t="s">
        <v>1669</v>
      </c>
      <c r="V156" t="s">
        <v>648</v>
      </c>
      <c r="W156" t="s">
        <v>1097</v>
      </c>
      <c r="X156" t="s">
        <v>1669</v>
      </c>
      <c r="Y156" s="216">
        <v>44658</v>
      </c>
    </row>
    <row r="157" spans="2:25" x14ac:dyDescent="0.25">
      <c r="B157" t="s">
        <v>745</v>
      </c>
      <c r="C157" s="216">
        <v>44279</v>
      </c>
      <c r="D157" t="s">
        <v>1643</v>
      </c>
      <c r="E157" t="s">
        <v>639</v>
      </c>
      <c r="F157">
        <v>5526</v>
      </c>
      <c r="G157" t="s">
        <v>1136</v>
      </c>
      <c r="H157" t="s">
        <v>1137</v>
      </c>
      <c r="I157" t="s">
        <v>679</v>
      </c>
      <c r="J157" s="217">
        <v>90000</v>
      </c>
      <c r="K157" s="218">
        <v>554.49133600000005</v>
      </c>
      <c r="L157" s="217">
        <v>162.31</v>
      </c>
      <c r="M157" t="s">
        <v>643</v>
      </c>
      <c r="N157" t="s">
        <v>1935</v>
      </c>
      <c r="O157" t="s">
        <v>812</v>
      </c>
      <c r="P157" t="s">
        <v>682</v>
      </c>
      <c r="Q157" t="s">
        <v>683</v>
      </c>
      <c r="R157" t="s">
        <v>1669</v>
      </c>
      <c r="S157" t="s">
        <v>1669</v>
      </c>
      <c r="T157" t="s">
        <v>1669</v>
      </c>
      <c r="U157" t="s">
        <v>1669</v>
      </c>
      <c r="V157" t="s">
        <v>648</v>
      </c>
      <c r="W157" t="s">
        <v>1097</v>
      </c>
      <c r="X157" t="s">
        <v>1669</v>
      </c>
      <c r="Y157" s="216">
        <v>44658</v>
      </c>
    </row>
    <row r="158" spans="2:25" x14ac:dyDescent="0.25">
      <c r="B158" t="s">
        <v>745</v>
      </c>
      <c r="C158" s="216">
        <v>44279</v>
      </c>
      <c r="D158" t="s">
        <v>1643</v>
      </c>
      <c r="E158" t="s">
        <v>639</v>
      </c>
      <c r="F158">
        <v>5526</v>
      </c>
      <c r="G158" t="s">
        <v>1132</v>
      </c>
      <c r="H158" t="s">
        <v>1133</v>
      </c>
      <c r="I158" t="s">
        <v>679</v>
      </c>
      <c r="J158" s="217">
        <v>23000</v>
      </c>
      <c r="K158" s="218">
        <v>554.49133600000005</v>
      </c>
      <c r="L158" s="217">
        <v>41.48</v>
      </c>
      <c r="M158" t="s">
        <v>643</v>
      </c>
      <c r="N158" t="s">
        <v>1933</v>
      </c>
      <c r="O158" t="s">
        <v>797</v>
      </c>
      <c r="P158" t="s">
        <v>682</v>
      </c>
      <c r="Q158" t="s">
        <v>683</v>
      </c>
      <c r="R158" t="s">
        <v>1669</v>
      </c>
      <c r="S158" t="s">
        <v>1669</v>
      </c>
      <c r="T158" t="s">
        <v>1669</v>
      </c>
      <c r="U158" t="s">
        <v>1669</v>
      </c>
      <c r="V158" t="s">
        <v>648</v>
      </c>
      <c r="W158" t="s">
        <v>1097</v>
      </c>
      <c r="X158" t="s">
        <v>1669</v>
      </c>
      <c r="Y158" s="216">
        <v>44658</v>
      </c>
    </row>
    <row r="159" spans="2:25" x14ac:dyDescent="0.25">
      <c r="B159" t="s">
        <v>745</v>
      </c>
      <c r="C159" s="216">
        <v>44279</v>
      </c>
      <c r="D159" t="s">
        <v>1643</v>
      </c>
      <c r="E159" t="s">
        <v>639</v>
      </c>
      <c r="F159">
        <v>5526</v>
      </c>
      <c r="G159" t="s">
        <v>1134</v>
      </c>
      <c r="H159" t="s">
        <v>1135</v>
      </c>
      <c r="I159" t="s">
        <v>679</v>
      </c>
      <c r="J159" s="217">
        <v>6000</v>
      </c>
      <c r="K159" s="218">
        <v>554.49133600000005</v>
      </c>
      <c r="L159" s="217">
        <v>10.82</v>
      </c>
      <c r="M159" t="s">
        <v>643</v>
      </c>
      <c r="N159" t="s">
        <v>1932</v>
      </c>
      <c r="O159" t="s">
        <v>721</v>
      </c>
      <c r="P159" t="s">
        <v>682</v>
      </c>
      <c r="Q159" t="s">
        <v>683</v>
      </c>
      <c r="R159" t="s">
        <v>1669</v>
      </c>
      <c r="S159" t="s">
        <v>1669</v>
      </c>
      <c r="T159" t="s">
        <v>1669</v>
      </c>
      <c r="U159" t="s">
        <v>1669</v>
      </c>
      <c r="V159" t="s">
        <v>648</v>
      </c>
      <c r="W159" t="s">
        <v>1097</v>
      </c>
      <c r="X159" t="s">
        <v>1669</v>
      </c>
      <c r="Y159" s="216">
        <v>44658</v>
      </c>
    </row>
    <row r="160" spans="2:25" x14ac:dyDescent="0.25">
      <c r="B160" t="s">
        <v>745</v>
      </c>
      <c r="C160" s="216">
        <v>44280</v>
      </c>
      <c r="D160" t="s">
        <v>1643</v>
      </c>
      <c r="E160" t="s">
        <v>639</v>
      </c>
      <c r="F160">
        <v>5526</v>
      </c>
      <c r="G160" t="s">
        <v>872</v>
      </c>
      <c r="H160" t="s">
        <v>873</v>
      </c>
      <c r="I160" t="s">
        <v>679</v>
      </c>
      <c r="J160" s="217">
        <v>62500</v>
      </c>
      <c r="K160" s="218">
        <v>555.98029399999996</v>
      </c>
      <c r="L160" s="217">
        <v>112.41</v>
      </c>
      <c r="M160" t="s">
        <v>643</v>
      </c>
      <c r="N160" t="s">
        <v>1933</v>
      </c>
      <c r="O160" t="s">
        <v>797</v>
      </c>
      <c r="P160" t="s">
        <v>682</v>
      </c>
      <c r="Q160" t="s">
        <v>683</v>
      </c>
      <c r="R160" t="s">
        <v>1669</v>
      </c>
      <c r="S160" t="s">
        <v>1669</v>
      </c>
      <c r="T160" t="s">
        <v>1669</v>
      </c>
      <c r="U160" t="s">
        <v>1669</v>
      </c>
      <c r="V160" t="s">
        <v>648</v>
      </c>
      <c r="W160" t="s">
        <v>793</v>
      </c>
      <c r="X160" t="s">
        <v>1669</v>
      </c>
      <c r="Y160" s="216">
        <v>44658</v>
      </c>
    </row>
    <row r="161" spans="2:25" x14ac:dyDescent="0.25">
      <c r="B161" t="s">
        <v>745</v>
      </c>
      <c r="C161" s="216">
        <v>44280</v>
      </c>
      <c r="D161" t="s">
        <v>1643</v>
      </c>
      <c r="E161" t="s">
        <v>639</v>
      </c>
      <c r="F161">
        <v>5526</v>
      </c>
      <c r="G161" t="s">
        <v>866</v>
      </c>
      <c r="H161" t="s">
        <v>867</v>
      </c>
      <c r="I161" t="s">
        <v>679</v>
      </c>
      <c r="J161" s="217">
        <v>88500</v>
      </c>
      <c r="K161" s="218">
        <v>555.98029399999996</v>
      </c>
      <c r="L161" s="217">
        <v>159.18</v>
      </c>
      <c r="M161" t="s">
        <v>643</v>
      </c>
      <c r="N161" t="s">
        <v>1935</v>
      </c>
      <c r="O161" t="s">
        <v>812</v>
      </c>
      <c r="P161" t="s">
        <v>682</v>
      </c>
      <c r="Q161" t="s">
        <v>683</v>
      </c>
      <c r="R161" t="s">
        <v>1669</v>
      </c>
      <c r="S161" t="s">
        <v>1669</v>
      </c>
      <c r="T161" t="s">
        <v>1669</v>
      </c>
      <c r="U161" t="s">
        <v>1669</v>
      </c>
      <c r="V161" t="s">
        <v>648</v>
      </c>
      <c r="W161" t="s">
        <v>793</v>
      </c>
      <c r="X161" t="s">
        <v>1669</v>
      </c>
      <c r="Y161" s="216">
        <v>44658</v>
      </c>
    </row>
    <row r="162" spans="2:25" x14ac:dyDescent="0.25">
      <c r="B162" t="s">
        <v>745</v>
      </c>
      <c r="C162" s="216">
        <v>44280</v>
      </c>
      <c r="D162" t="s">
        <v>1643</v>
      </c>
      <c r="E162" t="s">
        <v>639</v>
      </c>
      <c r="F162">
        <v>5526</v>
      </c>
      <c r="G162" t="s">
        <v>874</v>
      </c>
      <c r="H162" t="s">
        <v>875</v>
      </c>
      <c r="I162" t="s">
        <v>679</v>
      </c>
      <c r="J162" s="217">
        <v>35000</v>
      </c>
      <c r="K162" s="218">
        <v>555.98029399999996</v>
      </c>
      <c r="L162" s="217">
        <v>62.95</v>
      </c>
      <c r="M162" t="s">
        <v>643</v>
      </c>
      <c r="N162" t="s">
        <v>1934</v>
      </c>
      <c r="O162" t="s">
        <v>806</v>
      </c>
      <c r="P162" t="s">
        <v>682</v>
      </c>
      <c r="Q162" t="s">
        <v>683</v>
      </c>
      <c r="R162" t="s">
        <v>1669</v>
      </c>
      <c r="S162" t="s">
        <v>1669</v>
      </c>
      <c r="T162" t="s">
        <v>1669</v>
      </c>
      <c r="U162" t="s">
        <v>1669</v>
      </c>
      <c r="V162" t="s">
        <v>648</v>
      </c>
      <c r="W162" t="s">
        <v>793</v>
      </c>
      <c r="X162" t="s">
        <v>1669</v>
      </c>
      <c r="Y162" s="216">
        <v>44658</v>
      </c>
    </row>
    <row r="163" spans="2:25" x14ac:dyDescent="0.25">
      <c r="B163" t="s">
        <v>745</v>
      </c>
      <c r="C163" s="216">
        <v>44280</v>
      </c>
      <c r="D163" t="s">
        <v>1643</v>
      </c>
      <c r="E163" t="s">
        <v>639</v>
      </c>
      <c r="F163">
        <v>5526</v>
      </c>
      <c r="G163" t="s">
        <v>876</v>
      </c>
      <c r="H163" t="s">
        <v>877</v>
      </c>
      <c r="I163" t="s">
        <v>679</v>
      </c>
      <c r="J163" s="217">
        <v>20000</v>
      </c>
      <c r="K163" s="218">
        <v>555.98029399999996</v>
      </c>
      <c r="L163" s="217">
        <v>35.97</v>
      </c>
      <c r="M163" t="s">
        <v>643</v>
      </c>
      <c r="N163" t="s">
        <v>2000</v>
      </c>
      <c r="O163" t="s">
        <v>809</v>
      </c>
      <c r="P163" t="s">
        <v>682</v>
      </c>
      <c r="Q163" t="s">
        <v>683</v>
      </c>
      <c r="R163" t="s">
        <v>1669</v>
      </c>
      <c r="S163" t="s">
        <v>1669</v>
      </c>
      <c r="T163" t="s">
        <v>1669</v>
      </c>
      <c r="U163" t="s">
        <v>1669</v>
      </c>
      <c r="V163" t="s">
        <v>648</v>
      </c>
      <c r="W163" t="s">
        <v>793</v>
      </c>
      <c r="X163" t="s">
        <v>1669</v>
      </c>
      <c r="Y163" s="216">
        <v>44658</v>
      </c>
    </row>
    <row r="164" spans="2:25" x14ac:dyDescent="0.25">
      <c r="B164" t="s">
        <v>745</v>
      </c>
      <c r="C164" s="216">
        <v>44280</v>
      </c>
      <c r="D164" t="s">
        <v>1643</v>
      </c>
      <c r="E164" t="s">
        <v>639</v>
      </c>
      <c r="F164">
        <v>5526</v>
      </c>
      <c r="G164" t="s">
        <v>868</v>
      </c>
      <c r="H164" t="s">
        <v>869</v>
      </c>
      <c r="I164" t="s">
        <v>679</v>
      </c>
      <c r="J164" s="217">
        <v>50000</v>
      </c>
      <c r="K164" s="218">
        <v>555.98029399999996</v>
      </c>
      <c r="L164" s="217">
        <v>89.93</v>
      </c>
      <c r="M164" t="s">
        <v>643</v>
      </c>
      <c r="N164" t="s">
        <v>1654</v>
      </c>
      <c r="O164" t="s">
        <v>698</v>
      </c>
      <c r="P164" t="s">
        <v>682</v>
      </c>
      <c r="Q164" t="s">
        <v>683</v>
      </c>
      <c r="R164" t="s">
        <v>1669</v>
      </c>
      <c r="S164" t="s">
        <v>1669</v>
      </c>
      <c r="T164" t="s">
        <v>1669</v>
      </c>
      <c r="U164" t="s">
        <v>1669</v>
      </c>
      <c r="V164" t="s">
        <v>648</v>
      </c>
      <c r="W164" t="s">
        <v>793</v>
      </c>
      <c r="X164" t="s">
        <v>1669</v>
      </c>
      <c r="Y164" s="216">
        <v>44658</v>
      </c>
    </row>
    <row r="165" spans="2:25" x14ac:dyDescent="0.25">
      <c r="B165" t="s">
        <v>745</v>
      </c>
      <c r="C165" s="216">
        <v>44280</v>
      </c>
      <c r="D165" t="s">
        <v>1643</v>
      </c>
      <c r="E165" t="s">
        <v>639</v>
      </c>
      <c r="F165">
        <v>5526</v>
      </c>
      <c r="G165" t="s">
        <v>870</v>
      </c>
      <c r="H165" t="s">
        <v>871</v>
      </c>
      <c r="I165" t="s">
        <v>679</v>
      </c>
      <c r="J165" s="217">
        <v>65000</v>
      </c>
      <c r="K165" s="218">
        <v>555.98029399999996</v>
      </c>
      <c r="L165" s="217">
        <v>116.91</v>
      </c>
      <c r="M165" t="s">
        <v>643</v>
      </c>
      <c r="N165" t="s">
        <v>1653</v>
      </c>
      <c r="O165" t="s">
        <v>701</v>
      </c>
      <c r="P165" t="s">
        <v>682</v>
      </c>
      <c r="Q165" t="s">
        <v>683</v>
      </c>
      <c r="R165" t="s">
        <v>1669</v>
      </c>
      <c r="S165" t="s">
        <v>1669</v>
      </c>
      <c r="T165" t="s">
        <v>1669</v>
      </c>
      <c r="U165" t="s">
        <v>1669</v>
      </c>
      <c r="V165" t="s">
        <v>648</v>
      </c>
      <c r="W165" t="s">
        <v>793</v>
      </c>
      <c r="X165" t="s">
        <v>1669</v>
      </c>
      <c r="Y165" s="216">
        <v>44658</v>
      </c>
    </row>
    <row r="166" spans="2:25" x14ac:dyDescent="0.25">
      <c r="B166" t="s">
        <v>745</v>
      </c>
      <c r="C166" s="216">
        <v>44280</v>
      </c>
      <c r="D166" t="s">
        <v>1643</v>
      </c>
      <c r="E166" t="s">
        <v>639</v>
      </c>
      <c r="F166">
        <v>5557</v>
      </c>
      <c r="G166" t="s">
        <v>2003</v>
      </c>
      <c r="H166" t="s">
        <v>1628</v>
      </c>
      <c r="I166" t="s">
        <v>679</v>
      </c>
      <c r="J166" s="217">
        <v>655000</v>
      </c>
      <c r="K166" s="218">
        <v>555.98029399999996</v>
      </c>
      <c r="L166" s="217">
        <v>1178.0999999999999</v>
      </c>
      <c r="M166" t="s">
        <v>643</v>
      </c>
      <c r="N166" t="s">
        <v>2004</v>
      </c>
      <c r="O166" t="s">
        <v>1629</v>
      </c>
      <c r="P166" t="s">
        <v>1580</v>
      </c>
      <c r="Q166" t="s">
        <v>1581</v>
      </c>
      <c r="R166" t="s">
        <v>1669</v>
      </c>
      <c r="S166" t="s">
        <v>1669</v>
      </c>
      <c r="T166" t="s">
        <v>649</v>
      </c>
      <c r="U166" t="s">
        <v>665</v>
      </c>
      <c r="V166" t="s">
        <v>648</v>
      </c>
      <c r="W166" t="s">
        <v>1621</v>
      </c>
      <c r="X166" t="s">
        <v>1669</v>
      </c>
      <c r="Y166" s="216">
        <v>44677</v>
      </c>
    </row>
    <row r="167" spans="2:25" x14ac:dyDescent="0.25">
      <c r="B167" t="s">
        <v>745</v>
      </c>
      <c r="C167" s="216">
        <v>44281</v>
      </c>
      <c r="D167" t="s">
        <v>1643</v>
      </c>
      <c r="E167" t="s">
        <v>639</v>
      </c>
      <c r="F167">
        <v>3682</v>
      </c>
      <c r="G167" t="s">
        <v>651</v>
      </c>
      <c r="H167" t="s">
        <v>1153</v>
      </c>
      <c r="I167" t="s">
        <v>1669</v>
      </c>
      <c r="J167" s="217">
        <v>0</v>
      </c>
      <c r="K167" s="218">
        <v>0</v>
      </c>
      <c r="L167" s="217">
        <v>4175.34</v>
      </c>
      <c r="M167" t="s">
        <v>643</v>
      </c>
      <c r="N167" t="s">
        <v>1931</v>
      </c>
      <c r="O167" t="s">
        <v>644</v>
      </c>
      <c r="P167" t="s">
        <v>645</v>
      </c>
      <c r="Q167" t="s">
        <v>646</v>
      </c>
      <c r="R167" t="s">
        <v>1669</v>
      </c>
      <c r="S167" t="s">
        <v>1669</v>
      </c>
      <c r="T167" t="s">
        <v>1986</v>
      </c>
      <c r="U167" t="s">
        <v>647</v>
      </c>
      <c r="V167" t="s">
        <v>648</v>
      </c>
      <c r="W167" t="s">
        <v>1097</v>
      </c>
      <c r="X167" t="s">
        <v>1669</v>
      </c>
      <c r="Y167" s="216">
        <v>44695</v>
      </c>
    </row>
    <row r="168" spans="2:25" x14ac:dyDescent="0.25">
      <c r="B168" t="s">
        <v>745</v>
      </c>
      <c r="C168" s="216">
        <v>44281</v>
      </c>
      <c r="D168" t="s">
        <v>1643</v>
      </c>
      <c r="E168" t="s">
        <v>639</v>
      </c>
      <c r="F168">
        <v>5526</v>
      </c>
      <c r="G168" t="s">
        <v>1147</v>
      </c>
      <c r="H168" t="s">
        <v>1148</v>
      </c>
      <c r="I168" t="s">
        <v>679</v>
      </c>
      <c r="J168" s="217">
        <v>1000</v>
      </c>
      <c r="K168" s="218">
        <v>556.54116599999998</v>
      </c>
      <c r="L168" s="217">
        <v>1.8</v>
      </c>
      <c r="M168" t="s">
        <v>643</v>
      </c>
      <c r="N168" t="s">
        <v>1660</v>
      </c>
      <c r="O168" t="s">
        <v>819</v>
      </c>
      <c r="P168" t="s">
        <v>682</v>
      </c>
      <c r="Q168" t="s">
        <v>683</v>
      </c>
      <c r="R168" t="s">
        <v>1669</v>
      </c>
      <c r="S168" t="s">
        <v>1669</v>
      </c>
      <c r="T168" t="s">
        <v>1669</v>
      </c>
      <c r="U168" t="s">
        <v>1669</v>
      </c>
      <c r="V168" t="s">
        <v>648</v>
      </c>
      <c r="W168" t="s">
        <v>1097</v>
      </c>
      <c r="X168" t="s">
        <v>1669</v>
      </c>
      <c r="Y168" s="216">
        <v>44658</v>
      </c>
    </row>
    <row r="169" spans="2:25" x14ac:dyDescent="0.25">
      <c r="B169" t="s">
        <v>745</v>
      </c>
      <c r="C169" s="216">
        <v>44281</v>
      </c>
      <c r="D169" t="s">
        <v>1643</v>
      </c>
      <c r="E169" t="s">
        <v>639</v>
      </c>
      <c r="F169">
        <v>5526</v>
      </c>
      <c r="G169" t="s">
        <v>1139</v>
      </c>
      <c r="H169" t="s">
        <v>1140</v>
      </c>
      <c r="I169" t="s">
        <v>679</v>
      </c>
      <c r="J169" s="217">
        <v>35000</v>
      </c>
      <c r="K169" s="218">
        <v>556.54116599999998</v>
      </c>
      <c r="L169" s="217">
        <v>62.89</v>
      </c>
      <c r="M169" t="s">
        <v>643</v>
      </c>
      <c r="N169" t="s">
        <v>1934</v>
      </c>
      <c r="O169" t="s">
        <v>806</v>
      </c>
      <c r="P169" t="s">
        <v>682</v>
      </c>
      <c r="Q169" t="s">
        <v>683</v>
      </c>
      <c r="R169" t="s">
        <v>1669</v>
      </c>
      <c r="S169" t="s">
        <v>1669</v>
      </c>
      <c r="T169" t="s">
        <v>1669</v>
      </c>
      <c r="U169" t="s">
        <v>1669</v>
      </c>
      <c r="V169" t="s">
        <v>648</v>
      </c>
      <c r="W169" t="s">
        <v>1097</v>
      </c>
      <c r="X169" t="s">
        <v>1669</v>
      </c>
      <c r="Y169" s="216">
        <v>44658</v>
      </c>
    </row>
    <row r="170" spans="2:25" x14ac:dyDescent="0.25">
      <c r="B170" t="s">
        <v>745</v>
      </c>
      <c r="C170" s="216">
        <v>44281</v>
      </c>
      <c r="D170" t="s">
        <v>1643</v>
      </c>
      <c r="E170" t="s">
        <v>639</v>
      </c>
      <c r="F170">
        <v>5526</v>
      </c>
      <c r="G170" t="s">
        <v>1149</v>
      </c>
      <c r="H170" t="s">
        <v>1150</v>
      </c>
      <c r="I170" t="s">
        <v>679</v>
      </c>
      <c r="J170" s="217">
        <v>105000</v>
      </c>
      <c r="K170" s="218">
        <v>556.54116599999998</v>
      </c>
      <c r="L170" s="217">
        <v>188.67</v>
      </c>
      <c r="M170" t="s">
        <v>643</v>
      </c>
      <c r="N170" t="s">
        <v>1935</v>
      </c>
      <c r="O170" t="s">
        <v>812</v>
      </c>
      <c r="P170" t="s">
        <v>682</v>
      </c>
      <c r="Q170" t="s">
        <v>683</v>
      </c>
      <c r="R170" t="s">
        <v>1669</v>
      </c>
      <c r="S170" t="s">
        <v>1669</v>
      </c>
      <c r="T170" t="s">
        <v>1669</v>
      </c>
      <c r="U170" t="s">
        <v>1669</v>
      </c>
      <c r="V170" t="s">
        <v>648</v>
      </c>
      <c r="W170" t="s">
        <v>1097</v>
      </c>
      <c r="X170" t="s">
        <v>1669</v>
      </c>
      <c r="Y170" s="216">
        <v>44658</v>
      </c>
    </row>
    <row r="171" spans="2:25" x14ac:dyDescent="0.25">
      <c r="B171" t="s">
        <v>745</v>
      </c>
      <c r="C171" s="216">
        <v>44281</v>
      </c>
      <c r="D171" t="s">
        <v>1643</v>
      </c>
      <c r="E171" t="s">
        <v>639</v>
      </c>
      <c r="F171">
        <v>5526</v>
      </c>
      <c r="G171" t="s">
        <v>1141</v>
      </c>
      <c r="H171" t="s">
        <v>1142</v>
      </c>
      <c r="I171" t="s">
        <v>679</v>
      </c>
      <c r="J171" s="217">
        <v>20000</v>
      </c>
      <c r="K171" s="218">
        <v>556.54116599999998</v>
      </c>
      <c r="L171" s="217">
        <v>35.94</v>
      </c>
      <c r="M171" t="s">
        <v>643</v>
      </c>
      <c r="N171" t="s">
        <v>1933</v>
      </c>
      <c r="O171" t="s">
        <v>797</v>
      </c>
      <c r="P171" t="s">
        <v>682</v>
      </c>
      <c r="Q171" t="s">
        <v>683</v>
      </c>
      <c r="R171" t="s">
        <v>1669</v>
      </c>
      <c r="S171" t="s">
        <v>1669</v>
      </c>
      <c r="T171" t="s">
        <v>1669</v>
      </c>
      <c r="U171" t="s">
        <v>1669</v>
      </c>
      <c r="V171" t="s">
        <v>648</v>
      </c>
      <c r="W171" t="s">
        <v>1097</v>
      </c>
      <c r="X171" t="s">
        <v>1669</v>
      </c>
      <c r="Y171" s="216">
        <v>44658</v>
      </c>
    </row>
    <row r="172" spans="2:25" x14ac:dyDescent="0.25">
      <c r="B172" t="s">
        <v>745</v>
      </c>
      <c r="C172" s="216">
        <v>44281</v>
      </c>
      <c r="D172" t="s">
        <v>1643</v>
      </c>
      <c r="E172" t="s">
        <v>639</v>
      </c>
      <c r="F172">
        <v>5526</v>
      </c>
      <c r="G172" t="s">
        <v>1143</v>
      </c>
      <c r="H172" t="s">
        <v>1144</v>
      </c>
      <c r="I172" t="s">
        <v>679</v>
      </c>
      <c r="J172" s="217">
        <v>36750</v>
      </c>
      <c r="K172" s="218">
        <v>556.54116599999998</v>
      </c>
      <c r="L172" s="217">
        <v>66.03</v>
      </c>
      <c r="M172" t="s">
        <v>643</v>
      </c>
      <c r="N172" t="s">
        <v>1933</v>
      </c>
      <c r="O172" t="s">
        <v>797</v>
      </c>
      <c r="P172" t="s">
        <v>682</v>
      </c>
      <c r="Q172" t="s">
        <v>683</v>
      </c>
      <c r="R172" t="s">
        <v>1669</v>
      </c>
      <c r="S172" t="s">
        <v>1669</v>
      </c>
      <c r="T172" t="s">
        <v>1669</v>
      </c>
      <c r="U172" t="s">
        <v>1669</v>
      </c>
      <c r="V172" t="s">
        <v>648</v>
      </c>
      <c r="W172" t="s">
        <v>1097</v>
      </c>
      <c r="X172" t="s">
        <v>1669</v>
      </c>
      <c r="Y172" s="216">
        <v>44658</v>
      </c>
    </row>
    <row r="173" spans="2:25" x14ac:dyDescent="0.25">
      <c r="B173" t="s">
        <v>745</v>
      </c>
      <c r="C173" s="216">
        <v>44281</v>
      </c>
      <c r="D173" t="s">
        <v>1643</v>
      </c>
      <c r="E173" t="s">
        <v>639</v>
      </c>
      <c r="F173">
        <v>5526</v>
      </c>
      <c r="G173" t="s">
        <v>1145</v>
      </c>
      <c r="H173" t="s">
        <v>1146</v>
      </c>
      <c r="I173" t="s">
        <v>679</v>
      </c>
      <c r="J173" s="217">
        <v>4500</v>
      </c>
      <c r="K173" s="218">
        <v>556.54116599999998</v>
      </c>
      <c r="L173" s="217">
        <v>8.09</v>
      </c>
      <c r="M173" t="s">
        <v>643</v>
      </c>
      <c r="N173" t="s">
        <v>1933</v>
      </c>
      <c r="O173" t="s">
        <v>797</v>
      </c>
      <c r="P173" t="s">
        <v>682</v>
      </c>
      <c r="Q173" t="s">
        <v>683</v>
      </c>
      <c r="R173" t="s">
        <v>1669</v>
      </c>
      <c r="S173" t="s">
        <v>1669</v>
      </c>
      <c r="T173" t="s">
        <v>1669</v>
      </c>
      <c r="U173" t="s">
        <v>1669</v>
      </c>
      <c r="V173" t="s">
        <v>648</v>
      </c>
      <c r="W173" t="s">
        <v>1097</v>
      </c>
      <c r="X173" t="s">
        <v>1669</v>
      </c>
      <c r="Y173" s="216">
        <v>44658</v>
      </c>
    </row>
    <row r="174" spans="2:25" x14ac:dyDescent="0.25">
      <c r="B174" t="s">
        <v>745</v>
      </c>
      <c r="C174" s="216">
        <v>44281</v>
      </c>
      <c r="D174" t="s">
        <v>1643</v>
      </c>
      <c r="E174" t="s">
        <v>639</v>
      </c>
      <c r="F174">
        <v>5526</v>
      </c>
      <c r="G174" t="s">
        <v>1151</v>
      </c>
      <c r="H174" t="s">
        <v>1152</v>
      </c>
      <c r="I174" t="s">
        <v>679</v>
      </c>
      <c r="J174" s="217">
        <v>349763</v>
      </c>
      <c r="K174" s="218">
        <v>556.54116599999998</v>
      </c>
      <c r="L174" s="217">
        <v>628.46</v>
      </c>
      <c r="M174" t="s">
        <v>643</v>
      </c>
      <c r="N174" t="s">
        <v>1945</v>
      </c>
      <c r="O174" t="s">
        <v>687</v>
      </c>
      <c r="P174" t="s">
        <v>682</v>
      </c>
      <c r="Q174" t="s">
        <v>683</v>
      </c>
      <c r="R174" t="s">
        <v>1669</v>
      </c>
      <c r="S174" t="s">
        <v>1669</v>
      </c>
      <c r="T174" t="s">
        <v>1669</v>
      </c>
      <c r="U174" t="s">
        <v>1669</v>
      </c>
      <c r="V174" t="s">
        <v>648</v>
      </c>
      <c r="W174" t="s">
        <v>1097</v>
      </c>
      <c r="X174" t="s">
        <v>1669</v>
      </c>
      <c r="Y174" s="216">
        <v>44658</v>
      </c>
    </row>
    <row r="175" spans="2:25" x14ac:dyDescent="0.25">
      <c r="B175" t="s">
        <v>745</v>
      </c>
      <c r="C175" s="216">
        <v>44281</v>
      </c>
      <c r="D175" t="s">
        <v>1643</v>
      </c>
      <c r="E175" t="s">
        <v>639</v>
      </c>
      <c r="F175">
        <v>5526</v>
      </c>
      <c r="G175" t="s">
        <v>1151</v>
      </c>
      <c r="H175" t="s">
        <v>1152</v>
      </c>
      <c r="I175" t="s">
        <v>679</v>
      </c>
      <c r="J175" s="217">
        <v>214098</v>
      </c>
      <c r="K175" s="218">
        <v>556.54116599999998</v>
      </c>
      <c r="L175" s="217">
        <v>384.69</v>
      </c>
      <c r="M175" t="s">
        <v>643</v>
      </c>
      <c r="N175" t="s">
        <v>1945</v>
      </c>
      <c r="O175" t="s">
        <v>687</v>
      </c>
      <c r="P175" t="s">
        <v>682</v>
      </c>
      <c r="Q175" t="s">
        <v>683</v>
      </c>
      <c r="R175" t="s">
        <v>1669</v>
      </c>
      <c r="S175" t="s">
        <v>1669</v>
      </c>
      <c r="T175" t="s">
        <v>1669</v>
      </c>
      <c r="U175" t="s">
        <v>1669</v>
      </c>
      <c r="V175" t="s">
        <v>648</v>
      </c>
      <c r="W175" t="s">
        <v>1097</v>
      </c>
      <c r="X175" t="s">
        <v>1669</v>
      </c>
      <c r="Y175" s="216">
        <v>44658</v>
      </c>
    </row>
    <row r="176" spans="2:25" x14ac:dyDescent="0.25">
      <c r="B176" t="s">
        <v>745</v>
      </c>
      <c r="C176" s="216">
        <v>44281</v>
      </c>
      <c r="D176" t="s">
        <v>1643</v>
      </c>
      <c r="E176" t="s">
        <v>639</v>
      </c>
      <c r="F176">
        <v>5526</v>
      </c>
      <c r="G176" t="s">
        <v>1151</v>
      </c>
      <c r="H176" t="s">
        <v>1152</v>
      </c>
      <c r="I176" t="s">
        <v>679</v>
      </c>
      <c r="J176" s="217">
        <v>214098</v>
      </c>
      <c r="K176" s="218">
        <v>556.54116599999998</v>
      </c>
      <c r="L176" s="217">
        <v>384.69</v>
      </c>
      <c r="M176" t="s">
        <v>643</v>
      </c>
      <c r="N176" t="s">
        <v>1945</v>
      </c>
      <c r="O176" t="s">
        <v>687</v>
      </c>
      <c r="P176" t="s">
        <v>682</v>
      </c>
      <c r="Q176" t="s">
        <v>683</v>
      </c>
      <c r="R176" t="s">
        <v>1669</v>
      </c>
      <c r="S176" t="s">
        <v>1669</v>
      </c>
      <c r="T176" t="s">
        <v>1669</v>
      </c>
      <c r="U176" t="s">
        <v>1669</v>
      </c>
      <c r="V176" t="s">
        <v>648</v>
      </c>
      <c r="W176" t="s">
        <v>1097</v>
      </c>
      <c r="X176" t="s">
        <v>1669</v>
      </c>
      <c r="Y176" s="216">
        <v>44658</v>
      </c>
    </row>
    <row r="177" spans="2:25" x14ac:dyDescent="0.25">
      <c r="B177" t="s">
        <v>745</v>
      </c>
      <c r="C177" s="216">
        <v>44281</v>
      </c>
      <c r="D177" t="s">
        <v>1643</v>
      </c>
      <c r="E177" t="s">
        <v>639</v>
      </c>
      <c r="F177">
        <v>5526</v>
      </c>
      <c r="G177" t="s">
        <v>1151</v>
      </c>
      <c r="H177" t="s">
        <v>1152</v>
      </c>
      <c r="I177" t="s">
        <v>679</v>
      </c>
      <c r="J177" s="217">
        <v>881826</v>
      </c>
      <c r="K177" s="218">
        <v>556.54116599999998</v>
      </c>
      <c r="L177" s="217">
        <v>1584.48</v>
      </c>
      <c r="M177" t="s">
        <v>643</v>
      </c>
      <c r="N177" t="s">
        <v>1946</v>
      </c>
      <c r="O177" t="s">
        <v>681</v>
      </c>
      <c r="P177" t="s">
        <v>682</v>
      </c>
      <c r="Q177" t="s">
        <v>683</v>
      </c>
      <c r="R177" t="s">
        <v>1669</v>
      </c>
      <c r="S177" t="s">
        <v>1669</v>
      </c>
      <c r="T177" t="s">
        <v>1669</v>
      </c>
      <c r="U177" t="s">
        <v>1669</v>
      </c>
      <c r="V177" t="s">
        <v>648</v>
      </c>
      <c r="W177" t="s">
        <v>1097</v>
      </c>
      <c r="X177" t="s">
        <v>1669</v>
      </c>
      <c r="Y177" s="216">
        <v>44658</v>
      </c>
    </row>
    <row r="178" spans="2:25" x14ac:dyDescent="0.25">
      <c r="B178" t="s">
        <v>745</v>
      </c>
      <c r="C178" s="216">
        <v>44281</v>
      </c>
      <c r="D178" t="s">
        <v>1643</v>
      </c>
      <c r="E178" t="s">
        <v>639</v>
      </c>
      <c r="F178">
        <v>5526</v>
      </c>
      <c r="G178" t="s">
        <v>1151</v>
      </c>
      <c r="H178" t="s">
        <v>1152</v>
      </c>
      <c r="I178" t="s">
        <v>679</v>
      </c>
      <c r="J178" s="217">
        <v>368130</v>
      </c>
      <c r="K178" s="218">
        <v>556.54116599999998</v>
      </c>
      <c r="L178" s="217">
        <v>661.46</v>
      </c>
      <c r="M178" t="s">
        <v>643</v>
      </c>
      <c r="N178" t="s">
        <v>1944</v>
      </c>
      <c r="O178" t="s">
        <v>685</v>
      </c>
      <c r="P178" t="s">
        <v>682</v>
      </c>
      <c r="Q178" t="s">
        <v>683</v>
      </c>
      <c r="R178" t="s">
        <v>1669</v>
      </c>
      <c r="S178" t="s">
        <v>1669</v>
      </c>
      <c r="T178" t="s">
        <v>1669</v>
      </c>
      <c r="U178" t="s">
        <v>1669</v>
      </c>
      <c r="V178" t="s">
        <v>648</v>
      </c>
      <c r="W178" t="s">
        <v>1097</v>
      </c>
      <c r="X178" t="s">
        <v>1669</v>
      </c>
      <c r="Y178" s="216">
        <v>44658</v>
      </c>
    </row>
    <row r="179" spans="2:25" x14ac:dyDescent="0.25">
      <c r="B179" t="s">
        <v>745</v>
      </c>
      <c r="C179" s="216">
        <v>44281</v>
      </c>
      <c r="D179" t="s">
        <v>1643</v>
      </c>
      <c r="E179" t="s">
        <v>639</v>
      </c>
      <c r="F179">
        <v>5526</v>
      </c>
      <c r="G179" t="s">
        <v>1151</v>
      </c>
      <c r="H179" t="s">
        <v>1152</v>
      </c>
      <c r="I179" t="s">
        <v>679</v>
      </c>
      <c r="J179" s="217">
        <v>354000</v>
      </c>
      <c r="K179" s="218">
        <v>556.54116599999998</v>
      </c>
      <c r="L179" s="217">
        <v>636.07000000000005</v>
      </c>
      <c r="M179" t="s">
        <v>643</v>
      </c>
      <c r="N179" t="s">
        <v>1943</v>
      </c>
      <c r="O179" t="s">
        <v>695</v>
      </c>
      <c r="P179" t="s">
        <v>682</v>
      </c>
      <c r="Q179" t="s">
        <v>683</v>
      </c>
      <c r="R179" t="s">
        <v>1669</v>
      </c>
      <c r="S179" t="s">
        <v>1669</v>
      </c>
      <c r="T179" t="s">
        <v>1669</v>
      </c>
      <c r="U179" t="s">
        <v>1669</v>
      </c>
      <c r="V179" t="s">
        <v>648</v>
      </c>
      <c r="W179" t="s">
        <v>1097</v>
      </c>
      <c r="X179" t="s">
        <v>1669</v>
      </c>
      <c r="Y179" s="216">
        <v>44658</v>
      </c>
    </row>
    <row r="180" spans="2:25" x14ac:dyDescent="0.25">
      <c r="B180" t="s">
        <v>745</v>
      </c>
      <c r="C180" s="216">
        <v>44281</v>
      </c>
      <c r="D180" t="s">
        <v>1643</v>
      </c>
      <c r="E180" t="s">
        <v>639</v>
      </c>
      <c r="F180">
        <v>5526</v>
      </c>
      <c r="G180" t="s">
        <v>1151</v>
      </c>
      <c r="H180" t="s">
        <v>1152</v>
      </c>
      <c r="I180" t="s">
        <v>679</v>
      </c>
      <c r="J180" s="217">
        <v>465490</v>
      </c>
      <c r="K180" s="218">
        <v>556.54116599999998</v>
      </c>
      <c r="L180" s="217">
        <v>836.4</v>
      </c>
      <c r="M180" t="s">
        <v>643</v>
      </c>
      <c r="N180" t="s">
        <v>1990</v>
      </c>
      <c r="O180" t="s">
        <v>686</v>
      </c>
      <c r="P180" t="s">
        <v>682</v>
      </c>
      <c r="Q180" t="s">
        <v>683</v>
      </c>
      <c r="R180" t="s">
        <v>1669</v>
      </c>
      <c r="S180" t="s">
        <v>1669</v>
      </c>
      <c r="T180" t="s">
        <v>1669</v>
      </c>
      <c r="U180" t="s">
        <v>1669</v>
      </c>
      <c r="V180" t="s">
        <v>648</v>
      </c>
      <c r="W180" t="s">
        <v>1097</v>
      </c>
      <c r="X180" t="s">
        <v>1669</v>
      </c>
      <c r="Y180" s="216">
        <v>44658</v>
      </c>
    </row>
    <row r="181" spans="2:25" x14ac:dyDescent="0.25">
      <c r="B181" t="s">
        <v>745</v>
      </c>
      <c r="C181" s="216">
        <v>44281</v>
      </c>
      <c r="D181" t="s">
        <v>1643</v>
      </c>
      <c r="E181" t="s">
        <v>639</v>
      </c>
      <c r="F181">
        <v>5526</v>
      </c>
      <c r="G181" t="s">
        <v>1151</v>
      </c>
      <c r="H181" t="s">
        <v>1152</v>
      </c>
      <c r="I181" t="s">
        <v>679</v>
      </c>
      <c r="J181" s="217">
        <v>51879</v>
      </c>
      <c r="K181" s="218">
        <v>556.54116599999998</v>
      </c>
      <c r="L181" s="217">
        <v>93.22</v>
      </c>
      <c r="M181" t="s">
        <v>643</v>
      </c>
      <c r="N181" t="s">
        <v>1942</v>
      </c>
      <c r="O181" t="s">
        <v>688</v>
      </c>
      <c r="P181" t="s">
        <v>682</v>
      </c>
      <c r="Q181" t="s">
        <v>683</v>
      </c>
      <c r="R181" t="s">
        <v>1669</v>
      </c>
      <c r="S181" t="s">
        <v>1669</v>
      </c>
      <c r="T181" t="s">
        <v>1669</v>
      </c>
      <c r="U181" t="s">
        <v>1669</v>
      </c>
      <c r="V181" t="s">
        <v>648</v>
      </c>
      <c r="W181" t="s">
        <v>1097</v>
      </c>
      <c r="X181" t="s">
        <v>1669</v>
      </c>
      <c r="Y181" s="216">
        <v>44658</v>
      </c>
    </row>
    <row r="182" spans="2:25" x14ac:dyDescent="0.25">
      <c r="B182" t="s">
        <v>745</v>
      </c>
      <c r="C182" s="216">
        <v>44284</v>
      </c>
      <c r="D182" t="s">
        <v>1643</v>
      </c>
      <c r="E182" t="s">
        <v>639</v>
      </c>
      <c r="F182">
        <v>5526</v>
      </c>
      <c r="G182" t="s">
        <v>2006</v>
      </c>
      <c r="H182" t="s">
        <v>1155</v>
      </c>
      <c r="I182" t="s">
        <v>679</v>
      </c>
      <c r="J182" s="217">
        <v>36621</v>
      </c>
      <c r="K182" s="218">
        <v>557.01361999999995</v>
      </c>
      <c r="L182" s="217">
        <v>65.75</v>
      </c>
      <c r="M182" t="s">
        <v>643</v>
      </c>
      <c r="N182" t="s">
        <v>1942</v>
      </c>
      <c r="O182" t="s">
        <v>688</v>
      </c>
      <c r="P182" t="s">
        <v>682</v>
      </c>
      <c r="Q182" t="s">
        <v>683</v>
      </c>
      <c r="R182" t="s">
        <v>1669</v>
      </c>
      <c r="S182" t="s">
        <v>1669</v>
      </c>
      <c r="T182" t="s">
        <v>1669</v>
      </c>
      <c r="U182" t="s">
        <v>1669</v>
      </c>
      <c r="V182" t="s">
        <v>648</v>
      </c>
      <c r="W182" t="s">
        <v>1097</v>
      </c>
      <c r="X182" t="s">
        <v>1669</v>
      </c>
      <c r="Y182" s="216">
        <v>44658</v>
      </c>
    </row>
    <row r="183" spans="2:25" x14ac:dyDescent="0.25">
      <c r="B183" t="s">
        <v>745</v>
      </c>
      <c r="C183" s="216">
        <v>44284</v>
      </c>
      <c r="D183" t="s">
        <v>1643</v>
      </c>
      <c r="E183" t="s">
        <v>639</v>
      </c>
      <c r="F183">
        <v>5526</v>
      </c>
      <c r="G183" t="s">
        <v>2006</v>
      </c>
      <c r="H183" t="s">
        <v>1155</v>
      </c>
      <c r="I183" t="s">
        <v>679</v>
      </c>
      <c r="J183" s="217">
        <v>195310</v>
      </c>
      <c r="K183" s="218">
        <v>557.01361999999995</v>
      </c>
      <c r="L183" s="217">
        <v>350.64</v>
      </c>
      <c r="M183" t="s">
        <v>643</v>
      </c>
      <c r="N183" t="s">
        <v>1990</v>
      </c>
      <c r="O183" t="s">
        <v>686</v>
      </c>
      <c r="P183" t="s">
        <v>682</v>
      </c>
      <c r="Q183" t="s">
        <v>683</v>
      </c>
      <c r="R183" t="s">
        <v>1669</v>
      </c>
      <c r="S183" t="s">
        <v>1669</v>
      </c>
      <c r="T183" t="s">
        <v>1669</v>
      </c>
      <c r="U183" t="s">
        <v>1669</v>
      </c>
      <c r="V183" t="s">
        <v>648</v>
      </c>
      <c r="W183" t="s">
        <v>1097</v>
      </c>
      <c r="X183" t="s">
        <v>1669</v>
      </c>
      <c r="Y183" s="216">
        <v>44658</v>
      </c>
    </row>
    <row r="184" spans="2:25" x14ac:dyDescent="0.25">
      <c r="B184" t="s">
        <v>745</v>
      </c>
      <c r="C184" s="216">
        <v>44284</v>
      </c>
      <c r="D184" t="s">
        <v>1643</v>
      </c>
      <c r="E184" t="s">
        <v>639</v>
      </c>
      <c r="F184">
        <v>5526</v>
      </c>
      <c r="G184" t="s">
        <v>2005</v>
      </c>
      <c r="H184" t="s">
        <v>1154</v>
      </c>
      <c r="I184" t="s">
        <v>679</v>
      </c>
      <c r="J184" s="217">
        <v>26687</v>
      </c>
      <c r="K184" s="218">
        <v>557.01361999999995</v>
      </c>
      <c r="L184" s="217">
        <v>47.91</v>
      </c>
      <c r="M184" t="s">
        <v>643</v>
      </c>
      <c r="N184" t="s">
        <v>1944</v>
      </c>
      <c r="O184" t="s">
        <v>685</v>
      </c>
      <c r="P184" t="s">
        <v>682</v>
      </c>
      <c r="Q184" t="s">
        <v>683</v>
      </c>
      <c r="R184" t="s">
        <v>1669</v>
      </c>
      <c r="S184" t="s">
        <v>1669</v>
      </c>
      <c r="T184" t="s">
        <v>1669</v>
      </c>
      <c r="U184" t="s">
        <v>1669</v>
      </c>
      <c r="V184" t="s">
        <v>648</v>
      </c>
      <c r="W184" t="s">
        <v>1097</v>
      </c>
      <c r="X184" t="s">
        <v>1669</v>
      </c>
      <c r="Y184" s="216">
        <v>44658</v>
      </c>
    </row>
    <row r="185" spans="2:25" x14ac:dyDescent="0.25">
      <c r="B185" t="s">
        <v>745</v>
      </c>
      <c r="C185" s="216">
        <v>44284</v>
      </c>
      <c r="D185" t="s">
        <v>1643</v>
      </c>
      <c r="E185" t="s">
        <v>639</v>
      </c>
      <c r="F185">
        <v>5526</v>
      </c>
      <c r="G185" t="s">
        <v>2006</v>
      </c>
      <c r="H185" t="s">
        <v>1155</v>
      </c>
      <c r="I185" t="s">
        <v>679</v>
      </c>
      <c r="J185" s="217">
        <v>102996</v>
      </c>
      <c r="K185" s="218">
        <v>557.01361999999995</v>
      </c>
      <c r="L185" s="217">
        <v>184.91</v>
      </c>
      <c r="M185" t="s">
        <v>643</v>
      </c>
      <c r="N185" t="s">
        <v>1944</v>
      </c>
      <c r="O185" t="s">
        <v>685</v>
      </c>
      <c r="P185" t="s">
        <v>682</v>
      </c>
      <c r="Q185" t="s">
        <v>683</v>
      </c>
      <c r="R185" t="s">
        <v>1669</v>
      </c>
      <c r="S185" t="s">
        <v>1669</v>
      </c>
      <c r="T185" t="s">
        <v>1669</v>
      </c>
      <c r="U185" t="s">
        <v>1669</v>
      </c>
      <c r="V185" t="s">
        <v>648</v>
      </c>
      <c r="W185" t="s">
        <v>1097</v>
      </c>
      <c r="X185" t="s">
        <v>1669</v>
      </c>
      <c r="Y185" s="216">
        <v>44658</v>
      </c>
    </row>
    <row r="186" spans="2:25" x14ac:dyDescent="0.25">
      <c r="B186" t="s">
        <v>745</v>
      </c>
      <c r="C186" s="216">
        <v>44284</v>
      </c>
      <c r="D186" t="s">
        <v>1643</v>
      </c>
      <c r="E186" t="s">
        <v>639</v>
      </c>
      <c r="F186">
        <v>5526</v>
      </c>
      <c r="G186" t="s">
        <v>2006</v>
      </c>
      <c r="H186" t="s">
        <v>1155</v>
      </c>
      <c r="I186" t="s">
        <v>679</v>
      </c>
      <c r="J186" s="217">
        <v>307614</v>
      </c>
      <c r="K186" s="218">
        <v>557.01361999999995</v>
      </c>
      <c r="L186" s="217">
        <v>552.26</v>
      </c>
      <c r="M186" t="s">
        <v>643</v>
      </c>
      <c r="N186" t="s">
        <v>1946</v>
      </c>
      <c r="O186" t="s">
        <v>681</v>
      </c>
      <c r="P186" t="s">
        <v>682</v>
      </c>
      <c r="Q186" t="s">
        <v>683</v>
      </c>
      <c r="R186" t="s">
        <v>1669</v>
      </c>
      <c r="S186" t="s">
        <v>1669</v>
      </c>
      <c r="T186" t="s">
        <v>1669</v>
      </c>
      <c r="U186" t="s">
        <v>1669</v>
      </c>
      <c r="V186" t="s">
        <v>648</v>
      </c>
      <c r="W186" t="s">
        <v>1097</v>
      </c>
      <c r="X186" t="s">
        <v>1669</v>
      </c>
      <c r="Y186" s="216">
        <v>44658</v>
      </c>
    </row>
    <row r="187" spans="2:25" x14ac:dyDescent="0.25">
      <c r="B187" t="s">
        <v>745</v>
      </c>
      <c r="C187" s="216">
        <v>44284</v>
      </c>
      <c r="D187" t="s">
        <v>1643</v>
      </c>
      <c r="E187" t="s">
        <v>639</v>
      </c>
      <c r="F187">
        <v>5526</v>
      </c>
      <c r="G187" t="s">
        <v>2005</v>
      </c>
      <c r="H187" t="s">
        <v>1154</v>
      </c>
      <c r="I187" t="s">
        <v>679</v>
      </c>
      <c r="J187" s="217">
        <v>11936</v>
      </c>
      <c r="K187" s="218">
        <v>557.01361999999995</v>
      </c>
      <c r="L187" s="217">
        <v>21.43</v>
      </c>
      <c r="M187" t="s">
        <v>643</v>
      </c>
      <c r="N187" t="s">
        <v>1945</v>
      </c>
      <c r="O187" t="s">
        <v>687</v>
      </c>
      <c r="P187" t="s">
        <v>682</v>
      </c>
      <c r="Q187" t="s">
        <v>683</v>
      </c>
      <c r="R187" t="s">
        <v>1669</v>
      </c>
      <c r="S187" t="s">
        <v>1669</v>
      </c>
      <c r="T187" t="s">
        <v>1669</v>
      </c>
      <c r="U187" t="s">
        <v>1669</v>
      </c>
      <c r="V187" t="s">
        <v>648</v>
      </c>
      <c r="W187" t="s">
        <v>1097</v>
      </c>
      <c r="X187" t="s">
        <v>1669</v>
      </c>
      <c r="Y187" s="216">
        <v>44658</v>
      </c>
    </row>
    <row r="188" spans="2:25" x14ac:dyDescent="0.25">
      <c r="B188" t="s">
        <v>745</v>
      </c>
      <c r="C188" s="216">
        <v>44284</v>
      </c>
      <c r="D188" t="s">
        <v>1643</v>
      </c>
      <c r="E188" t="s">
        <v>639</v>
      </c>
      <c r="F188">
        <v>5526</v>
      </c>
      <c r="G188" t="s">
        <v>2005</v>
      </c>
      <c r="H188" t="s">
        <v>1154</v>
      </c>
      <c r="I188" t="s">
        <v>679</v>
      </c>
      <c r="J188" s="217">
        <v>24582</v>
      </c>
      <c r="K188" s="218">
        <v>557.01361999999995</v>
      </c>
      <c r="L188" s="217">
        <v>44.13</v>
      </c>
      <c r="M188" t="s">
        <v>643</v>
      </c>
      <c r="N188" t="s">
        <v>1945</v>
      </c>
      <c r="O188" t="s">
        <v>687</v>
      </c>
      <c r="P188" t="s">
        <v>682</v>
      </c>
      <c r="Q188" t="s">
        <v>683</v>
      </c>
      <c r="R188" t="s">
        <v>1669</v>
      </c>
      <c r="S188" t="s">
        <v>1669</v>
      </c>
      <c r="T188" t="s">
        <v>1669</v>
      </c>
      <c r="U188" t="s">
        <v>1669</v>
      </c>
      <c r="V188" t="s">
        <v>648</v>
      </c>
      <c r="W188" t="s">
        <v>1097</v>
      </c>
      <c r="X188" t="s">
        <v>1669</v>
      </c>
      <c r="Y188" s="216">
        <v>44658</v>
      </c>
    </row>
    <row r="189" spans="2:25" x14ac:dyDescent="0.25">
      <c r="B189" t="s">
        <v>745</v>
      </c>
      <c r="C189" s="216">
        <v>44284</v>
      </c>
      <c r="D189" t="s">
        <v>1643</v>
      </c>
      <c r="E189" t="s">
        <v>639</v>
      </c>
      <c r="F189">
        <v>5526</v>
      </c>
      <c r="G189" t="s">
        <v>2006</v>
      </c>
      <c r="H189" t="s">
        <v>1155</v>
      </c>
      <c r="I189" t="s">
        <v>679</v>
      </c>
      <c r="J189" s="217">
        <v>58965</v>
      </c>
      <c r="K189" s="218">
        <v>557.01361999999995</v>
      </c>
      <c r="L189" s="217">
        <v>105.86</v>
      </c>
      <c r="M189" t="s">
        <v>643</v>
      </c>
      <c r="N189" t="s">
        <v>1945</v>
      </c>
      <c r="O189" t="s">
        <v>687</v>
      </c>
      <c r="P189" t="s">
        <v>682</v>
      </c>
      <c r="Q189" t="s">
        <v>683</v>
      </c>
      <c r="R189" t="s">
        <v>1669</v>
      </c>
      <c r="S189" t="s">
        <v>1669</v>
      </c>
      <c r="T189" t="s">
        <v>1669</v>
      </c>
      <c r="U189" t="s">
        <v>1669</v>
      </c>
      <c r="V189" t="s">
        <v>648</v>
      </c>
      <c r="W189" t="s">
        <v>1097</v>
      </c>
      <c r="X189" t="s">
        <v>1669</v>
      </c>
      <c r="Y189" s="216">
        <v>44658</v>
      </c>
    </row>
    <row r="190" spans="2:25" x14ac:dyDescent="0.25">
      <c r="B190" t="s">
        <v>745</v>
      </c>
      <c r="C190" s="216">
        <v>44284</v>
      </c>
      <c r="D190" t="s">
        <v>1643</v>
      </c>
      <c r="E190" t="s">
        <v>639</v>
      </c>
      <c r="F190">
        <v>5526</v>
      </c>
      <c r="G190" t="s">
        <v>2006</v>
      </c>
      <c r="H190" t="s">
        <v>1155</v>
      </c>
      <c r="I190" t="s">
        <v>679</v>
      </c>
      <c r="J190" s="217">
        <v>97655</v>
      </c>
      <c r="K190" s="218">
        <v>557.01361999999995</v>
      </c>
      <c r="L190" s="217">
        <v>175.32</v>
      </c>
      <c r="M190" t="s">
        <v>643</v>
      </c>
      <c r="N190" t="s">
        <v>1945</v>
      </c>
      <c r="O190" t="s">
        <v>687</v>
      </c>
      <c r="P190" t="s">
        <v>682</v>
      </c>
      <c r="Q190" t="s">
        <v>683</v>
      </c>
      <c r="R190" t="s">
        <v>1669</v>
      </c>
      <c r="S190" t="s">
        <v>1669</v>
      </c>
      <c r="T190" t="s">
        <v>1669</v>
      </c>
      <c r="U190" t="s">
        <v>1669</v>
      </c>
      <c r="V190" t="s">
        <v>648</v>
      </c>
      <c r="W190" t="s">
        <v>1097</v>
      </c>
      <c r="X190" t="s">
        <v>1669</v>
      </c>
      <c r="Y190" s="216">
        <v>44658</v>
      </c>
    </row>
    <row r="191" spans="2:25" x14ac:dyDescent="0.25">
      <c r="B191" t="s">
        <v>745</v>
      </c>
      <c r="C191" s="216">
        <v>44284</v>
      </c>
      <c r="D191" t="s">
        <v>1643</v>
      </c>
      <c r="E191" t="s">
        <v>639</v>
      </c>
      <c r="F191">
        <v>5526</v>
      </c>
      <c r="G191" t="s">
        <v>2007</v>
      </c>
      <c r="H191" t="s">
        <v>760</v>
      </c>
      <c r="I191" t="s">
        <v>679</v>
      </c>
      <c r="J191" s="217">
        <v>280000</v>
      </c>
      <c r="K191" s="218">
        <v>557.01361999999995</v>
      </c>
      <c r="L191" s="217">
        <v>502.68</v>
      </c>
      <c r="M191" t="s">
        <v>643</v>
      </c>
      <c r="N191" t="s">
        <v>1652</v>
      </c>
      <c r="O191" t="s">
        <v>728</v>
      </c>
      <c r="P191" t="s">
        <v>682</v>
      </c>
      <c r="Q191" t="s">
        <v>683</v>
      </c>
      <c r="R191" t="s">
        <v>1669</v>
      </c>
      <c r="S191" t="s">
        <v>1669</v>
      </c>
      <c r="T191" t="s">
        <v>1669</v>
      </c>
      <c r="U191" t="s">
        <v>1669</v>
      </c>
      <c r="V191" t="s">
        <v>648</v>
      </c>
      <c r="W191" t="s">
        <v>676</v>
      </c>
      <c r="X191" t="s">
        <v>1669</v>
      </c>
      <c r="Y191" s="216">
        <v>44658</v>
      </c>
    </row>
    <row r="192" spans="2:25" x14ac:dyDescent="0.25">
      <c r="B192" t="s">
        <v>745</v>
      </c>
      <c r="C192" s="216">
        <v>44284</v>
      </c>
      <c r="D192" t="s">
        <v>1643</v>
      </c>
      <c r="E192" t="s">
        <v>639</v>
      </c>
      <c r="F192">
        <v>5526</v>
      </c>
      <c r="G192" t="s">
        <v>2008</v>
      </c>
      <c r="H192" t="s">
        <v>1152</v>
      </c>
      <c r="I192" t="s">
        <v>679</v>
      </c>
      <c r="J192" s="217">
        <v>192259</v>
      </c>
      <c r="K192" s="218">
        <v>557.01361999999995</v>
      </c>
      <c r="L192" s="217">
        <v>345.16</v>
      </c>
      <c r="M192" t="s">
        <v>643</v>
      </c>
      <c r="N192" t="s">
        <v>1941</v>
      </c>
      <c r="O192" t="s">
        <v>689</v>
      </c>
      <c r="P192" t="s">
        <v>682</v>
      </c>
      <c r="Q192" t="s">
        <v>683</v>
      </c>
      <c r="R192" t="s">
        <v>1669</v>
      </c>
      <c r="S192" t="s">
        <v>1669</v>
      </c>
      <c r="T192" t="s">
        <v>1669</v>
      </c>
      <c r="U192" t="s">
        <v>1669</v>
      </c>
      <c r="V192" t="s">
        <v>648</v>
      </c>
      <c r="W192" t="s">
        <v>1097</v>
      </c>
      <c r="X192" t="s">
        <v>1669</v>
      </c>
      <c r="Y192" s="216">
        <v>44658</v>
      </c>
    </row>
    <row r="193" spans="2:25" x14ac:dyDescent="0.25">
      <c r="B193" t="s">
        <v>745</v>
      </c>
      <c r="C193" s="216">
        <v>44285</v>
      </c>
      <c r="D193" t="s">
        <v>1643</v>
      </c>
      <c r="E193" t="s">
        <v>639</v>
      </c>
      <c r="F193">
        <v>5526</v>
      </c>
      <c r="G193" t="s">
        <v>878</v>
      </c>
      <c r="H193" t="s">
        <v>879</v>
      </c>
      <c r="I193" t="s">
        <v>679</v>
      </c>
      <c r="J193" s="217">
        <v>1200</v>
      </c>
      <c r="K193" s="218">
        <v>558.81554600000004</v>
      </c>
      <c r="L193" s="217">
        <v>2.15</v>
      </c>
      <c r="M193" t="s">
        <v>643</v>
      </c>
      <c r="N193" t="s">
        <v>1932</v>
      </c>
      <c r="O193" t="s">
        <v>721</v>
      </c>
      <c r="P193" t="s">
        <v>682</v>
      </c>
      <c r="Q193" t="s">
        <v>683</v>
      </c>
      <c r="R193" t="s">
        <v>1669</v>
      </c>
      <c r="S193" t="s">
        <v>1669</v>
      </c>
      <c r="T193" t="s">
        <v>1669</v>
      </c>
      <c r="U193" t="s">
        <v>1669</v>
      </c>
      <c r="V193" t="s">
        <v>648</v>
      </c>
      <c r="W193" t="s">
        <v>793</v>
      </c>
      <c r="X193" t="s">
        <v>1669</v>
      </c>
      <c r="Y193" s="216">
        <v>44658</v>
      </c>
    </row>
    <row r="194" spans="2:25" x14ac:dyDescent="0.25">
      <c r="B194" t="s">
        <v>745</v>
      </c>
      <c r="C194" s="216">
        <v>44285</v>
      </c>
      <c r="D194" t="s">
        <v>1643</v>
      </c>
      <c r="E194" t="s">
        <v>639</v>
      </c>
      <c r="F194">
        <v>5526</v>
      </c>
      <c r="G194" t="s">
        <v>880</v>
      </c>
      <c r="H194" t="s">
        <v>881</v>
      </c>
      <c r="I194" t="s">
        <v>679</v>
      </c>
      <c r="J194" s="217">
        <v>1000</v>
      </c>
      <c r="K194" s="218">
        <v>558.81554600000004</v>
      </c>
      <c r="L194" s="217">
        <v>1.79</v>
      </c>
      <c r="M194" t="s">
        <v>643</v>
      </c>
      <c r="N194" t="s">
        <v>1932</v>
      </c>
      <c r="O194" t="s">
        <v>721</v>
      </c>
      <c r="P194" t="s">
        <v>682</v>
      </c>
      <c r="Q194" t="s">
        <v>683</v>
      </c>
      <c r="R194" t="s">
        <v>1669</v>
      </c>
      <c r="S194" t="s">
        <v>1669</v>
      </c>
      <c r="T194" t="s">
        <v>1669</v>
      </c>
      <c r="U194" t="s">
        <v>1669</v>
      </c>
      <c r="V194" t="s">
        <v>648</v>
      </c>
      <c r="W194" t="s">
        <v>793</v>
      </c>
      <c r="X194" t="s">
        <v>1669</v>
      </c>
      <c r="Y194" s="216">
        <v>44658</v>
      </c>
    </row>
    <row r="195" spans="2:25" x14ac:dyDescent="0.25">
      <c r="B195" t="s">
        <v>745</v>
      </c>
      <c r="C195" s="216">
        <v>44285</v>
      </c>
      <c r="D195" t="s">
        <v>1643</v>
      </c>
      <c r="E195" t="s">
        <v>639</v>
      </c>
      <c r="F195">
        <v>5526</v>
      </c>
      <c r="G195" t="s">
        <v>882</v>
      </c>
      <c r="H195" t="s">
        <v>883</v>
      </c>
      <c r="I195" t="s">
        <v>679</v>
      </c>
      <c r="J195" s="217">
        <v>1500</v>
      </c>
      <c r="K195" s="218">
        <v>558.81554600000004</v>
      </c>
      <c r="L195" s="217">
        <v>2.68</v>
      </c>
      <c r="M195" t="s">
        <v>643</v>
      </c>
      <c r="N195" t="s">
        <v>1665</v>
      </c>
      <c r="O195" t="s">
        <v>741</v>
      </c>
      <c r="P195" t="s">
        <v>682</v>
      </c>
      <c r="Q195" t="s">
        <v>683</v>
      </c>
      <c r="R195" t="s">
        <v>1669</v>
      </c>
      <c r="S195" t="s">
        <v>1669</v>
      </c>
      <c r="T195" t="s">
        <v>1669</v>
      </c>
      <c r="U195" t="s">
        <v>1669</v>
      </c>
      <c r="V195" t="s">
        <v>648</v>
      </c>
      <c r="W195" t="s">
        <v>793</v>
      </c>
      <c r="X195" t="s">
        <v>1669</v>
      </c>
      <c r="Y195" s="216">
        <v>44658</v>
      </c>
    </row>
    <row r="196" spans="2:25" x14ac:dyDescent="0.25">
      <c r="B196" t="s">
        <v>745</v>
      </c>
      <c r="C196" s="216">
        <v>44285</v>
      </c>
      <c r="D196" t="s">
        <v>1643</v>
      </c>
      <c r="E196" t="s">
        <v>639</v>
      </c>
      <c r="F196">
        <v>5526</v>
      </c>
      <c r="G196" t="s">
        <v>762</v>
      </c>
      <c r="H196" t="s">
        <v>763</v>
      </c>
      <c r="I196" t="s">
        <v>679</v>
      </c>
      <c r="J196" s="217">
        <v>90000</v>
      </c>
      <c r="K196" s="218">
        <v>558.81554600000004</v>
      </c>
      <c r="L196" s="217">
        <v>161.05000000000001</v>
      </c>
      <c r="M196" t="s">
        <v>643</v>
      </c>
      <c r="N196" t="s">
        <v>1948</v>
      </c>
      <c r="O196" t="s">
        <v>764</v>
      </c>
      <c r="P196" t="s">
        <v>682</v>
      </c>
      <c r="Q196" t="s">
        <v>683</v>
      </c>
      <c r="R196" t="s">
        <v>1669</v>
      </c>
      <c r="S196" t="s">
        <v>1669</v>
      </c>
      <c r="T196" t="s">
        <v>1669</v>
      </c>
      <c r="U196" t="s">
        <v>1669</v>
      </c>
      <c r="V196" t="s">
        <v>648</v>
      </c>
      <c r="W196" t="s">
        <v>676</v>
      </c>
      <c r="X196" t="s">
        <v>1669</v>
      </c>
      <c r="Y196" s="216">
        <v>44658</v>
      </c>
    </row>
    <row r="197" spans="2:25" x14ac:dyDescent="0.25">
      <c r="B197" t="s">
        <v>745</v>
      </c>
      <c r="C197" s="216">
        <v>44285</v>
      </c>
      <c r="D197" t="s">
        <v>1643</v>
      </c>
      <c r="E197" t="s">
        <v>639</v>
      </c>
      <c r="F197">
        <v>5526</v>
      </c>
      <c r="G197" t="s">
        <v>765</v>
      </c>
      <c r="H197" t="s">
        <v>766</v>
      </c>
      <c r="I197" t="s">
        <v>679</v>
      </c>
      <c r="J197" s="217">
        <v>150000</v>
      </c>
      <c r="K197" s="218">
        <v>558.81554600000004</v>
      </c>
      <c r="L197" s="217">
        <v>268.42</v>
      </c>
      <c r="M197" t="s">
        <v>643</v>
      </c>
      <c r="N197" t="s">
        <v>1948</v>
      </c>
      <c r="O197" t="s">
        <v>764</v>
      </c>
      <c r="P197" t="s">
        <v>682</v>
      </c>
      <c r="Q197" t="s">
        <v>683</v>
      </c>
      <c r="R197" t="s">
        <v>1669</v>
      </c>
      <c r="S197" t="s">
        <v>1669</v>
      </c>
      <c r="T197" t="s">
        <v>1669</v>
      </c>
      <c r="U197" t="s">
        <v>1669</v>
      </c>
      <c r="V197" t="s">
        <v>648</v>
      </c>
      <c r="W197" t="s">
        <v>676</v>
      </c>
      <c r="X197" t="s">
        <v>1669</v>
      </c>
      <c r="Y197" s="216">
        <v>44658</v>
      </c>
    </row>
    <row r="198" spans="2:25" x14ac:dyDescent="0.25">
      <c r="B198" t="s">
        <v>745</v>
      </c>
      <c r="C198" s="216">
        <v>44285</v>
      </c>
      <c r="D198" t="s">
        <v>1643</v>
      </c>
      <c r="E198" t="s">
        <v>639</v>
      </c>
      <c r="F198">
        <v>5526</v>
      </c>
      <c r="G198" t="s">
        <v>767</v>
      </c>
      <c r="H198" t="s">
        <v>768</v>
      </c>
      <c r="I198" t="s">
        <v>679</v>
      </c>
      <c r="J198" s="217">
        <v>300000</v>
      </c>
      <c r="K198" s="218">
        <v>558.81554600000004</v>
      </c>
      <c r="L198" s="217">
        <v>536.85</v>
      </c>
      <c r="M198" t="s">
        <v>643</v>
      </c>
      <c r="N198" t="s">
        <v>1948</v>
      </c>
      <c r="O198" t="s">
        <v>764</v>
      </c>
      <c r="P198" t="s">
        <v>682</v>
      </c>
      <c r="Q198" t="s">
        <v>683</v>
      </c>
      <c r="R198" t="s">
        <v>1669</v>
      </c>
      <c r="S198" t="s">
        <v>1669</v>
      </c>
      <c r="T198" t="s">
        <v>1669</v>
      </c>
      <c r="U198" t="s">
        <v>1669</v>
      </c>
      <c r="V198" t="s">
        <v>648</v>
      </c>
      <c r="W198" t="s">
        <v>676</v>
      </c>
      <c r="X198" t="s">
        <v>1669</v>
      </c>
      <c r="Y198" s="216">
        <v>44658</v>
      </c>
    </row>
    <row r="199" spans="2:25" x14ac:dyDescent="0.25">
      <c r="B199" t="s">
        <v>745</v>
      </c>
      <c r="C199" s="216">
        <v>44285</v>
      </c>
      <c r="D199" t="s">
        <v>1643</v>
      </c>
      <c r="E199" t="s">
        <v>639</v>
      </c>
      <c r="F199">
        <v>5526</v>
      </c>
      <c r="G199" t="s">
        <v>769</v>
      </c>
      <c r="H199" t="s">
        <v>770</v>
      </c>
      <c r="I199" t="s">
        <v>679</v>
      </c>
      <c r="J199" s="217">
        <v>60000</v>
      </c>
      <c r="K199" s="218">
        <v>558.81554600000004</v>
      </c>
      <c r="L199" s="217">
        <v>107.37</v>
      </c>
      <c r="M199" t="s">
        <v>643</v>
      </c>
      <c r="N199" t="s">
        <v>1948</v>
      </c>
      <c r="O199" t="s">
        <v>764</v>
      </c>
      <c r="P199" t="s">
        <v>682</v>
      </c>
      <c r="Q199" t="s">
        <v>683</v>
      </c>
      <c r="R199" t="s">
        <v>1669</v>
      </c>
      <c r="S199" t="s">
        <v>1669</v>
      </c>
      <c r="T199" t="s">
        <v>1669</v>
      </c>
      <c r="U199" t="s">
        <v>1669</v>
      </c>
      <c r="V199" t="s">
        <v>648</v>
      </c>
      <c r="W199" t="s">
        <v>676</v>
      </c>
      <c r="X199" t="s">
        <v>1669</v>
      </c>
      <c r="Y199" s="216">
        <v>44658</v>
      </c>
    </row>
    <row r="200" spans="2:25" x14ac:dyDescent="0.25">
      <c r="B200" t="s">
        <v>745</v>
      </c>
      <c r="C200" s="216">
        <v>44285</v>
      </c>
      <c r="D200" t="s">
        <v>1643</v>
      </c>
      <c r="E200" t="s">
        <v>639</v>
      </c>
      <c r="F200">
        <v>5526</v>
      </c>
      <c r="G200" t="s">
        <v>771</v>
      </c>
      <c r="H200" t="s">
        <v>772</v>
      </c>
      <c r="I200" t="s">
        <v>679</v>
      </c>
      <c r="J200" s="217">
        <v>150000</v>
      </c>
      <c r="K200" s="218">
        <v>558.81554600000004</v>
      </c>
      <c r="L200" s="217">
        <v>268.42</v>
      </c>
      <c r="M200" t="s">
        <v>643</v>
      </c>
      <c r="N200" t="s">
        <v>1948</v>
      </c>
      <c r="O200" t="s">
        <v>764</v>
      </c>
      <c r="P200" t="s">
        <v>682</v>
      </c>
      <c r="Q200" t="s">
        <v>683</v>
      </c>
      <c r="R200" t="s">
        <v>1669</v>
      </c>
      <c r="S200" t="s">
        <v>1669</v>
      </c>
      <c r="T200" t="s">
        <v>1669</v>
      </c>
      <c r="U200" t="s">
        <v>1669</v>
      </c>
      <c r="V200" t="s">
        <v>648</v>
      </c>
      <c r="W200" t="s">
        <v>676</v>
      </c>
      <c r="X200" t="s">
        <v>1669</v>
      </c>
      <c r="Y200" s="216">
        <v>44658</v>
      </c>
    </row>
    <row r="201" spans="2:25" x14ac:dyDescent="0.25">
      <c r="B201" t="s">
        <v>745</v>
      </c>
      <c r="C201" s="216">
        <v>44285</v>
      </c>
      <c r="D201" t="s">
        <v>1643</v>
      </c>
      <c r="E201" t="s">
        <v>639</v>
      </c>
      <c r="F201">
        <v>5526</v>
      </c>
      <c r="G201" t="s">
        <v>773</v>
      </c>
      <c r="H201" t="s">
        <v>774</v>
      </c>
      <c r="I201" t="s">
        <v>679</v>
      </c>
      <c r="J201" s="217">
        <v>270000</v>
      </c>
      <c r="K201" s="218">
        <v>558.81554600000004</v>
      </c>
      <c r="L201" s="217">
        <v>483.16</v>
      </c>
      <c r="M201" t="s">
        <v>643</v>
      </c>
      <c r="N201" t="s">
        <v>1948</v>
      </c>
      <c r="O201" t="s">
        <v>764</v>
      </c>
      <c r="P201" t="s">
        <v>682</v>
      </c>
      <c r="Q201" t="s">
        <v>683</v>
      </c>
      <c r="R201" t="s">
        <v>1669</v>
      </c>
      <c r="S201" t="s">
        <v>1669</v>
      </c>
      <c r="T201" t="s">
        <v>1669</v>
      </c>
      <c r="U201" t="s">
        <v>1669</v>
      </c>
      <c r="V201" t="s">
        <v>648</v>
      </c>
      <c r="W201" t="s">
        <v>676</v>
      </c>
      <c r="X201" t="s">
        <v>1669</v>
      </c>
      <c r="Y201" s="216">
        <v>44658</v>
      </c>
    </row>
    <row r="202" spans="2:25" x14ac:dyDescent="0.25">
      <c r="B202" t="s">
        <v>745</v>
      </c>
      <c r="C202" s="216">
        <v>44285</v>
      </c>
      <c r="D202" t="s">
        <v>1643</v>
      </c>
      <c r="E202" t="s">
        <v>639</v>
      </c>
      <c r="F202">
        <v>5526</v>
      </c>
      <c r="G202" t="s">
        <v>775</v>
      </c>
      <c r="H202" t="s">
        <v>776</v>
      </c>
      <c r="I202" t="s">
        <v>679</v>
      </c>
      <c r="J202" s="217">
        <v>180000</v>
      </c>
      <c r="K202" s="218">
        <v>558.81554600000004</v>
      </c>
      <c r="L202" s="217">
        <v>322.11</v>
      </c>
      <c r="M202" t="s">
        <v>643</v>
      </c>
      <c r="N202" t="s">
        <v>1948</v>
      </c>
      <c r="O202" t="s">
        <v>764</v>
      </c>
      <c r="P202" t="s">
        <v>682</v>
      </c>
      <c r="Q202" t="s">
        <v>683</v>
      </c>
      <c r="R202" t="s">
        <v>1669</v>
      </c>
      <c r="S202" t="s">
        <v>1669</v>
      </c>
      <c r="T202" t="s">
        <v>1669</v>
      </c>
      <c r="U202" t="s">
        <v>1669</v>
      </c>
      <c r="V202" t="s">
        <v>648</v>
      </c>
      <c r="W202" t="s">
        <v>676</v>
      </c>
      <c r="X202" t="s">
        <v>1669</v>
      </c>
      <c r="Y202" s="216">
        <v>44658</v>
      </c>
    </row>
    <row r="203" spans="2:25" x14ac:dyDescent="0.25">
      <c r="B203" t="s">
        <v>745</v>
      </c>
      <c r="C203" s="216">
        <v>44285</v>
      </c>
      <c r="D203" t="s">
        <v>1643</v>
      </c>
      <c r="E203" t="s">
        <v>639</v>
      </c>
      <c r="F203">
        <v>5526</v>
      </c>
      <c r="G203" t="s">
        <v>777</v>
      </c>
      <c r="H203" t="s">
        <v>778</v>
      </c>
      <c r="I203" t="s">
        <v>679</v>
      </c>
      <c r="J203" s="217">
        <v>420000</v>
      </c>
      <c r="K203" s="218">
        <v>558.81554600000004</v>
      </c>
      <c r="L203" s="217">
        <v>751.59</v>
      </c>
      <c r="M203" t="s">
        <v>643</v>
      </c>
      <c r="N203" t="s">
        <v>1948</v>
      </c>
      <c r="O203" t="s">
        <v>764</v>
      </c>
      <c r="P203" t="s">
        <v>682</v>
      </c>
      <c r="Q203" t="s">
        <v>683</v>
      </c>
      <c r="R203" t="s">
        <v>1669</v>
      </c>
      <c r="S203" t="s">
        <v>1669</v>
      </c>
      <c r="T203" t="s">
        <v>1669</v>
      </c>
      <c r="U203" t="s">
        <v>1669</v>
      </c>
      <c r="V203" t="s">
        <v>648</v>
      </c>
      <c r="W203" t="s">
        <v>676</v>
      </c>
      <c r="X203" t="s">
        <v>1669</v>
      </c>
      <c r="Y203" s="216">
        <v>44658</v>
      </c>
    </row>
    <row r="204" spans="2:25" x14ac:dyDescent="0.25">
      <c r="B204" t="s">
        <v>745</v>
      </c>
      <c r="C204" s="216">
        <v>44285</v>
      </c>
      <c r="D204" t="s">
        <v>1643</v>
      </c>
      <c r="E204" t="s">
        <v>639</v>
      </c>
      <c r="F204">
        <v>5526</v>
      </c>
      <c r="G204" t="s">
        <v>779</v>
      </c>
      <c r="H204" t="s">
        <v>780</v>
      </c>
      <c r="I204" t="s">
        <v>679</v>
      </c>
      <c r="J204" s="217">
        <v>360000</v>
      </c>
      <c r="K204" s="218">
        <v>558.81554600000004</v>
      </c>
      <c r="L204" s="217">
        <v>644.22</v>
      </c>
      <c r="M204" t="s">
        <v>643</v>
      </c>
      <c r="N204" t="s">
        <v>1948</v>
      </c>
      <c r="O204" t="s">
        <v>764</v>
      </c>
      <c r="P204" t="s">
        <v>682</v>
      </c>
      <c r="Q204" t="s">
        <v>683</v>
      </c>
      <c r="R204" t="s">
        <v>1669</v>
      </c>
      <c r="S204" t="s">
        <v>1669</v>
      </c>
      <c r="T204" t="s">
        <v>1669</v>
      </c>
      <c r="U204" t="s">
        <v>1669</v>
      </c>
      <c r="V204" t="s">
        <v>648</v>
      </c>
      <c r="W204" t="s">
        <v>676</v>
      </c>
      <c r="X204" t="s">
        <v>1669</v>
      </c>
      <c r="Y204" s="216">
        <v>44658</v>
      </c>
    </row>
    <row r="205" spans="2:25" x14ac:dyDescent="0.25">
      <c r="B205" t="s">
        <v>745</v>
      </c>
      <c r="C205" s="216">
        <v>44285</v>
      </c>
      <c r="D205" t="s">
        <v>1643</v>
      </c>
      <c r="E205" t="s">
        <v>639</v>
      </c>
      <c r="F205">
        <v>5526</v>
      </c>
      <c r="G205" t="s">
        <v>781</v>
      </c>
      <c r="H205" t="s">
        <v>782</v>
      </c>
      <c r="I205" t="s">
        <v>679</v>
      </c>
      <c r="J205" s="217">
        <v>300000</v>
      </c>
      <c r="K205" s="218">
        <v>558.81554600000004</v>
      </c>
      <c r="L205" s="217">
        <v>536.85</v>
      </c>
      <c r="M205" t="s">
        <v>643</v>
      </c>
      <c r="N205" t="s">
        <v>1948</v>
      </c>
      <c r="O205" t="s">
        <v>764</v>
      </c>
      <c r="P205" t="s">
        <v>682</v>
      </c>
      <c r="Q205" t="s">
        <v>683</v>
      </c>
      <c r="R205" t="s">
        <v>1669</v>
      </c>
      <c r="S205" t="s">
        <v>1669</v>
      </c>
      <c r="T205" t="s">
        <v>1669</v>
      </c>
      <c r="U205" t="s">
        <v>1669</v>
      </c>
      <c r="V205" t="s">
        <v>648</v>
      </c>
      <c r="W205" t="s">
        <v>676</v>
      </c>
      <c r="X205" t="s">
        <v>1669</v>
      </c>
      <c r="Y205" s="216">
        <v>44658</v>
      </c>
    </row>
    <row r="206" spans="2:25" x14ac:dyDescent="0.25">
      <c r="B206" t="s">
        <v>745</v>
      </c>
      <c r="C206" s="216">
        <v>44285</v>
      </c>
      <c r="D206" t="s">
        <v>1643</v>
      </c>
      <c r="E206" t="s">
        <v>639</v>
      </c>
      <c r="F206">
        <v>5526</v>
      </c>
      <c r="G206" t="s">
        <v>783</v>
      </c>
      <c r="H206" t="s">
        <v>784</v>
      </c>
      <c r="I206" t="s">
        <v>679</v>
      </c>
      <c r="J206" s="217">
        <v>60000</v>
      </c>
      <c r="K206" s="218">
        <v>558.81554600000004</v>
      </c>
      <c r="L206" s="217">
        <v>107.37</v>
      </c>
      <c r="M206" t="s">
        <v>643</v>
      </c>
      <c r="N206" t="s">
        <v>1948</v>
      </c>
      <c r="O206" t="s">
        <v>764</v>
      </c>
      <c r="P206" t="s">
        <v>682</v>
      </c>
      <c r="Q206" t="s">
        <v>683</v>
      </c>
      <c r="R206" t="s">
        <v>1669</v>
      </c>
      <c r="S206" t="s">
        <v>1669</v>
      </c>
      <c r="T206" t="s">
        <v>1669</v>
      </c>
      <c r="U206" t="s">
        <v>1669</v>
      </c>
      <c r="V206" t="s">
        <v>648</v>
      </c>
      <c r="W206" t="s">
        <v>676</v>
      </c>
      <c r="X206" t="s">
        <v>1669</v>
      </c>
      <c r="Y206" s="216">
        <v>44658</v>
      </c>
    </row>
    <row r="207" spans="2:25" x14ac:dyDescent="0.25">
      <c r="B207" t="s">
        <v>745</v>
      </c>
      <c r="C207" s="216">
        <v>44285</v>
      </c>
      <c r="D207" t="s">
        <v>1643</v>
      </c>
      <c r="E207" t="s">
        <v>639</v>
      </c>
      <c r="F207">
        <v>5526</v>
      </c>
      <c r="G207" t="s">
        <v>785</v>
      </c>
      <c r="H207" t="s">
        <v>786</v>
      </c>
      <c r="I207" t="s">
        <v>679</v>
      </c>
      <c r="J207" s="217">
        <v>210000</v>
      </c>
      <c r="K207" s="218">
        <v>558.81554600000004</v>
      </c>
      <c r="L207" s="217">
        <v>375.79</v>
      </c>
      <c r="M207" t="s">
        <v>643</v>
      </c>
      <c r="N207" t="s">
        <v>1948</v>
      </c>
      <c r="O207" t="s">
        <v>764</v>
      </c>
      <c r="P207" t="s">
        <v>682</v>
      </c>
      <c r="Q207" t="s">
        <v>683</v>
      </c>
      <c r="R207" t="s">
        <v>1669</v>
      </c>
      <c r="S207" t="s">
        <v>1669</v>
      </c>
      <c r="T207" t="s">
        <v>1669</v>
      </c>
      <c r="U207" t="s">
        <v>1669</v>
      </c>
      <c r="V207" t="s">
        <v>648</v>
      </c>
      <c r="W207" t="s">
        <v>676</v>
      </c>
      <c r="X207" t="s">
        <v>1669</v>
      </c>
      <c r="Y207" s="216">
        <v>44658</v>
      </c>
    </row>
    <row r="208" spans="2:25" x14ac:dyDescent="0.25">
      <c r="B208" t="s">
        <v>745</v>
      </c>
      <c r="C208" s="216">
        <v>44285</v>
      </c>
      <c r="D208" t="s">
        <v>1643</v>
      </c>
      <c r="E208" t="s">
        <v>639</v>
      </c>
      <c r="F208">
        <v>5526</v>
      </c>
      <c r="G208" t="s">
        <v>787</v>
      </c>
      <c r="H208" t="s">
        <v>788</v>
      </c>
      <c r="I208" t="s">
        <v>679</v>
      </c>
      <c r="J208" s="217">
        <v>90000</v>
      </c>
      <c r="K208" s="218">
        <v>558.81554600000004</v>
      </c>
      <c r="L208" s="217">
        <v>161.05000000000001</v>
      </c>
      <c r="M208" t="s">
        <v>643</v>
      </c>
      <c r="N208" t="s">
        <v>1948</v>
      </c>
      <c r="O208" t="s">
        <v>764</v>
      </c>
      <c r="P208" t="s">
        <v>682</v>
      </c>
      <c r="Q208" t="s">
        <v>683</v>
      </c>
      <c r="R208" t="s">
        <v>1669</v>
      </c>
      <c r="S208" t="s">
        <v>1669</v>
      </c>
      <c r="T208" t="s">
        <v>1669</v>
      </c>
      <c r="U208" t="s">
        <v>1669</v>
      </c>
      <c r="V208" t="s">
        <v>648</v>
      </c>
      <c r="W208" t="s">
        <v>676</v>
      </c>
      <c r="X208" t="s">
        <v>1669</v>
      </c>
      <c r="Y208" s="216">
        <v>44658</v>
      </c>
    </row>
    <row r="209" spans="2:25" x14ac:dyDescent="0.25">
      <c r="B209" t="s">
        <v>745</v>
      </c>
      <c r="C209" s="216">
        <v>44286</v>
      </c>
      <c r="D209" t="s">
        <v>1643</v>
      </c>
      <c r="E209" t="s">
        <v>639</v>
      </c>
      <c r="F209">
        <v>5526</v>
      </c>
      <c r="G209" t="s">
        <v>885</v>
      </c>
      <c r="H209" t="s">
        <v>886</v>
      </c>
      <c r="I209" t="s">
        <v>679</v>
      </c>
      <c r="J209" s="217">
        <v>36000</v>
      </c>
      <c r="K209" s="218">
        <v>559.32114200000001</v>
      </c>
      <c r="L209" s="217">
        <v>64.36</v>
      </c>
      <c r="M209" t="s">
        <v>643</v>
      </c>
      <c r="N209" t="s">
        <v>1938</v>
      </c>
      <c r="O209" t="s">
        <v>709</v>
      </c>
      <c r="P209" t="s">
        <v>682</v>
      </c>
      <c r="Q209" t="s">
        <v>683</v>
      </c>
      <c r="R209" t="s">
        <v>1669</v>
      </c>
      <c r="S209" t="s">
        <v>1669</v>
      </c>
      <c r="T209" t="s">
        <v>1669</v>
      </c>
      <c r="U209" t="s">
        <v>1669</v>
      </c>
      <c r="V209" t="s">
        <v>648</v>
      </c>
      <c r="W209" t="s">
        <v>793</v>
      </c>
      <c r="X209" t="s">
        <v>1669</v>
      </c>
      <c r="Y209" s="216">
        <v>44658</v>
      </c>
    </row>
    <row r="210" spans="2:25" x14ac:dyDescent="0.25">
      <c r="B210" t="s">
        <v>789</v>
      </c>
      <c r="C210" s="216">
        <v>44056</v>
      </c>
      <c r="D210" t="s">
        <v>1643</v>
      </c>
      <c r="E210" t="s">
        <v>639</v>
      </c>
      <c r="F210">
        <v>4221</v>
      </c>
      <c r="G210" t="s">
        <v>654</v>
      </c>
      <c r="H210" t="s">
        <v>791</v>
      </c>
      <c r="I210" t="s">
        <v>1669</v>
      </c>
      <c r="J210" s="217">
        <v>0</v>
      </c>
      <c r="K210" s="218">
        <v>0</v>
      </c>
      <c r="L210" s="217">
        <v>37.78</v>
      </c>
      <c r="M210" t="s">
        <v>643</v>
      </c>
      <c r="N210" t="s">
        <v>1931</v>
      </c>
      <c r="O210" t="s">
        <v>644</v>
      </c>
      <c r="P210" t="s">
        <v>645</v>
      </c>
      <c r="Q210" t="s">
        <v>646</v>
      </c>
      <c r="R210" t="s">
        <v>1669</v>
      </c>
      <c r="S210" t="s">
        <v>1669</v>
      </c>
      <c r="T210" t="s">
        <v>1986</v>
      </c>
      <c r="U210" t="s">
        <v>647</v>
      </c>
      <c r="V210" t="s">
        <v>648</v>
      </c>
      <c r="W210" t="s">
        <v>676</v>
      </c>
      <c r="X210" t="s">
        <v>1669</v>
      </c>
      <c r="Y210" s="216">
        <v>44695</v>
      </c>
    </row>
    <row r="211" spans="2:25" x14ac:dyDescent="0.25">
      <c r="B211" t="s">
        <v>789</v>
      </c>
      <c r="C211" s="216">
        <v>44287</v>
      </c>
      <c r="D211" t="s">
        <v>1643</v>
      </c>
      <c r="E211" t="s">
        <v>639</v>
      </c>
      <c r="F211">
        <v>5527</v>
      </c>
      <c r="G211" t="s">
        <v>887</v>
      </c>
      <c r="H211" t="s">
        <v>888</v>
      </c>
      <c r="I211" t="s">
        <v>679</v>
      </c>
      <c r="J211" s="217">
        <v>12000</v>
      </c>
      <c r="K211" s="218">
        <v>558.30715399999997</v>
      </c>
      <c r="L211" s="217">
        <v>21.49</v>
      </c>
      <c r="M211" t="s">
        <v>643</v>
      </c>
      <c r="N211" t="s">
        <v>2009</v>
      </c>
      <c r="O211" t="s">
        <v>889</v>
      </c>
      <c r="P211" t="s">
        <v>682</v>
      </c>
      <c r="Q211" t="s">
        <v>683</v>
      </c>
      <c r="R211" t="s">
        <v>1669</v>
      </c>
      <c r="S211" t="s">
        <v>1669</v>
      </c>
      <c r="T211" t="s">
        <v>1669</v>
      </c>
      <c r="U211" t="s">
        <v>1669</v>
      </c>
      <c r="V211" t="s">
        <v>648</v>
      </c>
      <c r="W211" t="s">
        <v>793</v>
      </c>
      <c r="X211" t="s">
        <v>1669</v>
      </c>
      <c r="Y211" s="216">
        <v>44658</v>
      </c>
    </row>
    <row r="212" spans="2:25" x14ac:dyDescent="0.25">
      <c r="B212" t="s">
        <v>789</v>
      </c>
      <c r="C212" s="216">
        <v>44292</v>
      </c>
      <c r="D212" t="s">
        <v>1643</v>
      </c>
      <c r="E212" t="s">
        <v>639</v>
      </c>
      <c r="F212">
        <v>5527</v>
      </c>
      <c r="G212" t="s">
        <v>890</v>
      </c>
      <c r="H212" t="s">
        <v>891</v>
      </c>
      <c r="I212" t="s">
        <v>679</v>
      </c>
      <c r="J212" s="217">
        <v>24000</v>
      </c>
      <c r="K212" s="218">
        <v>554.34816999999998</v>
      </c>
      <c r="L212" s="217">
        <v>43.29</v>
      </c>
      <c r="M212" t="s">
        <v>643</v>
      </c>
      <c r="N212" t="s">
        <v>1937</v>
      </c>
      <c r="O212" t="s">
        <v>744</v>
      </c>
      <c r="P212" t="s">
        <v>682</v>
      </c>
      <c r="Q212" t="s">
        <v>683</v>
      </c>
      <c r="R212" t="s">
        <v>1669</v>
      </c>
      <c r="S212" t="s">
        <v>1669</v>
      </c>
      <c r="T212" t="s">
        <v>1669</v>
      </c>
      <c r="U212" t="s">
        <v>1669</v>
      </c>
      <c r="V212" t="s">
        <v>648</v>
      </c>
      <c r="W212" t="s">
        <v>793</v>
      </c>
      <c r="X212" t="s">
        <v>1669</v>
      </c>
      <c r="Y212" s="216">
        <v>44658</v>
      </c>
    </row>
    <row r="213" spans="2:25" x14ac:dyDescent="0.25">
      <c r="B213" t="s">
        <v>789</v>
      </c>
      <c r="C213" s="216">
        <v>44292</v>
      </c>
      <c r="D213" t="s">
        <v>1643</v>
      </c>
      <c r="E213" t="s">
        <v>639</v>
      </c>
      <c r="F213">
        <v>5527</v>
      </c>
      <c r="G213" t="s">
        <v>892</v>
      </c>
      <c r="H213" t="s">
        <v>893</v>
      </c>
      <c r="I213" t="s">
        <v>679</v>
      </c>
      <c r="J213" s="217">
        <v>4500</v>
      </c>
      <c r="K213" s="218">
        <v>554.34816999999998</v>
      </c>
      <c r="L213" s="217">
        <v>8.1199999999999992</v>
      </c>
      <c r="M213" t="s">
        <v>643</v>
      </c>
      <c r="N213" t="s">
        <v>1933</v>
      </c>
      <c r="O213" t="s">
        <v>797</v>
      </c>
      <c r="P213" t="s">
        <v>682</v>
      </c>
      <c r="Q213" t="s">
        <v>683</v>
      </c>
      <c r="R213" t="s">
        <v>1669</v>
      </c>
      <c r="S213" t="s">
        <v>1669</v>
      </c>
      <c r="T213" t="s">
        <v>1669</v>
      </c>
      <c r="U213" t="s">
        <v>1669</v>
      </c>
      <c r="V213" t="s">
        <v>648</v>
      </c>
      <c r="W213" t="s">
        <v>793</v>
      </c>
      <c r="X213" t="s">
        <v>1669</v>
      </c>
      <c r="Y213" s="216">
        <v>44658</v>
      </c>
    </row>
    <row r="214" spans="2:25" x14ac:dyDescent="0.25">
      <c r="B214" t="s">
        <v>789</v>
      </c>
      <c r="C214" s="216">
        <v>44292</v>
      </c>
      <c r="D214" t="s">
        <v>1643</v>
      </c>
      <c r="E214" t="s">
        <v>639</v>
      </c>
      <c r="F214">
        <v>5527</v>
      </c>
      <c r="G214" t="s">
        <v>894</v>
      </c>
      <c r="H214" t="s">
        <v>895</v>
      </c>
      <c r="I214" t="s">
        <v>679</v>
      </c>
      <c r="J214" s="217">
        <v>30000</v>
      </c>
      <c r="K214" s="218">
        <v>554.34816999999998</v>
      </c>
      <c r="L214" s="217">
        <v>54.12</v>
      </c>
      <c r="M214" t="s">
        <v>643</v>
      </c>
      <c r="N214" t="s">
        <v>1933</v>
      </c>
      <c r="O214" t="s">
        <v>797</v>
      </c>
      <c r="P214" t="s">
        <v>682</v>
      </c>
      <c r="Q214" t="s">
        <v>683</v>
      </c>
      <c r="R214" t="s">
        <v>1669</v>
      </c>
      <c r="S214" t="s">
        <v>1669</v>
      </c>
      <c r="T214" t="s">
        <v>1669</v>
      </c>
      <c r="U214" t="s">
        <v>1669</v>
      </c>
      <c r="V214" t="s">
        <v>648</v>
      </c>
      <c r="W214" t="s">
        <v>793</v>
      </c>
      <c r="X214" t="s">
        <v>1669</v>
      </c>
      <c r="Y214" s="216">
        <v>44658</v>
      </c>
    </row>
    <row r="215" spans="2:25" x14ac:dyDescent="0.25">
      <c r="B215" t="s">
        <v>789</v>
      </c>
      <c r="C215" s="216">
        <v>44292</v>
      </c>
      <c r="D215" t="s">
        <v>1643</v>
      </c>
      <c r="E215" t="s">
        <v>639</v>
      </c>
      <c r="F215">
        <v>5527</v>
      </c>
      <c r="G215" t="s">
        <v>896</v>
      </c>
      <c r="H215" t="s">
        <v>897</v>
      </c>
      <c r="I215" t="s">
        <v>679</v>
      </c>
      <c r="J215" s="217">
        <v>3000</v>
      </c>
      <c r="K215" s="218">
        <v>554.34816999999998</v>
      </c>
      <c r="L215" s="217">
        <v>5.41</v>
      </c>
      <c r="M215" t="s">
        <v>643</v>
      </c>
      <c r="N215" t="s">
        <v>1933</v>
      </c>
      <c r="O215" t="s">
        <v>797</v>
      </c>
      <c r="P215" t="s">
        <v>682</v>
      </c>
      <c r="Q215" t="s">
        <v>683</v>
      </c>
      <c r="R215" t="s">
        <v>1669</v>
      </c>
      <c r="S215" t="s">
        <v>1669</v>
      </c>
      <c r="T215" t="s">
        <v>1669</v>
      </c>
      <c r="U215" t="s">
        <v>1669</v>
      </c>
      <c r="V215" t="s">
        <v>648</v>
      </c>
      <c r="W215" t="s">
        <v>793</v>
      </c>
      <c r="X215" t="s">
        <v>1669</v>
      </c>
      <c r="Y215" s="216">
        <v>44658</v>
      </c>
    </row>
    <row r="216" spans="2:25" x14ac:dyDescent="0.25">
      <c r="B216" t="s">
        <v>789</v>
      </c>
      <c r="C216" s="216">
        <v>44292</v>
      </c>
      <c r="D216" t="s">
        <v>1643</v>
      </c>
      <c r="E216" t="s">
        <v>639</v>
      </c>
      <c r="F216">
        <v>5527</v>
      </c>
      <c r="G216" t="s">
        <v>898</v>
      </c>
      <c r="H216" t="s">
        <v>711</v>
      </c>
      <c r="I216" t="s">
        <v>679</v>
      </c>
      <c r="J216" s="217">
        <v>50000</v>
      </c>
      <c r="K216" s="218">
        <v>554.34816999999998</v>
      </c>
      <c r="L216" s="217">
        <v>90.2</v>
      </c>
      <c r="M216" t="s">
        <v>643</v>
      </c>
      <c r="N216" t="s">
        <v>1953</v>
      </c>
      <c r="O216" t="s">
        <v>712</v>
      </c>
      <c r="P216" t="s">
        <v>682</v>
      </c>
      <c r="Q216" t="s">
        <v>683</v>
      </c>
      <c r="R216" t="s">
        <v>1669</v>
      </c>
      <c r="S216" t="s">
        <v>1669</v>
      </c>
      <c r="T216" t="s">
        <v>1669</v>
      </c>
      <c r="U216" t="s">
        <v>1669</v>
      </c>
      <c r="V216" t="s">
        <v>648</v>
      </c>
      <c r="W216" t="s">
        <v>793</v>
      </c>
      <c r="X216" t="s">
        <v>1669</v>
      </c>
      <c r="Y216" s="216">
        <v>44658</v>
      </c>
    </row>
    <row r="217" spans="2:25" x14ac:dyDescent="0.25">
      <c r="B217" t="s">
        <v>789</v>
      </c>
      <c r="C217" s="216">
        <v>44292</v>
      </c>
      <c r="D217" t="s">
        <v>1643</v>
      </c>
      <c r="E217" t="s">
        <v>639</v>
      </c>
      <c r="F217">
        <v>5527</v>
      </c>
      <c r="G217" t="s">
        <v>899</v>
      </c>
      <c r="H217" t="s">
        <v>900</v>
      </c>
      <c r="I217" t="s">
        <v>679</v>
      </c>
      <c r="J217" s="217">
        <v>25000</v>
      </c>
      <c r="K217" s="218">
        <v>554.34816999999998</v>
      </c>
      <c r="L217" s="217">
        <v>45.1</v>
      </c>
      <c r="M217" t="s">
        <v>643</v>
      </c>
      <c r="N217" t="s">
        <v>1936</v>
      </c>
      <c r="O217" t="s">
        <v>749</v>
      </c>
      <c r="P217" t="s">
        <v>682</v>
      </c>
      <c r="Q217" t="s">
        <v>683</v>
      </c>
      <c r="R217" t="s">
        <v>1669</v>
      </c>
      <c r="S217" t="s">
        <v>1669</v>
      </c>
      <c r="T217" t="s">
        <v>1669</v>
      </c>
      <c r="U217" t="s">
        <v>1669</v>
      </c>
      <c r="V217" t="s">
        <v>648</v>
      </c>
      <c r="W217" t="s">
        <v>793</v>
      </c>
      <c r="X217" t="s">
        <v>1669</v>
      </c>
      <c r="Y217" s="216">
        <v>44658</v>
      </c>
    </row>
    <row r="218" spans="2:25" x14ac:dyDescent="0.25">
      <c r="B218" t="s">
        <v>789</v>
      </c>
      <c r="C218" s="216">
        <v>44292</v>
      </c>
      <c r="D218" t="s">
        <v>1643</v>
      </c>
      <c r="E218" t="s">
        <v>639</v>
      </c>
      <c r="F218">
        <v>5527</v>
      </c>
      <c r="G218" t="s">
        <v>899</v>
      </c>
      <c r="H218" t="s">
        <v>901</v>
      </c>
      <c r="I218" t="s">
        <v>679</v>
      </c>
      <c r="J218" s="217">
        <v>25000</v>
      </c>
      <c r="K218" s="218">
        <v>554.34816999999998</v>
      </c>
      <c r="L218" s="217">
        <v>45.1</v>
      </c>
      <c r="M218" t="s">
        <v>643</v>
      </c>
      <c r="N218" t="s">
        <v>1936</v>
      </c>
      <c r="O218" t="s">
        <v>749</v>
      </c>
      <c r="P218" t="s">
        <v>682</v>
      </c>
      <c r="Q218" t="s">
        <v>683</v>
      </c>
      <c r="R218" t="s">
        <v>1669</v>
      </c>
      <c r="S218" t="s">
        <v>1669</v>
      </c>
      <c r="T218" t="s">
        <v>1669</v>
      </c>
      <c r="U218" t="s">
        <v>1669</v>
      </c>
      <c r="V218" t="s">
        <v>648</v>
      </c>
      <c r="W218" t="s">
        <v>1097</v>
      </c>
      <c r="X218" t="s">
        <v>1669</v>
      </c>
      <c r="Y218" s="216">
        <v>44658</v>
      </c>
    </row>
    <row r="219" spans="2:25" x14ac:dyDescent="0.25">
      <c r="B219" t="s">
        <v>789</v>
      </c>
      <c r="C219" s="216">
        <v>44292</v>
      </c>
      <c r="D219" t="s">
        <v>1643</v>
      </c>
      <c r="E219" t="s">
        <v>639</v>
      </c>
      <c r="F219">
        <v>5527</v>
      </c>
      <c r="G219" t="s">
        <v>899</v>
      </c>
      <c r="H219" t="s">
        <v>901</v>
      </c>
      <c r="I219" t="s">
        <v>679</v>
      </c>
      <c r="J219" s="217">
        <v>25000</v>
      </c>
      <c r="K219" s="218">
        <v>554.34816999999998</v>
      </c>
      <c r="L219" s="217">
        <v>45.1</v>
      </c>
      <c r="M219" t="s">
        <v>643</v>
      </c>
      <c r="N219" t="s">
        <v>1936</v>
      </c>
      <c r="O219" t="s">
        <v>749</v>
      </c>
      <c r="P219" t="s">
        <v>682</v>
      </c>
      <c r="Q219" t="s">
        <v>683</v>
      </c>
      <c r="R219" t="s">
        <v>1669</v>
      </c>
      <c r="S219" t="s">
        <v>1669</v>
      </c>
      <c r="T219" t="s">
        <v>1669</v>
      </c>
      <c r="U219" t="s">
        <v>1669</v>
      </c>
      <c r="V219" t="s">
        <v>648</v>
      </c>
      <c r="W219" t="s">
        <v>793</v>
      </c>
      <c r="X219" t="s">
        <v>1669</v>
      </c>
      <c r="Y219" s="216">
        <v>44658</v>
      </c>
    </row>
    <row r="220" spans="2:25" x14ac:dyDescent="0.25">
      <c r="B220" t="s">
        <v>789</v>
      </c>
      <c r="C220" s="216">
        <v>44292</v>
      </c>
      <c r="D220" t="s">
        <v>1643</v>
      </c>
      <c r="E220" t="s">
        <v>639</v>
      </c>
      <c r="F220">
        <v>5527</v>
      </c>
      <c r="G220" t="s">
        <v>899</v>
      </c>
      <c r="H220" t="s">
        <v>1156</v>
      </c>
      <c r="I220" t="s">
        <v>679</v>
      </c>
      <c r="J220" s="217">
        <v>25000</v>
      </c>
      <c r="K220" s="218">
        <v>554.34816999999998</v>
      </c>
      <c r="L220" s="217">
        <v>45.1</v>
      </c>
      <c r="M220" t="s">
        <v>643</v>
      </c>
      <c r="N220" t="s">
        <v>1936</v>
      </c>
      <c r="O220" t="s">
        <v>749</v>
      </c>
      <c r="P220" t="s">
        <v>682</v>
      </c>
      <c r="Q220" t="s">
        <v>683</v>
      </c>
      <c r="R220" t="s">
        <v>1669</v>
      </c>
      <c r="S220" t="s">
        <v>1669</v>
      </c>
      <c r="T220" t="s">
        <v>1669</v>
      </c>
      <c r="U220" t="s">
        <v>1669</v>
      </c>
      <c r="V220" t="s">
        <v>648</v>
      </c>
      <c r="W220" t="s">
        <v>1097</v>
      </c>
      <c r="X220" t="s">
        <v>1669</v>
      </c>
      <c r="Y220" s="216">
        <v>44658</v>
      </c>
    </row>
    <row r="221" spans="2:25" x14ac:dyDescent="0.25">
      <c r="B221" t="s">
        <v>789</v>
      </c>
      <c r="C221" s="216">
        <v>44292</v>
      </c>
      <c r="D221" t="s">
        <v>1643</v>
      </c>
      <c r="E221" t="s">
        <v>639</v>
      </c>
      <c r="F221">
        <v>5527</v>
      </c>
      <c r="G221" t="s">
        <v>899</v>
      </c>
      <c r="H221" t="s">
        <v>901</v>
      </c>
      <c r="I221" t="s">
        <v>679</v>
      </c>
      <c r="J221" s="217">
        <v>25000</v>
      </c>
      <c r="K221" s="218">
        <v>554.34816999999998</v>
      </c>
      <c r="L221" s="217">
        <v>45.1</v>
      </c>
      <c r="M221" t="s">
        <v>643</v>
      </c>
      <c r="N221" t="s">
        <v>1936</v>
      </c>
      <c r="O221" t="s">
        <v>749</v>
      </c>
      <c r="P221" t="s">
        <v>682</v>
      </c>
      <c r="Q221" t="s">
        <v>683</v>
      </c>
      <c r="R221" t="s">
        <v>1669</v>
      </c>
      <c r="S221" t="s">
        <v>1669</v>
      </c>
      <c r="T221" t="s">
        <v>1669</v>
      </c>
      <c r="U221" t="s">
        <v>1669</v>
      </c>
      <c r="V221" t="s">
        <v>648</v>
      </c>
      <c r="W221" t="s">
        <v>793</v>
      </c>
      <c r="X221" t="s">
        <v>1669</v>
      </c>
      <c r="Y221" s="216">
        <v>44658</v>
      </c>
    </row>
    <row r="222" spans="2:25" x14ac:dyDescent="0.25">
      <c r="B222" t="s">
        <v>789</v>
      </c>
      <c r="C222" s="216">
        <v>44292</v>
      </c>
      <c r="D222" t="s">
        <v>1643</v>
      </c>
      <c r="E222" t="s">
        <v>639</v>
      </c>
      <c r="F222">
        <v>5527</v>
      </c>
      <c r="G222" t="s">
        <v>899</v>
      </c>
      <c r="H222" t="s">
        <v>1156</v>
      </c>
      <c r="I222" t="s">
        <v>679</v>
      </c>
      <c r="J222" s="217">
        <v>25000</v>
      </c>
      <c r="K222" s="218">
        <v>554.34816999999998</v>
      </c>
      <c r="L222" s="217">
        <v>45.1</v>
      </c>
      <c r="M222" t="s">
        <v>643</v>
      </c>
      <c r="N222" t="s">
        <v>1936</v>
      </c>
      <c r="O222" t="s">
        <v>749</v>
      </c>
      <c r="P222" t="s">
        <v>682</v>
      </c>
      <c r="Q222" t="s">
        <v>683</v>
      </c>
      <c r="R222" t="s">
        <v>1669</v>
      </c>
      <c r="S222" t="s">
        <v>1669</v>
      </c>
      <c r="T222" t="s">
        <v>1669</v>
      </c>
      <c r="U222" t="s">
        <v>1669</v>
      </c>
      <c r="V222" t="s">
        <v>648</v>
      </c>
      <c r="W222" t="s">
        <v>1097</v>
      </c>
      <c r="X222" t="s">
        <v>1669</v>
      </c>
      <c r="Y222" s="216">
        <v>44658</v>
      </c>
    </row>
    <row r="223" spans="2:25" x14ac:dyDescent="0.25">
      <c r="B223" t="s">
        <v>789</v>
      </c>
      <c r="C223" s="216">
        <v>44292</v>
      </c>
      <c r="D223" t="s">
        <v>1643</v>
      </c>
      <c r="E223" t="s">
        <v>639</v>
      </c>
      <c r="F223">
        <v>5527</v>
      </c>
      <c r="G223" t="s">
        <v>899</v>
      </c>
      <c r="H223" t="s">
        <v>901</v>
      </c>
      <c r="I223" t="s">
        <v>679</v>
      </c>
      <c r="J223" s="217">
        <v>25000</v>
      </c>
      <c r="K223" s="218">
        <v>554.34816999999998</v>
      </c>
      <c r="L223" s="217">
        <v>45.1</v>
      </c>
      <c r="M223" t="s">
        <v>643</v>
      </c>
      <c r="N223" t="s">
        <v>1936</v>
      </c>
      <c r="O223" t="s">
        <v>749</v>
      </c>
      <c r="P223" t="s">
        <v>682</v>
      </c>
      <c r="Q223" t="s">
        <v>683</v>
      </c>
      <c r="R223" t="s">
        <v>1669</v>
      </c>
      <c r="S223" t="s">
        <v>1669</v>
      </c>
      <c r="T223" t="s">
        <v>1669</v>
      </c>
      <c r="U223" t="s">
        <v>1669</v>
      </c>
      <c r="V223" t="s">
        <v>648</v>
      </c>
      <c r="W223" t="s">
        <v>793</v>
      </c>
      <c r="X223" t="s">
        <v>1669</v>
      </c>
      <c r="Y223" s="216">
        <v>44658</v>
      </c>
    </row>
    <row r="224" spans="2:25" x14ac:dyDescent="0.25">
      <c r="B224" t="s">
        <v>789</v>
      </c>
      <c r="C224" s="216">
        <v>44292</v>
      </c>
      <c r="D224" t="s">
        <v>1643</v>
      </c>
      <c r="E224" t="s">
        <v>639</v>
      </c>
      <c r="F224">
        <v>5527</v>
      </c>
      <c r="G224" t="s">
        <v>899</v>
      </c>
      <c r="H224" t="s">
        <v>1156</v>
      </c>
      <c r="I224" t="s">
        <v>679</v>
      </c>
      <c r="J224" s="217">
        <v>25000</v>
      </c>
      <c r="K224" s="218">
        <v>554.34816999999998</v>
      </c>
      <c r="L224" s="217">
        <v>45.1</v>
      </c>
      <c r="M224" t="s">
        <v>643</v>
      </c>
      <c r="N224" t="s">
        <v>1936</v>
      </c>
      <c r="O224" t="s">
        <v>749</v>
      </c>
      <c r="P224" t="s">
        <v>682</v>
      </c>
      <c r="Q224" t="s">
        <v>683</v>
      </c>
      <c r="R224" t="s">
        <v>1669</v>
      </c>
      <c r="S224" t="s">
        <v>1669</v>
      </c>
      <c r="T224" t="s">
        <v>1669</v>
      </c>
      <c r="U224" t="s">
        <v>1669</v>
      </c>
      <c r="V224" t="s">
        <v>648</v>
      </c>
      <c r="W224" t="s">
        <v>1097</v>
      </c>
      <c r="X224" t="s">
        <v>1669</v>
      </c>
      <c r="Y224" s="216">
        <v>44658</v>
      </c>
    </row>
    <row r="225" spans="2:25" x14ac:dyDescent="0.25">
      <c r="B225" t="s">
        <v>789</v>
      </c>
      <c r="C225" s="216">
        <v>44292</v>
      </c>
      <c r="D225" t="s">
        <v>1643</v>
      </c>
      <c r="E225" t="s">
        <v>639</v>
      </c>
      <c r="F225">
        <v>5527</v>
      </c>
      <c r="G225" t="s">
        <v>899</v>
      </c>
      <c r="H225" t="s">
        <v>901</v>
      </c>
      <c r="I225" t="s">
        <v>679</v>
      </c>
      <c r="J225" s="217">
        <v>25000</v>
      </c>
      <c r="K225" s="218">
        <v>554.34816999999998</v>
      </c>
      <c r="L225" s="217">
        <v>45.1</v>
      </c>
      <c r="M225" t="s">
        <v>643</v>
      </c>
      <c r="N225" t="s">
        <v>1936</v>
      </c>
      <c r="O225" t="s">
        <v>749</v>
      </c>
      <c r="P225" t="s">
        <v>682</v>
      </c>
      <c r="Q225" t="s">
        <v>683</v>
      </c>
      <c r="R225" t="s">
        <v>1669</v>
      </c>
      <c r="S225" t="s">
        <v>1669</v>
      </c>
      <c r="T225" t="s">
        <v>1669</v>
      </c>
      <c r="U225" t="s">
        <v>1669</v>
      </c>
      <c r="V225" t="s">
        <v>648</v>
      </c>
      <c r="W225" t="s">
        <v>793</v>
      </c>
      <c r="X225" t="s">
        <v>1669</v>
      </c>
      <c r="Y225" s="216">
        <v>44658</v>
      </c>
    </row>
    <row r="226" spans="2:25" x14ac:dyDescent="0.25">
      <c r="B226" t="s">
        <v>789</v>
      </c>
      <c r="C226" s="216">
        <v>44292</v>
      </c>
      <c r="D226" t="s">
        <v>1643</v>
      </c>
      <c r="E226" t="s">
        <v>639</v>
      </c>
      <c r="F226">
        <v>5527</v>
      </c>
      <c r="G226" t="s">
        <v>899</v>
      </c>
      <c r="H226" t="s">
        <v>1156</v>
      </c>
      <c r="I226" t="s">
        <v>679</v>
      </c>
      <c r="J226" s="217">
        <v>25000</v>
      </c>
      <c r="K226" s="218">
        <v>554.34816999999998</v>
      </c>
      <c r="L226" s="217">
        <v>45.1</v>
      </c>
      <c r="M226" t="s">
        <v>643</v>
      </c>
      <c r="N226" t="s">
        <v>1936</v>
      </c>
      <c r="O226" t="s">
        <v>749</v>
      </c>
      <c r="P226" t="s">
        <v>682</v>
      </c>
      <c r="Q226" t="s">
        <v>683</v>
      </c>
      <c r="R226" t="s">
        <v>1669</v>
      </c>
      <c r="S226" t="s">
        <v>1669</v>
      </c>
      <c r="T226" t="s">
        <v>1669</v>
      </c>
      <c r="U226" t="s">
        <v>1669</v>
      </c>
      <c r="V226" t="s">
        <v>648</v>
      </c>
      <c r="W226" t="s">
        <v>1097</v>
      </c>
      <c r="X226" t="s">
        <v>1669</v>
      </c>
      <c r="Y226" s="216">
        <v>44658</v>
      </c>
    </row>
    <row r="227" spans="2:25" x14ac:dyDescent="0.25">
      <c r="B227" t="s">
        <v>789</v>
      </c>
      <c r="C227" s="216">
        <v>44293</v>
      </c>
      <c r="D227" t="s">
        <v>1643</v>
      </c>
      <c r="E227" t="s">
        <v>639</v>
      </c>
      <c r="F227">
        <v>5527</v>
      </c>
      <c r="G227" t="s">
        <v>904</v>
      </c>
      <c r="H227" t="s">
        <v>905</v>
      </c>
      <c r="I227" t="s">
        <v>679</v>
      </c>
      <c r="J227" s="217">
        <v>1000</v>
      </c>
      <c r="K227" s="218">
        <v>552.24416099999996</v>
      </c>
      <c r="L227" s="217">
        <v>1.81</v>
      </c>
      <c r="M227" t="s">
        <v>643</v>
      </c>
      <c r="N227" t="s">
        <v>1933</v>
      </c>
      <c r="O227" t="s">
        <v>797</v>
      </c>
      <c r="P227" t="s">
        <v>682</v>
      </c>
      <c r="Q227" t="s">
        <v>683</v>
      </c>
      <c r="R227" t="s">
        <v>1669</v>
      </c>
      <c r="S227" t="s">
        <v>1669</v>
      </c>
      <c r="T227" t="s">
        <v>1669</v>
      </c>
      <c r="U227" t="s">
        <v>1669</v>
      </c>
      <c r="V227" t="s">
        <v>648</v>
      </c>
      <c r="W227" t="s">
        <v>793</v>
      </c>
      <c r="X227" t="s">
        <v>1669</v>
      </c>
      <c r="Y227" s="216">
        <v>44658</v>
      </c>
    </row>
    <row r="228" spans="2:25" x14ac:dyDescent="0.25">
      <c r="B228" t="s">
        <v>789</v>
      </c>
      <c r="C228" s="216">
        <v>44293</v>
      </c>
      <c r="D228" t="s">
        <v>1643</v>
      </c>
      <c r="E228" t="s">
        <v>639</v>
      </c>
      <c r="F228">
        <v>5527</v>
      </c>
      <c r="G228" t="s">
        <v>906</v>
      </c>
      <c r="H228" t="s">
        <v>907</v>
      </c>
      <c r="I228" t="s">
        <v>679</v>
      </c>
      <c r="J228" s="217">
        <v>70500</v>
      </c>
      <c r="K228" s="218">
        <v>552.24416099999996</v>
      </c>
      <c r="L228" s="217">
        <v>127.66</v>
      </c>
      <c r="M228" t="s">
        <v>643</v>
      </c>
      <c r="N228" t="s">
        <v>1933</v>
      </c>
      <c r="O228" t="s">
        <v>797</v>
      </c>
      <c r="P228" t="s">
        <v>682</v>
      </c>
      <c r="Q228" t="s">
        <v>683</v>
      </c>
      <c r="R228" t="s">
        <v>1669</v>
      </c>
      <c r="S228" t="s">
        <v>1669</v>
      </c>
      <c r="T228" t="s">
        <v>1669</v>
      </c>
      <c r="U228" t="s">
        <v>1669</v>
      </c>
      <c r="V228" t="s">
        <v>648</v>
      </c>
      <c r="W228" t="s">
        <v>793</v>
      </c>
      <c r="X228" t="s">
        <v>1669</v>
      </c>
      <c r="Y228" s="216">
        <v>44658</v>
      </c>
    </row>
    <row r="229" spans="2:25" x14ac:dyDescent="0.25">
      <c r="B229" t="s">
        <v>789</v>
      </c>
      <c r="C229" s="216">
        <v>44293</v>
      </c>
      <c r="D229" t="s">
        <v>1643</v>
      </c>
      <c r="E229" t="s">
        <v>639</v>
      </c>
      <c r="F229">
        <v>5527</v>
      </c>
      <c r="G229" t="s">
        <v>906</v>
      </c>
      <c r="H229" t="s">
        <v>908</v>
      </c>
      <c r="I229" t="s">
        <v>679</v>
      </c>
      <c r="J229" s="217">
        <v>4000</v>
      </c>
      <c r="K229" s="218">
        <v>552.24416099999996</v>
      </c>
      <c r="L229" s="217">
        <v>7.24</v>
      </c>
      <c r="M229" t="s">
        <v>643</v>
      </c>
      <c r="N229" t="s">
        <v>1933</v>
      </c>
      <c r="O229" t="s">
        <v>797</v>
      </c>
      <c r="P229" t="s">
        <v>682</v>
      </c>
      <c r="Q229" t="s">
        <v>683</v>
      </c>
      <c r="R229" t="s">
        <v>1669</v>
      </c>
      <c r="S229" t="s">
        <v>1669</v>
      </c>
      <c r="T229" t="s">
        <v>1669</v>
      </c>
      <c r="U229" t="s">
        <v>1669</v>
      </c>
      <c r="V229" t="s">
        <v>648</v>
      </c>
      <c r="W229" t="s">
        <v>793</v>
      </c>
      <c r="X229" t="s">
        <v>1669</v>
      </c>
      <c r="Y229" s="216">
        <v>44658</v>
      </c>
    </row>
    <row r="230" spans="2:25" x14ac:dyDescent="0.25">
      <c r="B230" t="s">
        <v>789</v>
      </c>
      <c r="C230" s="216">
        <v>44293</v>
      </c>
      <c r="D230" t="s">
        <v>1643</v>
      </c>
      <c r="E230" t="s">
        <v>639</v>
      </c>
      <c r="F230">
        <v>5527</v>
      </c>
      <c r="G230" t="s">
        <v>902</v>
      </c>
      <c r="H230" t="s">
        <v>903</v>
      </c>
      <c r="I230" t="s">
        <v>679</v>
      </c>
      <c r="J230" s="217">
        <v>81000</v>
      </c>
      <c r="K230" s="218">
        <v>552.24416099999996</v>
      </c>
      <c r="L230" s="217">
        <v>146.66999999999999</v>
      </c>
      <c r="M230" t="s">
        <v>643</v>
      </c>
      <c r="N230" t="s">
        <v>1935</v>
      </c>
      <c r="O230" t="s">
        <v>812</v>
      </c>
      <c r="P230" t="s">
        <v>682</v>
      </c>
      <c r="Q230" t="s">
        <v>683</v>
      </c>
      <c r="R230" t="s">
        <v>1669</v>
      </c>
      <c r="S230" t="s">
        <v>1669</v>
      </c>
      <c r="T230" t="s">
        <v>1669</v>
      </c>
      <c r="U230" t="s">
        <v>1669</v>
      </c>
      <c r="V230" t="s">
        <v>648</v>
      </c>
      <c r="W230" t="s">
        <v>793</v>
      </c>
      <c r="X230" t="s">
        <v>1669</v>
      </c>
      <c r="Y230" s="216">
        <v>44658</v>
      </c>
    </row>
    <row r="231" spans="2:25" x14ac:dyDescent="0.25">
      <c r="B231" t="s">
        <v>789</v>
      </c>
      <c r="C231" s="216">
        <v>44293</v>
      </c>
      <c r="D231" t="s">
        <v>1643</v>
      </c>
      <c r="E231" t="s">
        <v>639</v>
      </c>
      <c r="F231">
        <v>5527</v>
      </c>
      <c r="G231" t="s">
        <v>909</v>
      </c>
      <c r="H231" t="s">
        <v>910</v>
      </c>
      <c r="I231" t="s">
        <v>679</v>
      </c>
      <c r="J231" s="217">
        <v>20000</v>
      </c>
      <c r="K231" s="218">
        <v>552.24416099999996</v>
      </c>
      <c r="L231" s="217">
        <v>36.22</v>
      </c>
      <c r="M231" t="s">
        <v>643</v>
      </c>
      <c r="N231" t="s">
        <v>2000</v>
      </c>
      <c r="O231" t="s">
        <v>809</v>
      </c>
      <c r="P231" t="s">
        <v>682</v>
      </c>
      <c r="Q231" t="s">
        <v>683</v>
      </c>
      <c r="R231" t="s">
        <v>1669</v>
      </c>
      <c r="S231" t="s">
        <v>1669</v>
      </c>
      <c r="T231" t="s">
        <v>1669</v>
      </c>
      <c r="U231" t="s">
        <v>1669</v>
      </c>
      <c r="V231" t="s">
        <v>648</v>
      </c>
      <c r="W231" t="s">
        <v>793</v>
      </c>
      <c r="X231" t="s">
        <v>1669</v>
      </c>
      <c r="Y231" s="216">
        <v>44658</v>
      </c>
    </row>
    <row r="232" spans="2:25" x14ac:dyDescent="0.25">
      <c r="B232" t="s">
        <v>789</v>
      </c>
      <c r="C232" s="216">
        <v>44294</v>
      </c>
      <c r="D232" t="s">
        <v>1643</v>
      </c>
      <c r="E232" t="s">
        <v>639</v>
      </c>
      <c r="F232">
        <v>5527</v>
      </c>
      <c r="G232" t="s">
        <v>1157</v>
      </c>
      <c r="H232" t="s">
        <v>1158</v>
      </c>
      <c r="I232" t="s">
        <v>679</v>
      </c>
      <c r="J232" s="217">
        <v>20000</v>
      </c>
      <c r="K232" s="218">
        <v>551.65975500000002</v>
      </c>
      <c r="L232" s="217">
        <v>36.25</v>
      </c>
      <c r="M232" t="s">
        <v>643</v>
      </c>
      <c r="N232" t="s">
        <v>2000</v>
      </c>
      <c r="O232" t="s">
        <v>809</v>
      </c>
      <c r="P232" t="s">
        <v>682</v>
      </c>
      <c r="Q232" t="s">
        <v>683</v>
      </c>
      <c r="R232" t="s">
        <v>1669</v>
      </c>
      <c r="S232" t="s">
        <v>1669</v>
      </c>
      <c r="T232" t="s">
        <v>1669</v>
      </c>
      <c r="U232" t="s">
        <v>1669</v>
      </c>
      <c r="V232" t="s">
        <v>648</v>
      </c>
      <c r="W232" t="s">
        <v>1097</v>
      </c>
      <c r="X232" t="s">
        <v>1669</v>
      </c>
      <c r="Y232" s="216">
        <v>44658</v>
      </c>
    </row>
    <row r="233" spans="2:25" x14ac:dyDescent="0.25">
      <c r="B233" t="s">
        <v>789</v>
      </c>
      <c r="C233" s="216">
        <v>44294</v>
      </c>
      <c r="D233" t="s">
        <v>1643</v>
      </c>
      <c r="E233" t="s">
        <v>639</v>
      </c>
      <c r="F233">
        <v>5527</v>
      </c>
      <c r="G233" t="s">
        <v>911</v>
      </c>
      <c r="H233" t="s">
        <v>912</v>
      </c>
      <c r="I233" t="s">
        <v>679</v>
      </c>
      <c r="J233" s="217">
        <v>70000</v>
      </c>
      <c r="K233" s="218">
        <v>551.65975500000002</v>
      </c>
      <c r="L233" s="217">
        <v>126.89</v>
      </c>
      <c r="M233" t="s">
        <v>643</v>
      </c>
      <c r="N233" t="s">
        <v>1934</v>
      </c>
      <c r="O233" t="s">
        <v>806</v>
      </c>
      <c r="P233" t="s">
        <v>682</v>
      </c>
      <c r="Q233" t="s">
        <v>683</v>
      </c>
      <c r="R233" t="s">
        <v>1669</v>
      </c>
      <c r="S233" t="s">
        <v>1669</v>
      </c>
      <c r="T233" t="s">
        <v>1669</v>
      </c>
      <c r="U233" t="s">
        <v>1669</v>
      </c>
      <c r="V233" t="s">
        <v>648</v>
      </c>
      <c r="W233" t="s">
        <v>793</v>
      </c>
      <c r="X233" t="s">
        <v>1669</v>
      </c>
      <c r="Y233" s="216">
        <v>44658</v>
      </c>
    </row>
    <row r="234" spans="2:25" x14ac:dyDescent="0.25">
      <c r="B234" t="s">
        <v>789</v>
      </c>
      <c r="C234" s="216">
        <v>44294</v>
      </c>
      <c r="D234" t="s">
        <v>1643</v>
      </c>
      <c r="E234" t="s">
        <v>639</v>
      </c>
      <c r="F234">
        <v>5527</v>
      </c>
      <c r="G234" t="s">
        <v>1159</v>
      </c>
      <c r="H234" t="s">
        <v>1160</v>
      </c>
      <c r="I234" t="s">
        <v>679</v>
      </c>
      <c r="J234" s="217">
        <v>105000</v>
      </c>
      <c r="K234" s="218">
        <v>551.65975500000002</v>
      </c>
      <c r="L234" s="217">
        <v>190.33</v>
      </c>
      <c r="M234" t="s">
        <v>643</v>
      </c>
      <c r="N234" t="s">
        <v>1935</v>
      </c>
      <c r="O234" t="s">
        <v>812</v>
      </c>
      <c r="P234" t="s">
        <v>682</v>
      </c>
      <c r="Q234" t="s">
        <v>683</v>
      </c>
      <c r="R234" t="s">
        <v>1669</v>
      </c>
      <c r="S234" t="s">
        <v>1669</v>
      </c>
      <c r="T234" t="s">
        <v>1669</v>
      </c>
      <c r="U234" t="s">
        <v>1669</v>
      </c>
      <c r="V234" t="s">
        <v>648</v>
      </c>
      <c r="W234" t="s">
        <v>1097</v>
      </c>
      <c r="X234" t="s">
        <v>1669</v>
      </c>
      <c r="Y234" s="216">
        <v>44658</v>
      </c>
    </row>
    <row r="235" spans="2:25" x14ac:dyDescent="0.25">
      <c r="B235" t="s">
        <v>789</v>
      </c>
      <c r="C235" s="216">
        <v>44294</v>
      </c>
      <c r="D235" t="s">
        <v>1643</v>
      </c>
      <c r="E235" t="s">
        <v>639</v>
      </c>
      <c r="F235">
        <v>5527</v>
      </c>
      <c r="G235" t="s">
        <v>913</v>
      </c>
      <c r="H235" t="s">
        <v>907</v>
      </c>
      <c r="I235" t="s">
        <v>679</v>
      </c>
      <c r="J235" s="217">
        <v>27000</v>
      </c>
      <c r="K235" s="218">
        <v>551.65975500000002</v>
      </c>
      <c r="L235" s="217">
        <v>48.94</v>
      </c>
      <c r="M235" t="s">
        <v>643</v>
      </c>
      <c r="N235" t="s">
        <v>1933</v>
      </c>
      <c r="O235" t="s">
        <v>797</v>
      </c>
      <c r="P235" t="s">
        <v>682</v>
      </c>
      <c r="Q235" t="s">
        <v>683</v>
      </c>
      <c r="R235" t="s">
        <v>1669</v>
      </c>
      <c r="S235" t="s">
        <v>1669</v>
      </c>
      <c r="T235" t="s">
        <v>1669</v>
      </c>
      <c r="U235" t="s">
        <v>1669</v>
      </c>
      <c r="V235" t="s">
        <v>648</v>
      </c>
      <c r="W235" t="s">
        <v>793</v>
      </c>
      <c r="X235" t="s">
        <v>1669</v>
      </c>
      <c r="Y235" s="216">
        <v>44658</v>
      </c>
    </row>
    <row r="236" spans="2:25" x14ac:dyDescent="0.25">
      <c r="B236" t="s">
        <v>789</v>
      </c>
      <c r="C236" s="216">
        <v>44294</v>
      </c>
      <c r="D236" t="s">
        <v>1643</v>
      </c>
      <c r="E236" t="s">
        <v>639</v>
      </c>
      <c r="F236">
        <v>5527</v>
      </c>
      <c r="G236" t="s">
        <v>913</v>
      </c>
      <c r="H236" t="s">
        <v>914</v>
      </c>
      <c r="I236" t="s">
        <v>679</v>
      </c>
      <c r="J236" s="217">
        <v>3000</v>
      </c>
      <c r="K236" s="218">
        <v>551.65975500000002</v>
      </c>
      <c r="L236" s="217">
        <v>5.44</v>
      </c>
      <c r="M236" t="s">
        <v>643</v>
      </c>
      <c r="N236" t="s">
        <v>1933</v>
      </c>
      <c r="O236" t="s">
        <v>797</v>
      </c>
      <c r="P236" t="s">
        <v>682</v>
      </c>
      <c r="Q236" t="s">
        <v>683</v>
      </c>
      <c r="R236" t="s">
        <v>1669</v>
      </c>
      <c r="S236" t="s">
        <v>1669</v>
      </c>
      <c r="T236" t="s">
        <v>1669</v>
      </c>
      <c r="U236" t="s">
        <v>1669</v>
      </c>
      <c r="V236" t="s">
        <v>648</v>
      </c>
      <c r="W236" t="s">
        <v>793</v>
      </c>
      <c r="X236" t="s">
        <v>1669</v>
      </c>
      <c r="Y236" s="216">
        <v>44658</v>
      </c>
    </row>
    <row r="237" spans="2:25" x14ac:dyDescent="0.25">
      <c r="B237" t="s">
        <v>789</v>
      </c>
      <c r="C237" s="216">
        <v>44294</v>
      </c>
      <c r="D237" t="s">
        <v>1643</v>
      </c>
      <c r="E237" t="s">
        <v>639</v>
      </c>
      <c r="F237">
        <v>5527</v>
      </c>
      <c r="G237" t="s">
        <v>915</v>
      </c>
      <c r="H237" t="s">
        <v>916</v>
      </c>
      <c r="I237" t="s">
        <v>679</v>
      </c>
      <c r="J237" s="217">
        <v>500</v>
      </c>
      <c r="K237" s="218">
        <v>551.65975500000002</v>
      </c>
      <c r="L237" s="217">
        <v>0.91</v>
      </c>
      <c r="M237" t="s">
        <v>643</v>
      </c>
      <c r="N237" t="s">
        <v>1660</v>
      </c>
      <c r="O237" t="s">
        <v>819</v>
      </c>
      <c r="P237" t="s">
        <v>682</v>
      </c>
      <c r="Q237" t="s">
        <v>683</v>
      </c>
      <c r="R237" t="s">
        <v>1669</v>
      </c>
      <c r="S237" t="s">
        <v>1669</v>
      </c>
      <c r="T237" t="s">
        <v>1669</v>
      </c>
      <c r="U237" t="s">
        <v>1669</v>
      </c>
      <c r="V237" t="s">
        <v>648</v>
      </c>
      <c r="W237" t="s">
        <v>793</v>
      </c>
      <c r="X237" t="s">
        <v>1669</v>
      </c>
      <c r="Y237" s="216">
        <v>44658</v>
      </c>
    </row>
    <row r="238" spans="2:25" x14ac:dyDescent="0.25">
      <c r="B238" t="s">
        <v>789</v>
      </c>
      <c r="C238" s="216">
        <v>44298</v>
      </c>
      <c r="D238" t="s">
        <v>1643</v>
      </c>
      <c r="E238" t="s">
        <v>639</v>
      </c>
      <c r="F238">
        <v>5527</v>
      </c>
      <c r="G238" t="s">
        <v>917</v>
      </c>
      <c r="H238" t="s">
        <v>918</v>
      </c>
      <c r="I238" t="s">
        <v>679</v>
      </c>
      <c r="J238" s="217">
        <v>25000</v>
      </c>
      <c r="K238" s="218">
        <v>551.131936</v>
      </c>
      <c r="L238" s="217">
        <v>45.36</v>
      </c>
      <c r="M238" t="s">
        <v>643</v>
      </c>
      <c r="N238" t="s">
        <v>1665</v>
      </c>
      <c r="O238" t="s">
        <v>741</v>
      </c>
      <c r="P238" t="s">
        <v>682</v>
      </c>
      <c r="Q238" t="s">
        <v>683</v>
      </c>
      <c r="R238" t="s">
        <v>1669</v>
      </c>
      <c r="S238" t="s">
        <v>1669</v>
      </c>
      <c r="T238" t="s">
        <v>1669</v>
      </c>
      <c r="U238" t="s">
        <v>1669</v>
      </c>
      <c r="V238" t="s">
        <v>648</v>
      </c>
      <c r="W238" t="s">
        <v>793</v>
      </c>
      <c r="X238" t="s">
        <v>1669</v>
      </c>
      <c r="Y238" s="216">
        <v>44658</v>
      </c>
    </row>
    <row r="239" spans="2:25" x14ac:dyDescent="0.25">
      <c r="B239" t="s">
        <v>789</v>
      </c>
      <c r="C239" s="216">
        <v>44298</v>
      </c>
      <c r="D239" t="s">
        <v>1643</v>
      </c>
      <c r="E239" t="s">
        <v>639</v>
      </c>
      <c r="F239">
        <v>5527</v>
      </c>
      <c r="G239" t="s">
        <v>917</v>
      </c>
      <c r="H239" t="s">
        <v>919</v>
      </c>
      <c r="I239" t="s">
        <v>679</v>
      </c>
      <c r="J239" s="217">
        <v>4750</v>
      </c>
      <c r="K239" s="218">
        <v>551.131936</v>
      </c>
      <c r="L239" s="217">
        <v>8.6199999999999992</v>
      </c>
      <c r="M239" t="s">
        <v>643</v>
      </c>
      <c r="N239" t="s">
        <v>1665</v>
      </c>
      <c r="O239" t="s">
        <v>741</v>
      </c>
      <c r="P239" t="s">
        <v>682</v>
      </c>
      <c r="Q239" t="s">
        <v>683</v>
      </c>
      <c r="R239" t="s">
        <v>1669</v>
      </c>
      <c r="S239" t="s">
        <v>1669</v>
      </c>
      <c r="T239" t="s">
        <v>1669</v>
      </c>
      <c r="U239" t="s">
        <v>1669</v>
      </c>
      <c r="V239" t="s">
        <v>648</v>
      </c>
      <c r="W239" t="s">
        <v>793</v>
      </c>
      <c r="X239" t="s">
        <v>1669</v>
      </c>
      <c r="Y239" s="216">
        <v>44658</v>
      </c>
    </row>
    <row r="240" spans="2:25" x14ac:dyDescent="0.25">
      <c r="B240" t="s">
        <v>789</v>
      </c>
      <c r="C240" s="216">
        <v>44300</v>
      </c>
      <c r="D240" t="s">
        <v>1643</v>
      </c>
      <c r="E240" t="s">
        <v>639</v>
      </c>
      <c r="F240">
        <v>5527</v>
      </c>
      <c r="G240" t="s">
        <v>921</v>
      </c>
      <c r="H240" t="s">
        <v>922</v>
      </c>
      <c r="I240" t="s">
        <v>679</v>
      </c>
      <c r="J240" s="217">
        <v>46300</v>
      </c>
      <c r="K240" s="218">
        <v>548.11395500000003</v>
      </c>
      <c r="L240" s="217">
        <v>84.47</v>
      </c>
      <c r="M240" t="s">
        <v>643</v>
      </c>
      <c r="N240" t="s">
        <v>1951</v>
      </c>
      <c r="O240" t="s">
        <v>923</v>
      </c>
      <c r="P240" t="s">
        <v>682</v>
      </c>
      <c r="Q240" t="s">
        <v>683</v>
      </c>
      <c r="R240" t="s">
        <v>1669</v>
      </c>
      <c r="S240" t="s">
        <v>1669</v>
      </c>
      <c r="T240" t="s">
        <v>1669</v>
      </c>
      <c r="U240" t="s">
        <v>1669</v>
      </c>
      <c r="V240" t="s">
        <v>648</v>
      </c>
      <c r="W240" t="s">
        <v>793</v>
      </c>
      <c r="X240" t="s">
        <v>1669</v>
      </c>
      <c r="Y240" s="216">
        <v>44658</v>
      </c>
    </row>
    <row r="241" spans="2:25" x14ac:dyDescent="0.25">
      <c r="B241" t="s">
        <v>789</v>
      </c>
      <c r="C241" s="216">
        <v>44300</v>
      </c>
      <c r="D241" t="s">
        <v>1643</v>
      </c>
      <c r="E241" t="s">
        <v>639</v>
      </c>
      <c r="F241">
        <v>5527</v>
      </c>
      <c r="G241" t="s">
        <v>924</v>
      </c>
      <c r="H241" t="s">
        <v>925</v>
      </c>
      <c r="I241" t="s">
        <v>679</v>
      </c>
      <c r="J241" s="217">
        <v>62558</v>
      </c>
      <c r="K241" s="218">
        <v>548.11395500000003</v>
      </c>
      <c r="L241" s="217">
        <v>114.13</v>
      </c>
      <c r="M241" t="s">
        <v>643</v>
      </c>
      <c r="N241" t="s">
        <v>1951</v>
      </c>
      <c r="O241" t="s">
        <v>923</v>
      </c>
      <c r="P241" t="s">
        <v>682</v>
      </c>
      <c r="Q241" t="s">
        <v>683</v>
      </c>
      <c r="R241" t="s">
        <v>1669</v>
      </c>
      <c r="S241" t="s">
        <v>1669</v>
      </c>
      <c r="T241" t="s">
        <v>1669</v>
      </c>
      <c r="U241" t="s">
        <v>1669</v>
      </c>
      <c r="V241" t="s">
        <v>648</v>
      </c>
      <c r="W241" t="s">
        <v>793</v>
      </c>
      <c r="X241" t="s">
        <v>1669</v>
      </c>
      <c r="Y241" s="216">
        <v>44658</v>
      </c>
    </row>
    <row r="242" spans="2:25" x14ac:dyDescent="0.25">
      <c r="B242" t="s">
        <v>789</v>
      </c>
      <c r="C242" s="216">
        <v>44300</v>
      </c>
      <c r="D242" t="s">
        <v>1643</v>
      </c>
      <c r="E242" t="s">
        <v>639</v>
      </c>
      <c r="F242">
        <v>5527</v>
      </c>
      <c r="G242" t="s">
        <v>926</v>
      </c>
      <c r="H242" t="s">
        <v>927</v>
      </c>
      <c r="I242" t="s">
        <v>679</v>
      </c>
      <c r="J242" s="217">
        <v>25000</v>
      </c>
      <c r="K242" s="218">
        <v>548.11395500000003</v>
      </c>
      <c r="L242" s="217">
        <v>45.61</v>
      </c>
      <c r="M242" t="s">
        <v>643</v>
      </c>
      <c r="N242" t="s">
        <v>1932</v>
      </c>
      <c r="O242" t="s">
        <v>721</v>
      </c>
      <c r="P242" t="s">
        <v>682</v>
      </c>
      <c r="Q242" t="s">
        <v>683</v>
      </c>
      <c r="R242" t="s">
        <v>1669</v>
      </c>
      <c r="S242" t="s">
        <v>1669</v>
      </c>
      <c r="T242" t="s">
        <v>1669</v>
      </c>
      <c r="U242" t="s">
        <v>1669</v>
      </c>
      <c r="V242" t="s">
        <v>648</v>
      </c>
      <c r="W242" t="s">
        <v>793</v>
      </c>
      <c r="X242" t="s">
        <v>1669</v>
      </c>
      <c r="Y242" s="216">
        <v>44658</v>
      </c>
    </row>
    <row r="243" spans="2:25" x14ac:dyDescent="0.25">
      <c r="B243" t="s">
        <v>789</v>
      </c>
      <c r="C243" s="216">
        <v>44300</v>
      </c>
      <c r="D243" t="s">
        <v>1643</v>
      </c>
      <c r="E243" t="s">
        <v>639</v>
      </c>
      <c r="F243">
        <v>5527</v>
      </c>
      <c r="G243" t="s">
        <v>928</v>
      </c>
      <c r="H243" t="s">
        <v>929</v>
      </c>
      <c r="I243" t="s">
        <v>679</v>
      </c>
      <c r="J243" s="217">
        <v>13000</v>
      </c>
      <c r="K243" s="218">
        <v>548.11395500000003</v>
      </c>
      <c r="L243" s="217">
        <v>23.72</v>
      </c>
      <c r="M243" t="s">
        <v>643</v>
      </c>
      <c r="N243" t="s">
        <v>1932</v>
      </c>
      <c r="O243" t="s">
        <v>721</v>
      </c>
      <c r="P243" t="s">
        <v>682</v>
      </c>
      <c r="Q243" t="s">
        <v>683</v>
      </c>
      <c r="R243" t="s">
        <v>1669</v>
      </c>
      <c r="S243" t="s">
        <v>1669</v>
      </c>
      <c r="T243" t="s">
        <v>1669</v>
      </c>
      <c r="U243" t="s">
        <v>1669</v>
      </c>
      <c r="V243" t="s">
        <v>648</v>
      </c>
      <c r="W243" t="s">
        <v>793</v>
      </c>
      <c r="X243" t="s">
        <v>1669</v>
      </c>
      <c r="Y243" s="216">
        <v>44658</v>
      </c>
    </row>
    <row r="244" spans="2:25" x14ac:dyDescent="0.25">
      <c r="B244" t="s">
        <v>789</v>
      </c>
      <c r="C244" s="216">
        <v>44300</v>
      </c>
      <c r="D244" t="s">
        <v>1643</v>
      </c>
      <c r="E244" t="s">
        <v>639</v>
      </c>
      <c r="F244">
        <v>5527</v>
      </c>
      <c r="G244" t="s">
        <v>930</v>
      </c>
      <c r="H244" t="s">
        <v>931</v>
      </c>
      <c r="I244" t="s">
        <v>679</v>
      </c>
      <c r="J244" s="217">
        <v>20000</v>
      </c>
      <c r="K244" s="218">
        <v>548.11395500000003</v>
      </c>
      <c r="L244" s="217">
        <v>36.49</v>
      </c>
      <c r="M244" t="s">
        <v>643</v>
      </c>
      <c r="N244" t="s">
        <v>1932</v>
      </c>
      <c r="O244" t="s">
        <v>721</v>
      </c>
      <c r="P244" t="s">
        <v>682</v>
      </c>
      <c r="Q244" t="s">
        <v>683</v>
      </c>
      <c r="R244" t="s">
        <v>1669</v>
      </c>
      <c r="S244" t="s">
        <v>1669</v>
      </c>
      <c r="T244" t="s">
        <v>1669</v>
      </c>
      <c r="U244" t="s">
        <v>1669</v>
      </c>
      <c r="V244" t="s">
        <v>648</v>
      </c>
      <c r="W244" t="s">
        <v>793</v>
      </c>
      <c r="X244" t="s">
        <v>1669</v>
      </c>
      <c r="Y244" s="216">
        <v>44658</v>
      </c>
    </row>
    <row r="245" spans="2:25" x14ac:dyDescent="0.25">
      <c r="B245" t="s">
        <v>789</v>
      </c>
      <c r="C245" s="216">
        <v>44301</v>
      </c>
      <c r="D245" t="s">
        <v>1643</v>
      </c>
      <c r="E245" t="s">
        <v>639</v>
      </c>
      <c r="F245">
        <v>5527</v>
      </c>
      <c r="G245" t="s">
        <v>933</v>
      </c>
      <c r="H245" t="s">
        <v>934</v>
      </c>
      <c r="I245" t="s">
        <v>679</v>
      </c>
      <c r="J245" s="217">
        <v>16000</v>
      </c>
      <c r="K245" s="218">
        <v>547.85695899999996</v>
      </c>
      <c r="L245" s="217">
        <v>29.2</v>
      </c>
      <c r="M245" t="s">
        <v>643</v>
      </c>
      <c r="N245" t="s">
        <v>1932</v>
      </c>
      <c r="O245" t="s">
        <v>721</v>
      </c>
      <c r="P245" t="s">
        <v>682</v>
      </c>
      <c r="Q245" t="s">
        <v>683</v>
      </c>
      <c r="R245" t="s">
        <v>1669</v>
      </c>
      <c r="S245" t="s">
        <v>1669</v>
      </c>
      <c r="T245" t="s">
        <v>1669</v>
      </c>
      <c r="U245" t="s">
        <v>1669</v>
      </c>
      <c r="V245" t="s">
        <v>648</v>
      </c>
      <c r="W245" t="s">
        <v>793</v>
      </c>
      <c r="X245" t="s">
        <v>1669</v>
      </c>
      <c r="Y245" s="216">
        <v>44658</v>
      </c>
    </row>
    <row r="246" spans="2:25" x14ac:dyDescent="0.25">
      <c r="B246" t="s">
        <v>789</v>
      </c>
      <c r="C246" s="216">
        <v>44302</v>
      </c>
      <c r="D246" t="s">
        <v>1643</v>
      </c>
      <c r="E246" t="s">
        <v>639</v>
      </c>
      <c r="F246">
        <v>5527</v>
      </c>
      <c r="G246" t="s">
        <v>939</v>
      </c>
      <c r="H246" t="s">
        <v>940</v>
      </c>
      <c r="I246" t="s">
        <v>679</v>
      </c>
      <c r="J246" s="217">
        <v>50000</v>
      </c>
      <c r="K246" s="218">
        <v>547.78707699999995</v>
      </c>
      <c r="L246" s="217">
        <v>91.28</v>
      </c>
      <c r="M246" t="s">
        <v>643</v>
      </c>
      <c r="N246" t="s">
        <v>1953</v>
      </c>
      <c r="O246" t="s">
        <v>712</v>
      </c>
      <c r="P246" t="s">
        <v>682</v>
      </c>
      <c r="Q246" t="s">
        <v>683</v>
      </c>
      <c r="R246" t="s">
        <v>1669</v>
      </c>
      <c r="S246" t="s">
        <v>1669</v>
      </c>
      <c r="T246" t="s">
        <v>1669</v>
      </c>
      <c r="U246" t="s">
        <v>1669</v>
      </c>
      <c r="V246" t="s">
        <v>648</v>
      </c>
      <c r="W246" t="s">
        <v>793</v>
      </c>
      <c r="X246" t="s">
        <v>1669</v>
      </c>
      <c r="Y246" s="216">
        <v>44658</v>
      </c>
    </row>
    <row r="247" spans="2:25" x14ac:dyDescent="0.25">
      <c r="B247" t="s">
        <v>789</v>
      </c>
      <c r="C247" s="216">
        <v>44302</v>
      </c>
      <c r="D247" t="s">
        <v>1643</v>
      </c>
      <c r="E247" t="s">
        <v>639</v>
      </c>
      <c r="F247">
        <v>5527</v>
      </c>
      <c r="G247" t="s">
        <v>936</v>
      </c>
      <c r="H247" t="s">
        <v>937</v>
      </c>
      <c r="I247" t="s">
        <v>679</v>
      </c>
      <c r="J247" s="217">
        <v>12000</v>
      </c>
      <c r="K247" s="218">
        <v>547.78707699999995</v>
      </c>
      <c r="L247" s="217">
        <v>21.91</v>
      </c>
      <c r="M247" t="s">
        <v>643</v>
      </c>
      <c r="N247" t="s">
        <v>2010</v>
      </c>
      <c r="O247" t="s">
        <v>938</v>
      </c>
      <c r="P247" t="s">
        <v>682</v>
      </c>
      <c r="Q247" t="s">
        <v>683</v>
      </c>
      <c r="R247" t="s">
        <v>1669</v>
      </c>
      <c r="S247" t="s">
        <v>1669</v>
      </c>
      <c r="T247" t="s">
        <v>1669</v>
      </c>
      <c r="U247" t="s">
        <v>1669</v>
      </c>
      <c r="V247" t="s">
        <v>648</v>
      </c>
      <c r="W247" t="s">
        <v>793</v>
      </c>
      <c r="X247" t="s">
        <v>1669</v>
      </c>
      <c r="Y247" s="216">
        <v>44658</v>
      </c>
    </row>
    <row r="248" spans="2:25" x14ac:dyDescent="0.25">
      <c r="B248" t="s">
        <v>789</v>
      </c>
      <c r="C248" s="216">
        <v>44305</v>
      </c>
      <c r="D248" t="s">
        <v>1643</v>
      </c>
      <c r="E248" t="s">
        <v>639</v>
      </c>
      <c r="F248">
        <v>5527</v>
      </c>
      <c r="G248" t="s">
        <v>942</v>
      </c>
      <c r="H248" t="s">
        <v>943</v>
      </c>
      <c r="I248" t="s">
        <v>679</v>
      </c>
      <c r="J248" s="217">
        <v>30000</v>
      </c>
      <c r="K248" s="218">
        <v>546.17775800000004</v>
      </c>
      <c r="L248" s="217">
        <v>54.93</v>
      </c>
      <c r="M248" t="s">
        <v>643</v>
      </c>
      <c r="N248" t="s">
        <v>2010</v>
      </c>
      <c r="O248" t="s">
        <v>938</v>
      </c>
      <c r="P248" t="s">
        <v>682</v>
      </c>
      <c r="Q248" t="s">
        <v>683</v>
      </c>
      <c r="R248" t="s">
        <v>1669</v>
      </c>
      <c r="S248" t="s">
        <v>1669</v>
      </c>
      <c r="T248" t="s">
        <v>1669</v>
      </c>
      <c r="U248" t="s">
        <v>1669</v>
      </c>
      <c r="V248" t="s">
        <v>648</v>
      </c>
      <c r="W248" t="s">
        <v>793</v>
      </c>
      <c r="X248" t="s">
        <v>1669</v>
      </c>
      <c r="Y248" s="216">
        <v>44658</v>
      </c>
    </row>
    <row r="249" spans="2:25" x14ac:dyDescent="0.25">
      <c r="B249" t="s">
        <v>789</v>
      </c>
      <c r="C249" s="216">
        <v>44305</v>
      </c>
      <c r="D249" t="s">
        <v>1643</v>
      </c>
      <c r="E249" t="s">
        <v>639</v>
      </c>
      <c r="F249">
        <v>5527</v>
      </c>
      <c r="G249" t="s">
        <v>946</v>
      </c>
      <c r="H249" t="s">
        <v>947</v>
      </c>
      <c r="I249" t="s">
        <v>679</v>
      </c>
      <c r="J249" s="217">
        <v>147000</v>
      </c>
      <c r="K249" s="218">
        <v>546.17775800000004</v>
      </c>
      <c r="L249" s="217">
        <v>269.14</v>
      </c>
      <c r="M249" t="s">
        <v>643</v>
      </c>
      <c r="N249" t="s">
        <v>1954</v>
      </c>
      <c r="O249" t="s">
        <v>715</v>
      </c>
      <c r="P249" t="s">
        <v>682</v>
      </c>
      <c r="Q249" t="s">
        <v>683</v>
      </c>
      <c r="R249" t="s">
        <v>1669</v>
      </c>
      <c r="S249" t="s">
        <v>1669</v>
      </c>
      <c r="T249" t="s">
        <v>1669</v>
      </c>
      <c r="U249" t="s">
        <v>1669</v>
      </c>
      <c r="V249" t="s">
        <v>648</v>
      </c>
      <c r="W249" t="s">
        <v>793</v>
      </c>
      <c r="X249" t="s">
        <v>1669</v>
      </c>
      <c r="Y249" s="216">
        <v>44658</v>
      </c>
    </row>
    <row r="250" spans="2:25" x14ac:dyDescent="0.25">
      <c r="B250" t="s">
        <v>789</v>
      </c>
      <c r="C250" s="216">
        <v>44305</v>
      </c>
      <c r="D250" t="s">
        <v>1643</v>
      </c>
      <c r="E250" t="s">
        <v>639</v>
      </c>
      <c r="F250">
        <v>5527</v>
      </c>
      <c r="G250" t="s">
        <v>948</v>
      </c>
      <c r="H250" t="s">
        <v>949</v>
      </c>
      <c r="I250" t="s">
        <v>679</v>
      </c>
      <c r="J250" s="217">
        <v>1000</v>
      </c>
      <c r="K250" s="218">
        <v>546.17775800000004</v>
      </c>
      <c r="L250" s="217">
        <v>1.83</v>
      </c>
      <c r="M250" t="s">
        <v>643</v>
      </c>
      <c r="N250" t="s">
        <v>1954</v>
      </c>
      <c r="O250" t="s">
        <v>715</v>
      </c>
      <c r="P250" t="s">
        <v>682</v>
      </c>
      <c r="Q250" t="s">
        <v>683</v>
      </c>
      <c r="R250" t="s">
        <v>1669</v>
      </c>
      <c r="S250" t="s">
        <v>1669</v>
      </c>
      <c r="T250" t="s">
        <v>1669</v>
      </c>
      <c r="U250" t="s">
        <v>1669</v>
      </c>
      <c r="V250" t="s">
        <v>648</v>
      </c>
      <c r="W250" t="s">
        <v>793</v>
      </c>
      <c r="X250" t="s">
        <v>1669</v>
      </c>
      <c r="Y250" s="216">
        <v>44658</v>
      </c>
    </row>
    <row r="251" spans="2:25" x14ac:dyDescent="0.25">
      <c r="B251" t="s">
        <v>789</v>
      </c>
      <c r="C251" s="216">
        <v>44305</v>
      </c>
      <c r="D251" t="s">
        <v>1643</v>
      </c>
      <c r="E251" t="s">
        <v>639</v>
      </c>
      <c r="F251">
        <v>5527</v>
      </c>
      <c r="G251" t="s">
        <v>944</v>
      </c>
      <c r="H251" t="s">
        <v>945</v>
      </c>
      <c r="I251" t="s">
        <v>679</v>
      </c>
      <c r="J251" s="217">
        <v>15100</v>
      </c>
      <c r="K251" s="218">
        <v>546.17775800000004</v>
      </c>
      <c r="L251" s="217">
        <v>27.65</v>
      </c>
      <c r="M251" t="s">
        <v>643</v>
      </c>
      <c r="N251" t="s">
        <v>1951</v>
      </c>
      <c r="O251" t="s">
        <v>923</v>
      </c>
      <c r="P251" t="s">
        <v>682</v>
      </c>
      <c r="Q251" t="s">
        <v>683</v>
      </c>
      <c r="R251" t="s">
        <v>1669</v>
      </c>
      <c r="S251" t="s">
        <v>1669</v>
      </c>
      <c r="T251" t="s">
        <v>1669</v>
      </c>
      <c r="U251" t="s">
        <v>1669</v>
      </c>
      <c r="V251" t="s">
        <v>648</v>
      </c>
      <c r="W251" t="s">
        <v>793</v>
      </c>
      <c r="X251" t="s">
        <v>1669</v>
      </c>
      <c r="Y251" s="216">
        <v>44658</v>
      </c>
    </row>
    <row r="252" spans="2:25" x14ac:dyDescent="0.25">
      <c r="B252" t="s">
        <v>789</v>
      </c>
      <c r="C252" s="216">
        <v>44305</v>
      </c>
      <c r="D252" t="s">
        <v>1643</v>
      </c>
      <c r="E252" t="s">
        <v>639</v>
      </c>
      <c r="F252">
        <v>5527</v>
      </c>
      <c r="G252" t="s">
        <v>950</v>
      </c>
      <c r="H252" t="s">
        <v>721</v>
      </c>
      <c r="I252" t="s">
        <v>679</v>
      </c>
      <c r="J252" s="217">
        <v>17000</v>
      </c>
      <c r="K252" s="218">
        <v>546.17775800000004</v>
      </c>
      <c r="L252" s="217">
        <v>31.13</v>
      </c>
      <c r="M252" t="s">
        <v>643</v>
      </c>
      <c r="N252" t="s">
        <v>1932</v>
      </c>
      <c r="O252" t="s">
        <v>721</v>
      </c>
      <c r="P252" t="s">
        <v>682</v>
      </c>
      <c r="Q252" t="s">
        <v>683</v>
      </c>
      <c r="R252" t="s">
        <v>1669</v>
      </c>
      <c r="S252" t="s">
        <v>1669</v>
      </c>
      <c r="T252" t="s">
        <v>1669</v>
      </c>
      <c r="U252" t="s">
        <v>1669</v>
      </c>
      <c r="V252" t="s">
        <v>648</v>
      </c>
      <c r="W252" t="s">
        <v>793</v>
      </c>
      <c r="X252" t="s">
        <v>1669</v>
      </c>
      <c r="Y252" s="216">
        <v>44658</v>
      </c>
    </row>
    <row r="253" spans="2:25" x14ac:dyDescent="0.25">
      <c r="B253" t="s">
        <v>789</v>
      </c>
      <c r="C253" s="216">
        <v>44306</v>
      </c>
      <c r="D253" t="s">
        <v>1643</v>
      </c>
      <c r="E253" t="s">
        <v>639</v>
      </c>
      <c r="F253">
        <v>5527</v>
      </c>
      <c r="G253" t="s">
        <v>952</v>
      </c>
      <c r="H253" t="s">
        <v>953</v>
      </c>
      <c r="I253" t="s">
        <v>679</v>
      </c>
      <c r="J253" s="217">
        <v>20000</v>
      </c>
      <c r="K253" s="218">
        <v>544.51164200000005</v>
      </c>
      <c r="L253" s="217">
        <v>36.729999999999997</v>
      </c>
      <c r="M253" t="s">
        <v>643</v>
      </c>
      <c r="N253" t="s">
        <v>1932</v>
      </c>
      <c r="O253" t="s">
        <v>721</v>
      </c>
      <c r="P253" t="s">
        <v>682</v>
      </c>
      <c r="Q253" t="s">
        <v>683</v>
      </c>
      <c r="R253" t="s">
        <v>1669</v>
      </c>
      <c r="S253" t="s">
        <v>1669</v>
      </c>
      <c r="T253" t="s">
        <v>1669</v>
      </c>
      <c r="U253" t="s">
        <v>1669</v>
      </c>
      <c r="V253" t="s">
        <v>648</v>
      </c>
      <c r="W253" t="s">
        <v>793</v>
      </c>
      <c r="X253" t="s">
        <v>1669</v>
      </c>
      <c r="Y253" s="216">
        <v>44658</v>
      </c>
    </row>
    <row r="254" spans="2:25" x14ac:dyDescent="0.25">
      <c r="B254" t="s">
        <v>789</v>
      </c>
      <c r="C254" s="216">
        <v>44306</v>
      </c>
      <c r="D254" t="s">
        <v>1643</v>
      </c>
      <c r="E254" t="s">
        <v>639</v>
      </c>
      <c r="F254">
        <v>5527</v>
      </c>
      <c r="G254" t="s">
        <v>2011</v>
      </c>
      <c r="H254" t="s">
        <v>954</v>
      </c>
      <c r="I254" t="s">
        <v>679</v>
      </c>
      <c r="J254" s="217">
        <v>314760</v>
      </c>
      <c r="K254" s="218">
        <v>544.51164200000005</v>
      </c>
      <c r="L254" s="217">
        <v>578.05999999999995</v>
      </c>
      <c r="M254" t="s">
        <v>643</v>
      </c>
      <c r="N254" t="s">
        <v>1660</v>
      </c>
      <c r="O254" t="s">
        <v>819</v>
      </c>
      <c r="P254" t="s">
        <v>682</v>
      </c>
      <c r="Q254" t="s">
        <v>683</v>
      </c>
      <c r="R254" t="s">
        <v>1669</v>
      </c>
      <c r="S254" t="s">
        <v>1669</v>
      </c>
      <c r="T254" t="s">
        <v>1669</v>
      </c>
      <c r="U254" t="s">
        <v>1669</v>
      </c>
      <c r="V254" t="s">
        <v>648</v>
      </c>
      <c r="W254" t="s">
        <v>793</v>
      </c>
      <c r="X254" t="s">
        <v>1669</v>
      </c>
      <c r="Y254" s="216">
        <v>44658</v>
      </c>
    </row>
    <row r="255" spans="2:25" x14ac:dyDescent="0.25">
      <c r="B255" t="s">
        <v>789</v>
      </c>
      <c r="C255" s="216">
        <v>44306</v>
      </c>
      <c r="D255" t="s">
        <v>1643</v>
      </c>
      <c r="E255" t="s">
        <v>639</v>
      </c>
      <c r="F255">
        <v>5527</v>
      </c>
      <c r="G255" t="s">
        <v>1161</v>
      </c>
      <c r="H255" t="s">
        <v>1162</v>
      </c>
      <c r="I255" t="s">
        <v>679</v>
      </c>
      <c r="J255" s="217">
        <v>935000</v>
      </c>
      <c r="K255" s="218">
        <v>544.51164200000005</v>
      </c>
      <c r="L255" s="217">
        <v>1717.14</v>
      </c>
      <c r="M255" t="s">
        <v>643</v>
      </c>
      <c r="N255" t="s">
        <v>1952</v>
      </c>
      <c r="O255" t="s">
        <v>1059</v>
      </c>
      <c r="P255" t="s">
        <v>682</v>
      </c>
      <c r="Q255" t="s">
        <v>683</v>
      </c>
      <c r="R255" t="s">
        <v>1669</v>
      </c>
      <c r="S255" t="s">
        <v>1669</v>
      </c>
      <c r="T255" t="s">
        <v>1669</v>
      </c>
      <c r="U255" t="s">
        <v>1669</v>
      </c>
      <c r="V255" t="s">
        <v>648</v>
      </c>
      <c r="W255" t="s">
        <v>1097</v>
      </c>
      <c r="X255" t="s">
        <v>1669</v>
      </c>
      <c r="Y255" s="216">
        <v>44658</v>
      </c>
    </row>
    <row r="256" spans="2:25" x14ac:dyDescent="0.25">
      <c r="B256" t="s">
        <v>789</v>
      </c>
      <c r="C256" s="216">
        <v>44307</v>
      </c>
      <c r="D256" t="s">
        <v>1643</v>
      </c>
      <c r="E256" t="s">
        <v>639</v>
      </c>
      <c r="F256">
        <v>5527</v>
      </c>
      <c r="G256" t="s">
        <v>1163</v>
      </c>
      <c r="H256" t="s">
        <v>1080</v>
      </c>
      <c r="I256" t="s">
        <v>679</v>
      </c>
      <c r="J256" s="217">
        <v>4500</v>
      </c>
      <c r="K256" s="218">
        <v>545.49172299999998</v>
      </c>
      <c r="L256" s="217">
        <v>8.25</v>
      </c>
      <c r="M256" t="s">
        <v>643</v>
      </c>
      <c r="N256" t="s">
        <v>1933</v>
      </c>
      <c r="O256" t="s">
        <v>797</v>
      </c>
      <c r="P256" t="s">
        <v>682</v>
      </c>
      <c r="Q256" t="s">
        <v>683</v>
      </c>
      <c r="R256" t="s">
        <v>1669</v>
      </c>
      <c r="S256" t="s">
        <v>1669</v>
      </c>
      <c r="T256" t="s">
        <v>1669</v>
      </c>
      <c r="U256" t="s">
        <v>1669</v>
      </c>
      <c r="V256" t="s">
        <v>648</v>
      </c>
      <c r="W256" t="s">
        <v>1097</v>
      </c>
      <c r="X256" t="s">
        <v>1669</v>
      </c>
      <c r="Y256" s="216">
        <v>44658</v>
      </c>
    </row>
    <row r="257" spans="2:25" x14ac:dyDescent="0.25">
      <c r="B257" t="s">
        <v>789</v>
      </c>
      <c r="C257" s="216">
        <v>44307</v>
      </c>
      <c r="D257" t="s">
        <v>1643</v>
      </c>
      <c r="E257" t="s">
        <v>639</v>
      </c>
      <c r="F257">
        <v>5527</v>
      </c>
      <c r="G257" t="s">
        <v>1164</v>
      </c>
      <c r="H257" t="s">
        <v>1165</v>
      </c>
      <c r="I257" t="s">
        <v>679</v>
      </c>
      <c r="J257" s="217">
        <v>30000</v>
      </c>
      <c r="K257" s="218">
        <v>545.49172299999998</v>
      </c>
      <c r="L257" s="217">
        <v>55</v>
      </c>
      <c r="M257" t="s">
        <v>643</v>
      </c>
      <c r="N257" t="s">
        <v>1933</v>
      </c>
      <c r="O257" t="s">
        <v>797</v>
      </c>
      <c r="P257" t="s">
        <v>682</v>
      </c>
      <c r="Q257" t="s">
        <v>683</v>
      </c>
      <c r="R257" t="s">
        <v>1669</v>
      </c>
      <c r="S257" t="s">
        <v>1669</v>
      </c>
      <c r="T257" t="s">
        <v>1669</v>
      </c>
      <c r="U257" t="s">
        <v>1669</v>
      </c>
      <c r="V257" t="s">
        <v>648</v>
      </c>
      <c r="W257" t="s">
        <v>1097</v>
      </c>
      <c r="X257" t="s">
        <v>1669</v>
      </c>
      <c r="Y257" s="216">
        <v>44658</v>
      </c>
    </row>
    <row r="258" spans="2:25" x14ac:dyDescent="0.25">
      <c r="B258" t="s">
        <v>789</v>
      </c>
      <c r="C258" s="216">
        <v>44307</v>
      </c>
      <c r="D258" t="s">
        <v>1643</v>
      </c>
      <c r="E258" t="s">
        <v>639</v>
      </c>
      <c r="F258">
        <v>5527</v>
      </c>
      <c r="G258" t="s">
        <v>2012</v>
      </c>
      <c r="H258" t="s">
        <v>956</v>
      </c>
      <c r="I258" t="s">
        <v>679</v>
      </c>
      <c r="J258" s="217">
        <v>178750</v>
      </c>
      <c r="K258" s="218">
        <v>545.49172299999998</v>
      </c>
      <c r="L258" s="217">
        <v>327.69</v>
      </c>
      <c r="M258" t="s">
        <v>643</v>
      </c>
      <c r="N258" t="s">
        <v>2013</v>
      </c>
      <c r="O258" t="s">
        <v>957</v>
      </c>
      <c r="P258" t="s">
        <v>682</v>
      </c>
      <c r="Q258" t="s">
        <v>683</v>
      </c>
      <c r="R258" t="s">
        <v>1669</v>
      </c>
      <c r="S258" t="s">
        <v>1669</v>
      </c>
      <c r="T258" t="s">
        <v>1669</v>
      </c>
      <c r="U258" t="s">
        <v>1669</v>
      </c>
      <c r="V258" t="s">
        <v>648</v>
      </c>
      <c r="W258" t="s">
        <v>793</v>
      </c>
      <c r="X258" t="s">
        <v>1669</v>
      </c>
      <c r="Y258" s="216">
        <v>44658</v>
      </c>
    </row>
    <row r="259" spans="2:25" x14ac:dyDescent="0.25">
      <c r="B259" t="s">
        <v>789</v>
      </c>
      <c r="C259" s="216">
        <v>44308</v>
      </c>
      <c r="D259" t="s">
        <v>1643</v>
      </c>
      <c r="E259" t="s">
        <v>639</v>
      </c>
      <c r="F259">
        <v>5527</v>
      </c>
      <c r="G259" t="s">
        <v>959</v>
      </c>
      <c r="H259" t="s">
        <v>960</v>
      </c>
      <c r="I259" t="s">
        <v>679</v>
      </c>
      <c r="J259" s="217">
        <v>60000</v>
      </c>
      <c r="K259" s="218">
        <v>545.30555700000002</v>
      </c>
      <c r="L259" s="217">
        <v>110.03</v>
      </c>
      <c r="M259" t="s">
        <v>643</v>
      </c>
      <c r="N259" t="s">
        <v>1936</v>
      </c>
      <c r="O259" t="s">
        <v>749</v>
      </c>
      <c r="P259" t="s">
        <v>682</v>
      </c>
      <c r="Q259" t="s">
        <v>683</v>
      </c>
      <c r="R259" t="s">
        <v>1669</v>
      </c>
      <c r="S259" t="s">
        <v>1669</v>
      </c>
      <c r="T259" t="s">
        <v>1669</v>
      </c>
      <c r="U259" t="s">
        <v>1669</v>
      </c>
      <c r="V259" t="s">
        <v>648</v>
      </c>
      <c r="W259" t="s">
        <v>793</v>
      </c>
      <c r="X259" t="s">
        <v>1669</v>
      </c>
      <c r="Y259" s="216">
        <v>44658</v>
      </c>
    </row>
    <row r="260" spans="2:25" x14ac:dyDescent="0.25">
      <c r="B260" t="s">
        <v>789</v>
      </c>
      <c r="C260" s="216">
        <v>44308</v>
      </c>
      <c r="D260" t="s">
        <v>1643</v>
      </c>
      <c r="E260" t="s">
        <v>639</v>
      </c>
      <c r="F260">
        <v>5527</v>
      </c>
      <c r="G260" t="s">
        <v>959</v>
      </c>
      <c r="H260" t="s">
        <v>1166</v>
      </c>
      <c r="I260" t="s">
        <v>679</v>
      </c>
      <c r="J260" s="217">
        <v>60000</v>
      </c>
      <c r="K260" s="218">
        <v>545.30555700000002</v>
      </c>
      <c r="L260" s="217">
        <v>110.03</v>
      </c>
      <c r="M260" t="s">
        <v>643</v>
      </c>
      <c r="N260" t="s">
        <v>1936</v>
      </c>
      <c r="O260" t="s">
        <v>749</v>
      </c>
      <c r="P260" t="s">
        <v>682</v>
      </c>
      <c r="Q260" t="s">
        <v>683</v>
      </c>
      <c r="R260" t="s">
        <v>1669</v>
      </c>
      <c r="S260" t="s">
        <v>1669</v>
      </c>
      <c r="T260" t="s">
        <v>1669</v>
      </c>
      <c r="U260" t="s">
        <v>1669</v>
      </c>
      <c r="V260" t="s">
        <v>648</v>
      </c>
      <c r="W260" t="s">
        <v>1097</v>
      </c>
      <c r="X260" t="s">
        <v>1669</v>
      </c>
      <c r="Y260" s="216">
        <v>44658</v>
      </c>
    </row>
    <row r="261" spans="2:25" x14ac:dyDescent="0.25">
      <c r="B261" t="s">
        <v>789</v>
      </c>
      <c r="C261" s="216">
        <v>44308</v>
      </c>
      <c r="D261" t="s">
        <v>1643</v>
      </c>
      <c r="E261" t="s">
        <v>639</v>
      </c>
      <c r="F261">
        <v>5527</v>
      </c>
      <c r="G261" t="s">
        <v>959</v>
      </c>
      <c r="H261" t="s">
        <v>960</v>
      </c>
      <c r="I261" t="s">
        <v>679</v>
      </c>
      <c r="J261" s="217">
        <v>60000</v>
      </c>
      <c r="K261" s="218">
        <v>545.30555700000002</v>
      </c>
      <c r="L261" s="217">
        <v>110.03</v>
      </c>
      <c r="M261" t="s">
        <v>643</v>
      </c>
      <c r="N261" t="s">
        <v>1936</v>
      </c>
      <c r="O261" t="s">
        <v>749</v>
      </c>
      <c r="P261" t="s">
        <v>682</v>
      </c>
      <c r="Q261" t="s">
        <v>683</v>
      </c>
      <c r="R261" t="s">
        <v>1669</v>
      </c>
      <c r="S261" t="s">
        <v>1669</v>
      </c>
      <c r="T261" t="s">
        <v>1669</v>
      </c>
      <c r="U261" t="s">
        <v>1669</v>
      </c>
      <c r="V261" t="s">
        <v>648</v>
      </c>
      <c r="W261" t="s">
        <v>793</v>
      </c>
      <c r="X261" t="s">
        <v>1669</v>
      </c>
      <c r="Y261" s="216">
        <v>44658</v>
      </c>
    </row>
    <row r="262" spans="2:25" x14ac:dyDescent="0.25">
      <c r="B262" t="s">
        <v>789</v>
      </c>
      <c r="C262" s="216">
        <v>44308</v>
      </c>
      <c r="D262" t="s">
        <v>1643</v>
      </c>
      <c r="E262" t="s">
        <v>639</v>
      </c>
      <c r="F262">
        <v>5527</v>
      </c>
      <c r="G262" t="s">
        <v>959</v>
      </c>
      <c r="H262" t="s">
        <v>1166</v>
      </c>
      <c r="I262" t="s">
        <v>679</v>
      </c>
      <c r="J262" s="217">
        <v>60000</v>
      </c>
      <c r="K262" s="218">
        <v>545.30555700000002</v>
      </c>
      <c r="L262" s="217">
        <v>110.03</v>
      </c>
      <c r="M262" t="s">
        <v>643</v>
      </c>
      <c r="N262" t="s">
        <v>1936</v>
      </c>
      <c r="O262" t="s">
        <v>749</v>
      </c>
      <c r="P262" t="s">
        <v>682</v>
      </c>
      <c r="Q262" t="s">
        <v>683</v>
      </c>
      <c r="R262" t="s">
        <v>1669</v>
      </c>
      <c r="S262" t="s">
        <v>1669</v>
      </c>
      <c r="T262" t="s">
        <v>1669</v>
      </c>
      <c r="U262" t="s">
        <v>1669</v>
      </c>
      <c r="V262" t="s">
        <v>648</v>
      </c>
      <c r="W262" t="s">
        <v>1097</v>
      </c>
      <c r="X262" t="s">
        <v>1669</v>
      </c>
      <c r="Y262" s="216">
        <v>44658</v>
      </c>
    </row>
    <row r="263" spans="2:25" x14ac:dyDescent="0.25">
      <c r="B263" t="s">
        <v>789</v>
      </c>
      <c r="C263" s="216">
        <v>44308</v>
      </c>
      <c r="D263" t="s">
        <v>1643</v>
      </c>
      <c r="E263" t="s">
        <v>639</v>
      </c>
      <c r="F263">
        <v>5527</v>
      </c>
      <c r="G263" t="s">
        <v>959</v>
      </c>
      <c r="H263" t="s">
        <v>960</v>
      </c>
      <c r="I263" t="s">
        <v>679</v>
      </c>
      <c r="J263" s="217">
        <v>60000</v>
      </c>
      <c r="K263" s="218">
        <v>545.30555700000002</v>
      </c>
      <c r="L263" s="217">
        <v>110.03</v>
      </c>
      <c r="M263" t="s">
        <v>643</v>
      </c>
      <c r="N263" t="s">
        <v>1936</v>
      </c>
      <c r="O263" t="s">
        <v>749</v>
      </c>
      <c r="P263" t="s">
        <v>682</v>
      </c>
      <c r="Q263" t="s">
        <v>683</v>
      </c>
      <c r="R263" t="s">
        <v>1669</v>
      </c>
      <c r="S263" t="s">
        <v>1669</v>
      </c>
      <c r="T263" t="s">
        <v>1669</v>
      </c>
      <c r="U263" t="s">
        <v>1669</v>
      </c>
      <c r="V263" t="s">
        <v>648</v>
      </c>
      <c r="W263" t="s">
        <v>793</v>
      </c>
      <c r="X263" t="s">
        <v>1669</v>
      </c>
      <c r="Y263" s="216">
        <v>44658</v>
      </c>
    </row>
    <row r="264" spans="2:25" x14ac:dyDescent="0.25">
      <c r="B264" t="s">
        <v>789</v>
      </c>
      <c r="C264" s="216">
        <v>44308</v>
      </c>
      <c r="D264" t="s">
        <v>1643</v>
      </c>
      <c r="E264" t="s">
        <v>639</v>
      </c>
      <c r="F264">
        <v>5527</v>
      </c>
      <c r="G264" t="s">
        <v>959</v>
      </c>
      <c r="H264" t="s">
        <v>1166</v>
      </c>
      <c r="I264" t="s">
        <v>679</v>
      </c>
      <c r="J264" s="217">
        <v>60000</v>
      </c>
      <c r="K264" s="218">
        <v>545.30555700000002</v>
      </c>
      <c r="L264" s="217">
        <v>110.03</v>
      </c>
      <c r="M264" t="s">
        <v>643</v>
      </c>
      <c r="N264" t="s">
        <v>1936</v>
      </c>
      <c r="O264" t="s">
        <v>749</v>
      </c>
      <c r="P264" t="s">
        <v>682</v>
      </c>
      <c r="Q264" t="s">
        <v>683</v>
      </c>
      <c r="R264" t="s">
        <v>1669</v>
      </c>
      <c r="S264" t="s">
        <v>1669</v>
      </c>
      <c r="T264" t="s">
        <v>1669</v>
      </c>
      <c r="U264" t="s">
        <v>1669</v>
      </c>
      <c r="V264" t="s">
        <v>648</v>
      </c>
      <c r="W264" t="s">
        <v>1097</v>
      </c>
      <c r="X264" t="s">
        <v>1669</v>
      </c>
      <c r="Y264" s="216">
        <v>44658</v>
      </c>
    </row>
    <row r="265" spans="2:25" x14ac:dyDescent="0.25">
      <c r="B265" t="s">
        <v>789</v>
      </c>
      <c r="C265" s="216">
        <v>44308</v>
      </c>
      <c r="D265" t="s">
        <v>1643</v>
      </c>
      <c r="E265" t="s">
        <v>639</v>
      </c>
      <c r="F265">
        <v>5527</v>
      </c>
      <c r="G265" t="s">
        <v>959</v>
      </c>
      <c r="H265" t="s">
        <v>960</v>
      </c>
      <c r="I265" t="s">
        <v>679</v>
      </c>
      <c r="J265" s="217">
        <v>60000</v>
      </c>
      <c r="K265" s="218">
        <v>545.30555700000002</v>
      </c>
      <c r="L265" s="217">
        <v>110.03</v>
      </c>
      <c r="M265" t="s">
        <v>643</v>
      </c>
      <c r="N265" t="s">
        <v>1936</v>
      </c>
      <c r="O265" t="s">
        <v>749</v>
      </c>
      <c r="P265" t="s">
        <v>682</v>
      </c>
      <c r="Q265" t="s">
        <v>683</v>
      </c>
      <c r="R265" t="s">
        <v>1669</v>
      </c>
      <c r="S265" t="s">
        <v>1669</v>
      </c>
      <c r="T265" t="s">
        <v>1669</v>
      </c>
      <c r="U265" t="s">
        <v>1669</v>
      </c>
      <c r="V265" t="s">
        <v>648</v>
      </c>
      <c r="W265" t="s">
        <v>793</v>
      </c>
      <c r="X265" t="s">
        <v>1669</v>
      </c>
      <c r="Y265" s="216">
        <v>44658</v>
      </c>
    </row>
    <row r="266" spans="2:25" x14ac:dyDescent="0.25">
      <c r="B266" t="s">
        <v>789</v>
      </c>
      <c r="C266" s="216">
        <v>44308</v>
      </c>
      <c r="D266" t="s">
        <v>1643</v>
      </c>
      <c r="E266" t="s">
        <v>639</v>
      </c>
      <c r="F266">
        <v>5527</v>
      </c>
      <c r="G266" t="s">
        <v>959</v>
      </c>
      <c r="H266" t="s">
        <v>1166</v>
      </c>
      <c r="I266" t="s">
        <v>679</v>
      </c>
      <c r="J266" s="217">
        <v>60000</v>
      </c>
      <c r="K266" s="218">
        <v>545.30555700000002</v>
      </c>
      <c r="L266" s="217">
        <v>110.03</v>
      </c>
      <c r="M266" t="s">
        <v>643</v>
      </c>
      <c r="N266" t="s">
        <v>1936</v>
      </c>
      <c r="O266" t="s">
        <v>749</v>
      </c>
      <c r="P266" t="s">
        <v>682</v>
      </c>
      <c r="Q266" t="s">
        <v>683</v>
      </c>
      <c r="R266" t="s">
        <v>1669</v>
      </c>
      <c r="S266" t="s">
        <v>1669</v>
      </c>
      <c r="T266" t="s">
        <v>1669</v>
      </c>
      <c r="U266" t="s">
        <v>1669</v>
      </c>
      <c r="V266" t="s">
        <v>648</v>
      </c>
      <c r="W266" t="s">
        <v>1097</v>
      </c>
      <c r="X266" t="s">
        <v>1669</v>
      </c>
      <c r="Y266" s="216">
        <v>44658</v>
      </c>
    </row>
    <row r="267" spans="2:25" x14ac:dyDescent="0.25">
      <c r="B267" t="s">
        <v>789</v>
      </c>
      <c r="C267" s="216">
        <v>44308</v>
      </c>
      <c r="D267" t="s">
        <v>1643</v>
      </c>
      <c r="E267" t="s">
        <v>639</v>
      </c>
      <c r="F267">
        <v>5527</v>
      </c>
      <c r="G267" t="s">
        <v>959</v>
      </c>
      <c r="H267" t="s">
        <v>960</v>
      </c>
      <c r="I267" t="s">
        <v>679</v>
      </c>
      <c r="J267" s="217">
        <v>60000</v>
      </c>
      <c r="K267" s="218">
        <v>545.30555700000002</v>
      </c>
      <c r="L267" s="217">
        <v>110.03</v>
      </c>
      <c r="M267" t="s">
        <v>643</v>
      </c>
      <c r="N267" t="s">
        <v>1936</v>
      </c>
      <c r="O267" t="s">
        <v>749</v>
      </c>
      <c r="P267" t="s">
        <v>682</v>
      </c>
      <c r="Q267" t="s">
        <v>683</v>
      </c>
      <c r="R267" t="s">
        <v>1669</v>
      </c>
      <c r="S267" t="s">
        <v>1669</v>
      </c>
      <c r="T267" t="s">
        <v>1669</v>
      </c>
      <c r="U267" t="s">
        <v>1669</v>
      </c>
      <c r="V267" t="s">
        <v>648</v>
      </c>
      <c r="W267" t="s">
        <v>793</v>
      </c>
      <c r="X267" t="s">
        <v>1669</v>
      </c>
      <c r="Y267" s="216">
        <v>44658</v>
      </c>
    </row>
    <row r="268" spans="2:25" x14ac:dyDescent="0.25">
      <c r="B268" t="s">
        <v>789</v>
      </c>
      <c r="C268" s="216">
        <v>44308</v>
      </c>
      <c r="D268" t="s">
        <v>1643</v>
      </c>
      <c r="E268" t="s">
        <v>639</v>
      </c>
      <c r="F268">
        <v>5527</v>
      </c>
      <c r="G268" t="s">
        <v>959</v>
      </c>
      <c r="H268" t="s">
        <v>1166</v>
      </c>
      <c r="I268" t="s">
        <v>679</v>
      </c>
      <c r="J268" s="217">
        <v>60000</v>
      </c>
      <c r="K268" s="218">
        <v>545.30555700000002</v>
      </c>
      <c r="L268" s="217">
        <v>110.03</v>
      </c>
      <c r="M268" t="s">
        <v>643</v>
      </c>
      <c r="N268" t="s">
        <v>1936</v>
      </c>
      <c r="O268" t="s">
        <v>749</v>
      </c>
      <c r="P268" t="s">
        <v>682</v>
      </c>
      <c r="Q268" t="s">
        <v>683</v>
      </c>
      <c r="R268" t="s">
        <v>1669</v>
      </c>
      <c r="S268" t="s">
        <v>1669</v>
      </c>
      <c r="T268" t="s">
        <v>1669</v>
      </c>
      <c r="U268" t="s">
        <v>1669</v>
      </c>
      <c r="V268" t="s">
        <v>648</v>
      </c>
      <c r="W268" t="s">
        <v>1097</v>
      </c>
      <c r="X268" t="s">
        <v>1669</v>
      </c>
      <c r="Y268" s="216">
        <v>44658</v>
      </c>
    </row>
    <row r="269" spans="2:25" x14ac:dyDescent="0.25">
      <c r="B269" t="s">
        <v>789</v>
      </c>
      <c r="C269" s="216">
        <v>44309</v>
      </c>
      <c r="D269" t="s">
        <v>1643</v>
      </c>
      <c r="E269" t="s">
        <v>639</v>
      </c>
      <c r="F269">
        <v>5527</v>
      </c>
      <c r="G269" t="s">
        <v>1169</v>
      </c>
      <c r="H269" t="s">
        <v>1170</v>
      </c>
      <c r="I269" t="s">
        <v>679</v>
      </c>
      <c r="J269" s="217">
        <v>3000</v>
      </c>
      <c r="K269" s="218">
        <v>543.95833300000004</v>
      </c>
      <c r="L269" s="217">
        <v>5.52</v>
      </c>
      <c r="M269" t="s">
        <v>643</v>
      </c>
      <c r="N269" t="s">
        <v>1933</v>
      </c>
      <c r="O269" t="s">
        <v>797</v>
      </c>
      <c r="P269" t="s">
        <v>682</v>
      </c>
      <c r="Q269" t="s">
        <v>683</v>
      </c>
      <c r="R269" t="s">
        <v>1669</v>
      </c>
      <c r="S269" t="s">
        <v>1669</v>
      </c>
      <c r="T269" t="s">
        <v>1669</v>
      </c>
      <c r="U269" t="s">
        <v>1669</v>
      </c>
      <c r="V269" t="s">
        <v>648</v>
      </c>
      <c r="W269" t="s">
        <v>1097</v>
      </c>
      <c r="X269" t="s">
        <v>1669</v>
      </c>
      <c r="Y269" s="216">
        <v>44658</v>
      </c>
    </row>
    <row r="270" spans="2:25" x14ac:dyDescent="0.25">
      <c r="B270" t="s">
        <v>789</v>
      </c>
      <c r="C270" s="216">
        <v>44309</v>
      </c>
      <c r="D270" t="s">
        <v>1643</v>
      </c>
      <c r="E270" t="s">
        <v>639</v>
      </c>
      <c r="F270">
        <v>5527</v>
      </c>
      <c r="G270" t="s">
        <v>966</v>
      </c>
      <c r="H270" t="s">
        <v>967</v>
      </c>
      <c r="I270" t="s">
        <v>679</v>
      </c>
      <c r="J270" s="217">
        <v>47000</v>
      </c>
      <c r="K270" s="218">
        <v>543.95833300000004</v>
      </c>
      <c r="L270" s="217">
        <v>86.4</v>
      </c>
      <c r="M270" t="s">
        <v>643</v>
      </c>
      <c r="N270" t="s">
        <v>1933</v>
      </c>
      <c r="O270" t="s">
        <v>797</v>
      </c>
      <c r="P270" t="s">
        <v>682</v>
      </c>
      <c r="Q270" t="s">
        <v>683</v>
      </c>
      <c r="R270" t="s">
        <v>1669</v>
      </c>
      <c r="S270" t="s">
        <v>1669</v>
      </c>
      <c r="T270" t="s">
        <v>1669</v>
      </c>
      <c r="U270" t="s">
        <v>1669</v>
      </c>
      <c r="V270" t="s">
        <v>648</v>
      </c>
      <c r="W270" t="s">
        <v>793</v>
      </c>
      <c r="X270" t="s">
        <v>1669</v>
      </c>
      <c r="Y270" s="216">
        <v>44658</v>
      </c>
    </row>
    <row r="271" spans="2:25" x14ac:dyDescent="0.25">
      <c r="B271" t="s">
        <v>789</v>
      </c>
      <c r="C271" s="216">
        <v>44309</v>
      </c>
      <c r="D271" t="s">
        <v>1643</v>
      </c>
      <c r="E271" t="s">
        <v>639</v>
      </c>
      <c r="F271">
        <v>5527</v>
      </c>
      <c r="G271" t="s">
        <v>966</v>
      </c>
      <c r="H271" t="s">
        <v>968</v>
      </c>
      <c r="I271" t="s">
        <v>679</v>
      </c>
      <c r="J271" s="217">
        <v>6000</v>
      </c>
      <c r="K271" s="218">
        <v>543.95833300000004</v>
      </c>
      <c r="L271" s="217">
        <v>11.03</v>
      </c>
      <c r="M271" t="s">
        <v>643</v>
      </c>
      <c r="N271" t="s">
        <v>1933</v>
      </c>
      <c r="O271" t="s">
        <v>797</v>
      </c>
      <c r="P271" t="s">
        <v>682</v>
      </c>
      <c r="Q271" t="s">
        <v>683</v>
      </c>
      <c r="R271" t="s">
        <v>1669</v>
      </c>
      <c r="S271" t="s">
        <v>1669</v>
      </c>
      <c r="T271" t="s">
        <v>1669</v>
      </c>
      <c r="U271" t="s">
        <v>1669</v>
      </c>
      <c r="V271" t="s">
        <v>648</v>
      </c>
      <c r="W271" t="s">
        <v>793</v>
      </c>
      <c r="X271" t="s">
        <v>1669</v>
      </c>
      <c r="Y271" s="216">
        <v>44658</v>
      </c>
    </row>
    <row r="272" spans="2:25" x14ac:dyDescent="0.25">
      <c r="B272" t="s">
        <v>789</v>
      </c>
      <c r="C272" s="216">
        <v>44309</v>
      </c>
      <c r="D272" t="s">
        <v>1643</v>
      </c>
      <c r="E272" t="s">
        <v>639</v>
      </c>
      <c r="F272">
        <v>5527</v>
      </c>
      <c r="G272" t="s">
        <v>962</v>
      </c>
      <c r="H272" t="s">
        <v>963</v>
      </c>
      <c r="I272" t="s">
        <v>679</v>
      </c>
      <c r="J272" s="217">
        <v>76000</v>
      </c>
      <c r="K272" s="218">
        <v>543.95833300000004</v>
      </c>
      <c r="L272" s="217">
        <v>139.72</v>
      </c>
      <c r="M272" t="s">
        <v>643</v>
      </c>
      <c r="N272" t="s">
        <v>1935</v>
      </c>
      <c r="O272" t="s">
        <v>812</v>
      </c>
      <c r="P272" t="s">
        <v>682</v>
      </c>
      <c r="Q272" t="s">
        <v>683</v>
      </c>
      <c r="R272" t="s">
        <v>1669</v>
      </c>
      <c r="S272" t="s">
        <v>1669</v>
      </c>
      <c r="T272" t="s">
        <v>1669</v>
      </c>
      <c r="U272" t="s">
        <v>1669</v>
      </c>
      <c r="V272" t="s">
        <v>648</v>
      </c>
      <c r="W272" t="s">
        <v>793</v>
      </c>
      <c r="X272" t="s">
        <v>1669</v>
      </c>
      <c r="Y272" s="216">
        <v>44658</v>
      </c>
    </row>
    <row r="273" spans="2:25" x14ac:dyDescent="0.25">
      <c r="B273" t="s">
        <v>789</v>
      </c>
      <c r="C273" s="216">
        <v>44309</v>
      </c>
      <c r="D273" t="s">
        <v>1643</v>
      </c>
      <c r="E273" t="s">
        <v>639</v>
      </c>
      <c r="F273">
        <v>5527</v>
      </c>
      <c r="G273" t="s">
        <v>964</v>
      </c>
      <c r="H273" t="s">
        <v>965</v>
      </c>
      <c r="I273" t="s">
        <v>679</v>
      </c>
      <c r="J273" s="217">
        <v>40000</v>
      </c>
      <c r="K273" s="218">
        <v>543.95833300000004</v>
      </c>
      <c r="L273" s="217">
        <v>73.540000000000006</v>
      </c>
      <c r="M273" t="s">
        <v>643</v>
      </c>
      <c r="N273" t="s">
        <v>1934</v>
      </c>
      <c r="O273" t="s">
        <v>806</v>
      </c>
      <c r="P273" t="s">
        <v>682</v>
      </c>
      <c r="Q273" t="s">
        <v>683</v>
      </c>
      <c r="R273" t="s">
        <v>1669</v>
      </c>
      <c r="S273" t="s">
        <v>1669</v>
      </c>
      <c r="T273" t="s">
        <v>1669</v>
      </c>
      <c r="U273" t="s">
        <v>1669</v>
      </c>
      <c r="V273" t="s">
        <v>648</v>
      </c>
      <c r="W273" t="s">
        <v>793</v>
      </c>
      <c r="X273" t="s">
        <v>1669</v>
      </c>
      <c r="Y273" s="216">
        <v>44658</v>
      </c>
    </row>
    <row r="274" spans="2:25" x14ac:dyDescent="0.25">
      <c r="B274" t="s">
        <v>789</v>
      </c>
      <c r="C274" s="216">
        <v>44309</v>
      </c>
      <c r="D274" t="s">
        <v>1643</v>
      </c>
      <c r="E274" t="s">
        <v>639</v>
      </c>
      <c r="F274">
        <v>5527</v>
      </c>
      <c r="G274" t="s">
        <v>1167</v>
      </c>
      <c r="H274" t="s">
        <v>1168</v>
      </c>
      <c r="I274" t="s">
        <v>679</v>
      </c>
      <c r="J274" s="217">
        <v>20000</v>
      </c>
      <c r="K274" s="218">
        <v>543.95833300000004</v>
      </c>
      <c r="L274" s="217">
        <v>36.770000000000003</v>
      </c>
      <c r="M274" t="s">
        <v>643</v>
      </c>
      <c r="N274" t="s">
        <v>2000</v>
      </c>
      <c r="O274" t="s">
        <v>809</v>
      </c>
      <c r="P274" t="s">
        <v>682</v>
      </c>
      <c r="Q274" t="s">
        <v>683</v>
      </c>
      <c r="R274" t="s">
        <v>1669</v>
      </c>
      <c r="S274" t="s">
        <v>1669</v>
      </c>
      <c r="T274" t="s">
        <v>1669</v>
      </c>
      <c r="U274" t="s">
        <v>1669</v>
      </c>
      <c r="V274" t="s">
        <v>648</v>
      </c>
      <c r="W274" t="s">
        <v>1097</v>
      </c>
      <c r="X274" t="s">
        <v>1669</v>
      </c>
      <c r="Y274" s="216">
        <v>44658</v>
      </c>
    </row>
    <row r="275" spans="2:25" x14ac:dyDescent="0.25">
      <c r="B275" t="s">
        <v>789</v>
      </c>
      <c r="C275" s="216">
        <v>44310</v>
      </c>
      <c r="D275" t="s">
        <v>1643</v>
      </c>
      <c r="E275" t="s">
        <v>639</v>
      </c>
      <c r="F275">
        <v>5527</v>
      </c>
      <c r="G275" t="s">
        <v>1172</v>
      </c>
      <c r="H275" t="s">
        <v>1173</v>
      </c>
      <c r="I275" t="s">
        <v>679</v>
      </c>
      <c r="J275" s="217">
        <v>20000</v>
      </c>
      <c r="K275" s="218">
        <v>542.24319800000001</v>
      </c>
      <c r="L275" s="217">
        <v>36.880000000000003</v>
      </c>
      <c r="M275" t="s">
        <v>643</v>
      </c>
      <c r="N275" t="s">
        <v>2000</v>
      </c>
      <c r="O275" t="s">
        <v>809</v>
      </c>
      <c r="P275" t="s">
        <v>682</v>
      </c>
      <c r="Q275" t="s">
        <v>683</v>
      </c>
      <c r="R275" t="s">
        <v>1669</v>
      </c>
      <c r="S275" t="s">
        <v>1669</v>
      </c>
      <c r="T275" t="s">
        <v>1669</v>
      </c>
      <c r="U275" t="s">
        <v>1669</v>
      </c>
      <c r="V275" t="s">
        <v>648</v>
      </c>
      <c r="W275" t="s">
        <v>1097</v>
      </c>
      <c r="X275" t="s">
        <v>1669</v>
      </c>
      <c r="Y275" s="216">
        <v>44658</v>
      </c>
    </row>
    <row r="276" spans="2:25" x14ac:dyDescent="0.25">
      <c r="B276" t="s">
        <v>789</v>
      </c>
      <c r="C276" s="216">
        <v>44310</v>
      </c>
      <c r="D276" t="s">
        <v>1643</v>
      </c>
      <c r="E276" t="s">
        <v>639</v>
      </c>
      <c r="F276">
        <v>5527</v>
      </c>
      <c r="G276" t="s">
        <v>1174</v>
      </c>
      <c r="H276" t="s">
        <v>965</v>
      </c>
      <c r="I276" t="s">
        <v>679</v>
      </c>
      <c r="J276" s="217">
        <v>40000</v>
      </c>
      <c r="K276" s="218">
        <v>542.24319800000001</v>
      </c>
      <c r="L276" s="217">
        <v>73.77</v>
      </c>
      <c r="M276" t="s">
        <v>643</v>
      </c>
      <c r="N276" t="s">
        <v>1934</v>
      </c>
      <c r="O276" t="s">
        <v>806</v>
      </c>
      <c r="P276" t="s">
        <v>682</v>
      </c>
      <c r="Q276" t="s">
        <v>683</v>
      </c>
      <c r="R276" t="s">
        <v>1669</v>
      </c>
      <c r="S276" t="s">
        <v>1669</v>
      </c>
      <c r="T276" t="s">
        <v>1669</v>
      </c>
      <c r="U276" t="s">
        <v>1669</v>
      </c>
      <c r="V276" t="s">
        <v>648</v>
      </c>
      <c r="W276" t="s">
        <v>1097</v>
      </c>
      <c r="X276" t="s">
        <v>1669</v>
      </c>
      <c r="Y276" s="216">
        <v>44658</v>
      </c>
    </row>
    <row r="277" spans="2:25" x14ac:dyDescent="0.25">
      <c r="B277" t="s">
        <v>789</v>
      </c>
      <c r="C277" s="216">
        <v>44310</v>
      </c>
      <c r="D277" t="s">
        <v>1643</v>
      </c>
      <c r="E277" t="s">
        <v>639</v>
      </c>
      <c r="F277">
        <v>5527</v>
      </c>
      <c r="G277" t="s">
        <v>1177</v>
      </c>
      <c r="H277" t="s">
        <v>1178</v>
      </c>
      <c r="I277" t="s">
        <v>679</v>
      </c>
      <c r="J277" s="217">
        <v>90000</v>
      </c>
      <c r="K277" s="218">
        <v>542.24319800000001</v>
      </c>
      <c r="L277" s="217">
        <v>165.98</v>
      </c>
      <c r="M277" t="s">
        <v>643</v>
      </c>
      <c r="N277" t="s">
        <v>1935</v>
      </c>
      <c r="O277" t="s">
        <v>812</v>
      </c>
      <c r="P277" t="s">
        <v>682</v>
      </c>
      <c r="Q277" t="s">
        <v>683</v>
      </c>
      <c r="R277" t="s">
        <v>1669</v>
      </c>
      <c r="S277" t="s">
        <v>1669</v>
      </c>
      <c r="T277" t="s">
        <v>1669</v>
      </c>
      <c r="U277" t="s">
        <v>1669</v>
      </c>
      <c r="V277" t="s">
        <v>648</v>
      </c>
      <c r="W277" t="s">
        <v>1097</v>
      </c>
      <c r="X277" t="s">
        <v>1669</v>
      </c>
      <c r="Y277" s="216">
        <v>44658</v>
      </c>
    </row>
    <row r="278" spans="2:25" x14ac:dyDescent="0.25">
      <c r="B278" t="s">
        <v>789</v>
      </c>
      <c r="C278" s="216">
        <v>44310</v>
      </c>
      <c r="D278" t="s">
        <v>1643</v>
      </c>
      <c r="E278" t="s">
        <v>639</v>
      </c>
      <c r="F278">
        <v>5527</v>
      </c>
      <c r="G278" t="s">
        <v>970</v>
      </c>
      <c r="H278" t="s">
        <v>1171</v>
      </c>
      <c r="I278" t="s">
        <v>679</v>
      </c>
      <c r="J278" s="217">
        <v>27000</v>
      </c>
      <c r="K278" s="218">
        <v>542.24319800000001</v>
      </c>
      <c r="L278" s="217">
        <v>49.79</v>
      </c>
      <c r="M278" t="s">
        <v>643</v>
      </c>
      <c r="N278" t="s">
        <v>1933</v>
      </c>
      <c r="O278" t="s">
        <v>797</v>
      </c>
      <c r="P278" t="s">
        <v>682</v>
      </c>
      <c r="Q278" t="s">
        <v>683</v>
      </c>
      <c r="R278" t="s">
        <v>1669</v>
      </c>
      <c r="S278" t="s">
        <v>1669</v>
      </c>
      <c r="T278" t="s">
        <v>1669</v>
      </c>
      <c r="U278" t="s">
        <v>1669</v>
      </c>
      <c r="V278" t="s">
        <v>648</v>
      </c>
      <c r="W278" t="s">
        <v>1097</v>
      </c>
      <c r="X278" t="s">
        <v>1669</v>
      </c>
      <c r="Y278" s="216">
        <v>44658</v>
      </c>
    </row>
    <row r="279" spans="2:25" x14ac:dyDescent="0.25">
      <c r="B279" t="s">
        <v>789</v>
      </c>
      <c r="C279" s="216">
        <v>44310</v>
      </c>
      <c r="D279" t="s">
        <v>1643</v>
      </c>
      <c r="E279" t="s">
        <v>639</v>
      </c>
      <c r="F279">
        <v>5527</v>
      </c>
      <c r="G279" t="s">
        <v>970</v>
      </c>
      <c r="H279" t="s">
        <v>971</v>
      </c>
      <c r="I279" t="s">
        <v>679</v>
      </c>
      <c r="J279" s="217">
        <v>6000</v>
      </c>
      <c r="K279" s="218">
        <v>542.24319800000001</v>
      </c>
      <c r="L279" s="217">
        <v>11.07</v>
      </c>
      <c r="M279" t="s">
        <v>643</v>
      </c>
      <c r="N279" t="s">
        <v>1933</v>
      </c>
      <c r="O279" t="s">
        <v>797</v>
      </c>
      <c r="P279" t="s">
        <v>682</v>
      </c>
      <c r="Q279" t="s">
        <v>683</v>
      </c>
      <c r="R279" t="s">
        <v>1669</v>
      </c>
      <c r="S279" t="s">
        <v>1669</v>
      </c>
      <c r="T279" t="s">
        <v>1669</v>
      </c>
      <c r="U279" t="s">
        <v>1669</v>
      </c>
      <c r="V279" t="s">
        <v>648</v>
      </c>
      <c r="W279" t="s">
        <v>793</v>
      </c>
      <c r="X279" t="s">
        <v>1669</v>
      </c>
      <c r="Y279" s="216">
        <v>44658</v>
      </c>
    </row>
    <row r="280" spans="2:25" x14ac:dyDescent="0.25">
      <c r="B280" t="s">
        <v>789</v>
      </c>
      <c r="C280" s="216">
        <v>44310</v>
      </c>
      <c r="D280" t="s">
        <v>1643</v>
      </c>
      <c r="E280" t="s">
        <v>639</v>
      </c>
      <c r="F280">
        <v>5527</v>
      </c>
      <c r="G280" t="s">
        <v>1175</v>
      </c>
      <c r="H280" t="s">
        <v>1176</v>
      </c>
      <c r="I280" t="s">
        <v>679</v>
      </c>
      <c r="J280" s="217">
        <v>12000</v>
      </c>
      <c r="K280" s="218">
        <v>542.24319800000001</v>
      </c>
      <c r="L280" s="217">
        <v>22.13</v>
      </c>
      <c r="M280" t="s">
        <v>643</v>
      </c>
      <c r="N280" t="s">
        <v>1660</v>
      </c>
      <c r="O280" t="s">
        <v>819</v>
      </c>
      <c r="P280" t="s">
        <v>682</v>
      </c>
      <c r="Q280" t="s">
        <v>683</v>
      </c>
      <c r="R280" t="s">
        <v>1669</v>
      </c>
      <c r="S280" t="s">
        <v>1669</v>
      </c>
      <c r="T280" t="s">
        <v>1669</v>
      </c>
      <c r="U280" t="s">
        <v>1669</v>
      </c>
      <c r="V280" t="s">
        <v>648</v>
      </c>
      <c r="W280" t="s">
        <v>1097</v>
      </c>
      <c r="X280" t="s">
        <v>1669</v>
      </c>
      <c r="Y280" s="216">
        <v>44658</v>
      </c>
    </row>
    <row r="281" spans="2:25" x14ac:dyDescent="0.25">
      <c r="B281" t="s">
        <v>789</v>
      </c>
      <c r="C281" s="216">
        <v>44311</v>
      </c>
      <c r="D281" t="s">
        <v>1643</v>
      </c>
      <c r="E281" t="s">
        <v>639</v>
      </c>
      <c r="F281">
        <v>5527</v>
      </c>
      <c r="G281" t="s">
        <v>1180</v>
      </c>
      <c r="H281" t="s">
        <v>1181</v>
      </c>
      <c r="I281" t="s">
        <v>679</v>
      </c>
      <c r="J281" s="217">
        <v>50000</v>
      </c>
      <c r="K281" s="218">
        <v>542.26444000000004</v>
      </c>
      <c r="L281" s="217">
        <v>92.21</v>
      </c>
      <c r="M281" t="s">
        <v>643</v>
      </c>
      <c r="N281" t="s">
        <v>1660</v>
      </c>
      <c r="O281" t="s">
        <v>819</v>
      </c>
      <c r="P281" t="s">
        <v>682</v>
      </c>
      <c r="Q281" t="s">
        <v>683</v>
      </c>
      <c r="R281" t="s">
        <v>1669</v>
      </c>
      <c r="S281" t="s">
        <v>1669</v>
      </c>
      <c r="T281" t="s">
        <v>1669</v>
      </c>
      <c r="U281" t="s">
        <v>1669</v>
      </c>
      <c r="V281" t="s">
        <v>648</v>
      </c>
      <c r="W281" t="s">
        <v>1097</v>
      </c>
      <c r="X281" t="s">
        <v>1669</v>
      </c>
      <c r="Y281" s="216">
        <v>44658</v>
      </c>
    </row>
    <row r="282" spans="2:25" x14ac:dyDescent="0.25">
      <c r="B282" t="s">
        <v>789</v>
      </c>
      <c r="C282" s="216">
        <v>44311</v>
      </c>
      <c r="D282" t="s">
        <v>1643</v>
      </c>
      <c r="E282" t="s">
        <v>639</v>
      </c>
      <c r="F282">
        <v>5527</v>
      </c>
      <c r="G282" t="s">
        <v>1182</v>
      </c>
      <c r="H282" t="s">
        <v>1183</v>
      </c>
      <c r="I282" t="s">
        <v>679</v>
      </c>
      <c r="J282" s="217">
        <v>5000</v>
      </c>
      <c r="K282" s="218">
        <v>542.26444000000004</v>
      </c>
      <c r="L282" s="217">
        <v>9.2200000000000006</v>
      </c>
      <c r="M282" t="s">
        <v>643</v>
      </c>
      <c r="N282" t="s">
        <v>1660</v>
      </c>
      <c r="O282" t="s">
        <v>819</v>
      </c>
      <c r="P282" t="s">
        <v>682</v>
      </c>
      <c r="Q282" t="s">
        <v>683</v>
      </c>
      <c r="R282" t="s">
        <v>1669</v>
      </c>
      <c r="S282" t="s">
        <v>1669</v>
      </c>
      <c r="T282" t="s">
        <v>1669</v>
      </c>
      <c r="U282" t="s">
        <v>1669</v>
      </c>
      <c r="V282" t="s">
        <v>648</v>
      </c>
      <c r="W282" t="s">
        <v>1097</v>
      </c>
      <c r="X282" t="s">
        <v>1669</v>
      </c>
      <c r="Y282" s="216">
        <v>44658</v>
      </c>
    </row>
    <row r="283" spans="2:25" x14ac:dyDescent="0.25">
      <c r="B283" t="s">
        <v>789</v>
      </c>
      <c r="C283" s="216">
        <v>44312</v>
      </c>
      <c r="D283" t="s">
        <v>1643</v>
      </c>
      <c r="E283" t="s">
        <v>639</v>
      </c>
      <c r="F283">
        <v>5527</v>
      </c>
      <c r="G283" t="s">
        <v>975</v>
      </c>
      <c r="H283" t="s">
        <v>976</v>
      </c>
      <c r="I283" t="s">
        <v>679</v>
      </c>
      <c r="J283" s="217">
        <v>5000</v>
      </c>
      <c r="K283" s="218">
        <v>542.42147</v>
      </c>
      <c r="L283" s="217">
        <v>9.2200000000000006</v>
      </c>
      <c r="M283" t="s">
        <v>643</v>
      </c>
      <c r="N283" t="s">
        <v>1937</v>
      </c>
      <c r="O283" t="s">
        <v>744</v>
      </c>
      <c r="P283" t="s">
        <v>682</v>
      </c>
      <c r="Q283" t="s">
        <v>683</v>
      </c>
      <c r="R283" t="s">
        <v>1669</v>
      </c>
      <c r="S283" t="s">
        <v>1669</v>
      </c>
      <c r="T283" t="s">
        <v>1669</v>
      </c>
      <c r="U283" t="s">
        <v>1669</v>
      </c>
      <c r="V283" t="s">
        <v>648</v>
      </c>
      <c r="W283" t="s">
        <v>793</v>
      </c>
      <c r="X283" t="s">
        <v>1669</v>
      </c>
      <c r="Y283" s="216">
        <v>44658</v>
      </c>
    </row>
    <row r="284" spans="2:25" x14ac:dyDescent="0.25">
      <c r="B284" t="s">
        <v>789</v>
      </c>
      <c r="C284" s="216">
        <v>44312</v>
      </c>
      <c r="D284" t="s">
        <v>1643</v>
      </c>
      <c r="E284" t="s">
        <v>639</v>
      </c>
      <c r="F284">
        <v>3877</v>
      </c>
      <c r="G284" t="s">
        <v>651</v>
      </c>
      <c r="H284" t="s">
        <v>1259</v>
      </c>
      <c r="I284" t="s">
        <v>1669</v>
      </c>
      <c r="J284" s="217">
        <v>0</v>
      </c>
      <c r="K284" s="218">
        <v>0</v>
      </c>
      <c r="L284" s="217">
        <v>4175.34</v>
      </c>
      <c r="M284" t="s">
        <v>643</v>
      </c>
      <c r="N284" t="s">
        <v>1931</v>
      </c>
      <c r="O284" t="s">
        <v>644</v>
      </c>
      <c r="P284" t="s">
        <v>645</v>
      </c>
      <c r="Q284" t="s">
        <v>646</v>
      </c>
      <c r="R284" t="s">
        <v>1669</v>
      </c>
      <c r="S284" t="s">
        <v>1669</v>
      </c>
      <c r="T284" t="s">
        <v>1986</v>
      </c>
      <c r="U284" t="s">
        <v>647</v>
      </c>
      <c r="V284" t="s">
        <v>648</v>
      </c>
      <c r="W284" t="s">
        <v>1258</v>
      </c>
      <c r="X284" t="s">
        <v>1669</v>
      </c>
      <c r="Y284" s="216">
        <v>44695</v>
      </c>
    </row>
    <row r="285" spans="2:25" x14ac:dyDescent="0.25">
      <c r="B285" t="s">
        <v>789</v>
      </c>
      <c r="C285" s="216">
        <v>44312</v>
      </c>
      <c r="D285" t="s">
        <v>1643</v>
      </c>
      <c r="E285" t="s">
        <v>639</v>
      </c>
      <c r="F285">
        <v>5527</v>
      </c>
      <c r="G285" t="s">
        <v>977</v>
      </c>
      <c r="H285" t="s">
        <v>978</v>
      </c>
      <c r="I285" t="s">
        <v>679</v>
      </c>
      <c r="J285" s="217">
        <v>15000</v>
      </c>
      <c r="K285" s="218">
        <v>542.42147</v>
      </c>
      <c r="L285" s="217">
        <v>27.65</v>
      </c>
      <c r="M285" t="s">
        <v>643</v>
      </c>
      <c r="N285" t="s">
        <v>1933</v>
      </c>
      <c r="O285" t="s">
        <v>797</v>
      </c>
      <c r="P285" t="s">
        <v>682</v>
      </c>
      <c r="Q285" t="s">
        <v>683</v>
      </c>
      <c r="R285" t="s">
        <v>1669</v>
      </c>
      <c r="S285" t="s">
        <v>1669</v>
      </c>
      <c r="T285" t="s">
        <v>1669</v>
      </c>
      <c r="U285" t="s">
        <v>1669</v>
      </c>
      <c r="V285" t="s">
        <v>648</v>
      </c>
      <c r="W285" t="s">
        <v>793</v>
      </c>
      <c r="X285" t="s">
        <v>1669</v>
      </c>
      <c r="Y285" s="216">
        <v>44658</v>
      </c>
    </row>
    <row r="286" spans="2:25" x14ac:dyDescent="0.25">
      <c r="B286" t="s">
        <v>789</v>
      </c>
      <c r="C286" s="216">
        <v>44312</v>
      </c>
      <c r="D286" t="s">
        <v>1643</v>
      </c>
      <c r="E286" t="s">
        <v>639</v>
      </c>
      <c r="F286">
        <v>5527</v>
      </c>
      <c r="G286" t="s">
        <v>977</v>
      </c>
      <c r="H286" t="s">
        <v>1184</v>
      </c>
      <c r="I286" t="s">
        <v>679</v>
      </c>
      <c r="J286" s="217">
        <v>15000</v>
      </c>
      <c r="K286" s="218">
        <v>542.42147</v>
      </c>
      <c r="L286" s="217">
        <v>27.65</v>
      </c>
      <c r="M286" t="s">
        <v>643</v>
      </c>
      <c r="N286" t="s">
        <v>1933</v>
      </c>
      <c r="O286" t="s">
        <v>797</v>
      </c>
      <c r="P286" t="s">
        <v>682</v>
      </c>
      <c r="Q286" t="s">
        <v>683</v>
      </c>
      <c r="R286" t="s">
        <v>1669</v>
      </c>
      <c r="S286" t="s">
        <v>1669</v>
      </c>
      <c r="T286" t="s">
        <v>1669</v>
      </c>
      <c r="U286" t="s">
        <v>1669</v>
      </c>
      <c r="V286" t="s">
        <v>648</v>
      </c>
      <c r="W286" t="s">
        <v>1097</v>
      </c>
      <c r="X286" t="s">
        <v>1669</v>
      </c>
      <c r="Y286" s="216">
        <v>44658</v>
      </c>
    </row>
    <row r="287" spans="2:25" x14ac:dyDescent="0.25">
      <c r="B287" t="s">
        <v>789</v>
      </c>
      <c r="C287" s="216">
        <v>44312</v>
      </c>
      <c r="D287" t="s">
        <v>1643</v>
      </c>
      <c r="E287" t="s">
        <v>639</v>
      </c>
      <c r="F287">
        <v>5527</v>
      </c>
      <c r="G287" t="s">
        <v>2015</v>
      </c>
      <c r="H287" t="s">
        <v>705</v>
      </c>
      <c r="I287" t="s">
        <v>679</v>
      </c>
      <c r="J287" s="217">
        <v>250000</v>
      </c>
      <c r="K287" s="218">
        <v>542.42147</v>
      </c>
      <c r="L287" s="217">
        <v>460.9</v>
      </c>
      <c r="M287" t="s">
        <v>643</v>
      </c>
      <c r="N287" t="s">
        <v>1950</v>
      </c>
      <c r="O287" t="s">
        <v>706</v>
      </c>
      <c r="P287" t="s">
        <v>682</v>
      </c>
      <c r="Q287" t="s">
        <v>683</v>
      </c>
      <c r="R287" t="s">
        <v>1669</v>
      </c>
      <c r="S287" t="s">
        <v>1669</v>
      </c>
      <c r="T287" t="s">
        <v>1669</v>
      </c>
      <c r="U287" t="s">
        <v>1669</v>
      </c>
      <c r="V287" t="s">
        <v>648</v>
      </c>
      <c r="W287" t="s">
        <v>1097</v>
      </c>
      <c r="X287" t="s">
        <v>1669</v>
      </c>
      <c r="Y287" s="216">
        <v>44658</v>
      </c>
    </row>
    <row r="288" spans="2:25" x14ac:dyDescent="0.25">
      <c r="B288" t="s">
        <v>789</v>
      </c>
      <c r="C288" s="216">
        <v>44312</v>
      </c>
      <c r="D288" t="s">
        <v>1643</v>
      </c>
      <c r="E288" t="s">
        <v>639</v>
      </c>
      <c r="F288">
        <v>5527</v>
      </c>
      <c r="G288" t="s">
        <v>2016</v>
      </c>
      <c r="H288" t="s">
        <v>705</v>
      </c>
      <c r="I288" t="s">
        <v>679</v>
      </c>
      <c r="J288" s="217">
        <v>150000</v>
      </c>
      <c r="K288" s="218">
        <v>542.42147</v>
      </c>
      <c r="L288" s="217">
        <v>276.54000000000002</v>
      </c>
      <c r="M288" t="s">
        <v>643</v>
      </c>
      <c r="N288" t="s">
        <v>1950</v>
      </c>
      <c r="O288" t="s">
        <v>706</v>
      </c>
      <c r="P288" t="s">
        <v>682</v>
      </c>
      <c r="Q288" t="s">
        <v>683</v>
      </c>
      <c r="R288" t="s">
        <v>1669</v>
      </c>
      <c r="S288" t="s">
        <v>1669</v>
      </c>
      <c r="T288" t="s">
        <v>1669</v>
      </c>
      <c r="U288" t="s">
        <v>1669</v>
      </c>
      <c r="V288" t="s">
        <v>648</v>
      </c>
      <c r="W288" t="s">
        <v>793</v>
      </c>
      <c r="X288" t="s">
        <v>1669</v>
      </c>
      <c r="Y288" s="216">
        <v>44658</v>
      </c>
    </row>
    <row r="289" spans="2:25" x14ac:dyDescent="0.25">
      <c r="B289" t="s">
        <v>789</v>
      </c>
      <c r="C289" s="216">
        <v>44312</v>
      </c>
      <c r="D289" t="s">
        <v>1643</v>
      </c>
      <c r="E289" t="s">
        <v>639</v>
      </c>
      <c r="F289">
        <v>5527</v>
      </c>
      <c r="G289" t="s">
        <v>974</v>
      </c>
      <c r="H289" t="s">
        <v>711</v>
      </c>
      <c r="I289" t="s">
        <v>679</v>
      </c>
      <c r="J289" s="217">
        <v>50000</v>
      </c>
      <c r="K289" s="218">
        <v>542.42147</v>
      </c>
      <c r="L289" s="217">
        <v>92.18</v>
      </c>
      <c r="M289" t="s">
        <v>643</v>
      </c>
      <c r="N289" t="s">
        <v>1953</v>
      </c>
      <c r="O289" t="s">
        <v>712</v>
      </c>
      <c r="P289" t="s">
        <v>682</v>
      </c>
      <c r="Q289" t="s">
        <v>683</v>
      </c>
      <c r="R289" t="s">
        <v>1669</v>
      </c>
      <c r="S289" t="s">
        <v>1669</v>
      </c>
      <c r="T289" t="s">
        <v>1669</v>
      </c>
      <c r="U289" t="s">
        <v>1669</v>
      </c>
      <c r="V289" t="s">
        <v>648</v>
      </c>
      <c r="W289" t="s">
        <v>793</v>
      </c>
      <c r="X289" t="s">
        <v>1669</v>
      </c>
      <c r="Y289" s="216">
        <v>44658</v>
      </c>
    </row>
    <row r="290" spans="2:25" x14ac:dyDescent="0.25">
      <c r="B290" t="s">
        <v>789</v>
      </c>
      <c r="C290" s="216">
        <v>44312</v>
      </c>
      <c r="D290" t="s">
        <v>1643</v>
      </c>
      <c r="E290" t="s">
        <v>639</v>
      </c>
      <c r="F290">
        <v>5527</v>
      </c>
      <c r="G290" t="s">
        <v>2014</v>
      </c>
      <c r="H290" t="s">
        <v>973</v>
      </c>
      <c r="I290" t="s">
        <v>679</v>
      </c>
      <c r="J290" s="217">
        <v>280000</v>
      </c>
      <c r="K290" s="218">
        <v>542.42147</v>
      </c>
      <c r="L290" s="217">
        <v>516.20000000000005</v>
      </c>
      <c r="M290" t="s">
        <v>643</v>
      </c>
      <c r="N290" t="s">
        <v>1652</v>
      </c>
      <c r="O290" t="s">
        <v>728</v>
      </c>
      <c r="P290" t="s">
        <v>682</v>
      </c>
      <c r="Q290" t="s">
        <v>683</v>
      </c>
      <c r="R290" t="s">
        <v>1669</v>
      </c>
      <c r="S290" t="s">
        <v>1669</v>
      </c>
      <c r="T290" t="s">
        <v>1669</v>
      </c>
      <c r="U290" t="s">
        <v>1669</v>
      </c>
      <c r="V290" t="s">
        <v>648</v>
      </c>
      <c r="W290" t="s">
        <v>793</v>
      </c>
      <c r="X290" t="s">
        <v>1669</v>
      </c>
      <c r="Y290" s="216">
        <v>44658</v>
      </c>
    </row>
    <row r="291" spans="2:25" x14ac:dyDescent="0.25">
      <c r="B291" t="s">
        <v>789</v>
      </c>
      <c r="C291" s="216">
        <v>44312</v>
      </c>
      <c r="D291" t="s">
        <v>1643</v>
      </c>
      <c r="E291" t="s">
        <v>639</v>
      </c>
      <c r="F291">
        <v>5527</v>
      </c>
      <c r="G291" t="s">
        <v>2017</v>
      </c>
      <c r="H291" t="s">
        <v>979</v>
      </c>
      <c r="I291" t="s">
        <v>679</v>
      </c>
      <c r="J291" s="217">
        <v>58965</v>
      </c>
      <c r="K291" s="218">
        <v>542.42147</v>
      </c>
      <c r="L291" s="217">
        <v>108.71</v>
      </c>
      <c r="M291" t="s">
        <v>643</v>
      </c>
      <c r="N291" t="s">
        <v>1945</v>
      </c>
      <c r="O291" t="s">
        <v>687</v>
      </c>
      <c r="P291" t="s">
        <v>682</v>
      </c>
      <c r="Q291" t="s">
        <v>683</v>
      </c>
      <c r="R291" t="s">
        <v>1669</v>
      </c>
      <c r="S291" t="s">
        <v>1669</v>
      </c>
      <c r="T291" t="s">
        <v>1669</v>
      </c>
      <c r="U291" t="s">
        <v>1669</v>
      </c>
      <c r="V291" t="s">
        <v>648</v>
      </c>
      <c r="W291" t="s">
        <v>793</v>
      </c>
      <c r="X291" t="s">
        <v>1669</v>
      </c>
      <c r="Y291" s="216">
        <v>44658</v>
      </c>
    </row>
    <row r="292" spans="2:25" x14ac:dyDescent="0.25">
      <c r="B292" t="s">
        <v>789</v>
      </c>
      <c r="C292" s="216">
        <v>44312</v>
      </c>
      <c r="D292" t="s">
        <v>1643</v>
      </c>
      <c r="E292" t="s">
        <v>639</v>
      </c>
      <c r="F292">
        <v>5527</v>
      </c>
      <c r="G292" t="s">
        <v>2017</v>
      </c>
      <c r="H292" t="s">
        <v>979</v>
      </c>
      <c r="I292" t="s">
        <v>679</v>
      </c>
      <c r="J292" s="217">
        <v>97655</v>
      </c>
      <c r="K292" s="218">
        <v>542.42147</v>
      </c>
      <c r="L292" s="217">
        <v>180.04</v>
      </c>
      <c r="M292" t="s">
        <v>643</v>
      </c>
      <c r="N292" t="s">
        <v>1945</v>
      </c>
      <c r="O292" t="s">
        <v>687</v>
      </c>
      <c r="P292" t="s">
        <v>682</v>
      </c>
      <c r="Q292" t="s">
        <v>683</v>
      </c>
      <c r="R292" t="s">
        <v>1669</v>
      </c>
      <c r="S292" t="s">
        <v>1669</v>
      </c>
      <c r="T292" t="s">
        <v>1669</v>
      </c>
      <c r="U292" t="s">
        <v>1669</v>
      </c>
      <c r="V292" t="s">
        <v>648</v>
      </c>
      <c r="W292" t="s">
        <v>793</v>
      </c>
      <c r="X292" t="s">
        <v>1669</v>
      </c>
      <c r="Y292" s="216">
        <v>44658</v>
      </c>
    </row>
    <row r="293" spans="2:25" x14ac:dyDescent="0.25">
      <c r="B293" t="s">
        <v>789</v>
      </c>
      <c r="C293" s="216">
        <v>44312</v>
      </c>
      <c r="D293" t="s">
        <v>1643</v>
      </c>
      <c r="E293" t="s">
        <v>639</v>
      </c>
      <c r="F293">
        <v>5527</v>
      </c>
      <c r="G293" t="s">
        <v>2018</v>
      </c>
      <c r="H293" t="s">
        <v>980</v>
      </c>
      <c r="I293" t="s">
        <v>679</v>
      </c>
      <c r="J293" s="217">
        <v>13936</v>
      </c>
      <c r="K293" s="218">
        <v>542.42147</v>
      </c>
      <c r="L293" s="217">
        <v>25.69</v>
      </c>
      <c r="M293" t="s">
        <v>643</v>
      </c>
      <c r="N293" t="s">
        <v>1945</v>
      </c>
      <c r="O293" t="s">
        <v>687</v>
      </c>
      <c r="P293" t="s">
        <v>682</v>
      </c>
      <c r="Q293" t="s">
        <v>683</v>
      </c>
      <c r="R293" t="s">
        <v>1669</v>
      </c>
      <c r="S293" t="s">
        <v>1669</v>
      </c>
      <c r="T293" t="s">
        <v>1669</v>
      </c>
      <c r="U293" t="s">
        <v>1669</v>
      </c>
      <c r="V293" t="s">
        <v>648</v>
      </c>
      <c r="W293" t="s">
        <v>793</v>
      </c>
      <c r="X293" t="s">
        <v>1669</v>
      </c>
      <c r="Y293" s="216">
        <v>44658</v>
      </c>
    </row>
    <row r="294" spans="2:25" x14ac:dyDescent="0.25">
      <c r="B294" t="s">
        <v>789</v>
      </c>
      <c r="C294" s="216">
        <v>44312</v>
      </c>
      <c r="D294" t="s">
        <v>1643</v>
      </c>
      <c r="E294" t="s">
        <v>639</v>
      </c>
      <c r="F294">
        <v>5527</v>
      </c>
      <c r="G294" t="s">
        <v>2018</v>
      </c>
      <c r="H294" t="s">
        <v>980</v>
      </c>
      <c r="I294" t="s">
        <v>679</v>
      </c>
      <c r="J294" s="217">
        <v>30582</v>
      </c>
      <c r="K294" s="218">
        <v>542.42147</v>
      </c>
      <c r="L294" s="217">
        <v>56.38</v>
      </c>
      <c r="M294" t="s">
        <v>643</v>
      </c>
      <c r="N294" t="s">
        <v>1945</v>
      </c>
      <c r="O294" t="s">
        <v>687</v>
      </c>
      <c r="P294" t="s">
        <v>682</v>
      </c>
      <c r="Q294" t="s">
        <v>683</v>
      </c>
      <c r="R294" t="s">
        <v>1669</v>
      </c>
      <c r="S294" t="s">
        <v>1669</v>
      </c>
      <c r="T294" t="s">
        <v>1669</v>
      </c>
      <c r="U294" t="s">
        <v>1669</v>
      </c>
      <c r="V294" t="s">
        <v>648</v>
      </c>
      <c r="W294" t="s">
        <v>793</v>
      </c>
      <c r="X294" t="s">
        <v>1669</v>
      </c>
      <c r="Y294" s="216">
        <v>44658</v>
      </c>
    </row>
    <row r="295" spans="2:25" x14ac:dyDescent="0.25">
      <c r="B295" t="s">
        <v>789</v>
      </c>
      <c r="C295" s="216">
        <v>44312</v>
      </c>
      <c r="D295" t="s">
        <v>1643</v>
      </c>
      <c r="E295" t="s">
        <v>639</v>
      </c>
      <c r="F295">
        <v>5527</v>
      </c>
      <c r="G295" t="s">
        <v>2017</v>
      </c>
      <c r="H295" t="s">
        <v>979</v>
      </c>
      <c r="I295" t="s">
        <v>679</v>
      </c>
      <c r="J295" s="217">
        <v>307614</v>
      </c>
      <c r="K295" s="218">
        <v>542.42147</v>
      </c>
      <c r="L295" s="217">
        <v>567.11</v>
      </c>
      <c r="M295" t="s">
        <v>643</v>
      </c>
      <c r="N295" t="s">
        <v>1946</v>
      </c>
      <c r="O295" t="s">
        <v>681</v>
      </c>
      <c r="P295" t="s">
        <v>682</v>
      </c>
      <c r="Q295" t="s">
        <v>683</v>
      </c>
      <c r="R295" t="s">
        <v>1669</v>
      </c>
      <c r="S295" t="s">
        <v>1669</v>
      </c>
      <c r="T295" t="s">
        <v>1669</v>
      </c>
      <c r="U295" t="s">
        <v>1669</v>
      </c>
      <c r="V295" t="s">
        <v>648</v>
      </c>
      <c r="W295" t="s">
        <v>793</v>
      </c>
      <c r="X295" t="s">
        <v>1669</v>
      </c>
      <c r="Y295" s="216">
        <v>44658</v>
      </c>
    </row>
    <row r="296" spans="2:25" x14ac:dyDescent="0.25">
      <c r="B296" t="s">
        <v>789</v>
      </c>
      <c r="C296" s="216">
        <v>44312</v>
      </c>
      <c r="D296" t="s">
        <v>1643</v>
      </c>
      <c r="E296" t="s">
        <v>639</v>
      </c>
      <c r="F296">
        <v>5527</v>
      </c>
      <c r="G296" t="s">
        <v>2017</v>
      </c>
      <c r="H296" t="s">
        <v>979</v>
      </c>
      <c r="I296" t="s">
        <v>679</v>
      </c>
      <c r="J296" s="217">
        <v>102996</v>
      </c>
      <c r="K296" s="218">
        <v>542.42147</v>
      </c>
      <c r="L296" s="217">
        <v>189.88</v>
      </c>
      <c r="M296" t="s">
        <v>643</v>
      </c>
      <c r="N296" t="s">
        <v>1944</v>
      </c>
      <c r="O296" t="s">
        <v>685</v>
      </c>
      <c r="P296" t="s">
        <v>682</v>
      </c>
      <c r="Q296" t="s">
        <v>683</v>
      </c>
      <c r="R296" t="s">
        <v>1669</v>
      </c>
      <c r="S296" t="s">
        <v>1669</v>
      </c>
      <c r="T296" t="s">
        <v>1669</v>
      </c>
      <c r="U296" t="s">
        <v>1669</v>
      </c>
      <c r="V296" t="s">
        <v>648</v>
      </c>
      <c r="W296" t="s">
        <v>793</v>
      </c>
      <c r="X296" t="s">
        <v>1669</v>
      </c>
      <c r="Y296" s="216">
        <v>44658</v>
      </c>
    </row>
    <row r="297" spans="2:25" x14ac:dyDescent="0.25">
      <c r="B297" t="s">
        <v>789</v>
      </c>
      <c r="C297" s="216">
        <v>44312</v>
      </c>
      <c r="D297" t="s">
        <v>1643</v>
      </c>
      <c r="E297" t="s">
        <v>639</v>
      </c>
      <c r="F297">
        <v>5527</v>
      </c>
      <c r="G297" t="s">
        <v>2018</v>
      </c>
      <c r="H297" t="s">
        <v>980</v>
      </c>
      <c r="I297" t="s">
        <v>679</v>
      </c>
      <c r="J297" s="217">
        <v>32687</v>
      </c>
      <c r="K297" s="218">
        <v>542.42147</v>
      </c>
      <c r="L297" s="217">
        <v>60.26</v>
      </c>
      <c r="M297" t="s">
        <v>643</v>
      </c>
      <c r="N297" t="s">
        <v>1944</v>
      </c>
      <c r="O297" t="s">
        <v>685</v>
      </c>
      <c r="P297" t="s">
        <v>682</v>
      </c>
      <c r="Q297" t="s">
        <v>683</v>
      </c>
      <c r="R297" t="s">
        <v>1669</v>
      </c>
      <c r="S297" t="s">
        <v>1669</v>
      </c>
      <c r="T297" t="s">
        <v>1669</v>
      </c>
      <c r="U297" t="s">
        <v>1669</v>
      </c>
      <c r="V297" t="s">
        <v>648</v>
      </c>
      <c r="W297" t="s">
        <v>793</v>
      </c>
      <c r="X297" t="s">
        <v>1669</v>
      </c>
      <c r="Y297" s="216">
        <v>44658</v>
      </c>
    </row>
    <row r="298" spans="2:25" x14ac:dyDescent="0.25">
      <c r="B298" t="s">
        <v>789</v>
      </c>
      <c r="C298" s="216">
        <v>44312</v>
      </c>
      <c r="D298" t="s">
        <v>1643</v>
      </c>
      <c r="E298" t="s">
        <v>639</v>
      </c>
      <c r="F298">
        <v>5527</v>
      </c>
      <c r="G298" t="s">
        <v>2017</v>
      </c>
      <c r="H298" t="s">
        <v>981</v>
      </c>
      <c r="I298" t="s">
        <v>679</v>
      </c>
      <c r="J298" s="217">
        <v>195310</v>
      </c>
      <c r="K298" s="218">
        <v>542.42147</v>
      </c>
      <c r="L298" s="217">
        <v>360.07</v>
      </c>
      <c r="M298" t="s">
        <v>643</v>
      </c>
      <c r="N298" t="s">
        <v>1990</v>
      </c>
      <c r="O298" t="s">
        <v>686</v>
      </c>
      <c r="P298" t="s">
        <v>682</v>
      </c>
      <c r="Q298" t="s">
        <v>683</v>
      </c>
      <c r="R298" t="s">
        <v>1669</v>
      </c>
      <c r="S298" t="s">
        <v>1669</v>
      </c>
      <c r="T298" t="s">
        <v>1669</v>
      </c>
      <c r="U298" t="s">
        <v>1669</v>
      </c>
      <c r="V298" t="s">
        <v>648</v>
      </c>
      <c r="W298" t="s">
        <v>793</v>
      </c>
      <c r="X298" t="s">
        <v>1669</v>
      </c>
      <c r="Y298" s="216">
        <v>44658</v>
      </c>
    </row>
    <row r="299" spans="2:25" x14ac:dyDescent="0.25">
      <c r="B299" t="s">
        <v>789</v>
      </c>
      <c r="C299" s="216">
        <v>44312</v>
      </c>
      <c r="D299" t="s">
        <v>1643</v>
      </c>
      <c r="E299" t="s">
        <v>639</v>
      </c>
      <c r="F299">
        <v>5527</v>
      </c>
      <c r="G299" t="s">
        <v>2017</v>
      </c>
      <c r="H299" t="s">
        <v>979</v>
      </c>
      <c r="I299" t="s">
        <v>679</v>
      </c>
      <c r="J299" s="217">
        <v>36621</v>
      </c>
      <c r="K299" s="218">
        <v>542.42147</v>
      </c>
      <c r="L299" s="217">
        <v>67.510000000000005</v>
      </c>
      <c r="M299" t="s">
        <v>643</v>
      </c>
      <c r="N299" t="s">
        <v>1942</v>
      </c>
      <c r="O299" t="s">
        <v>688</v>
      </c>
      <c r="P299" t="s">
        <v>682</v>
      </c>
      <c r="Q299" t="s">
        <v>683</v>
      </c>
      <c r="R299" t="s">
        <v>1669</v>
      </c>
      <c r="S299" t="s">
        <v>1669</v>
      </c>
      <c r="T299" t="s">
        <v>1669</v>
      </c>
      <c r="U299" t="s">
        <v>1669</v>
      </c>
      <c r="V299" t="s">
        <v>648</v>
      </c>
      <c r="W299" t="s">
        <v>793</v>
      </c>
      <c r="X299" t="s">
        <v>1669</v>
      </c>
      <c r="Y299" s="216">
        <v>44658</v>
      </c>
    </row>
    <row r="300" spans="2:25" x14ac:dyDescent="0.25">
      <c r="B300" t="s">
        <v>789</v>
      </c>
      <c r="C300" s="216">
        <v>44313</v>
      </c>
      <c r="D300" t="s">
        <v>1643</v>
      </c>
      <c r="E300" t="s">
        <v>639</v>
      </c>
      <c r="F300">
        <v>5527</v>
      </c>
      <c r="G300" t="s">
        <v>983</v>
      </c>
      <c r="H300" t="s">
        <v>984</v>
      </c>
      <c r="I300" t="s">
        <v>679</v>
      </c>
      <c r="J300" s="217">
        <v>51879</v>
      </c>
      <c r="K300" s="218">
        <v>543.09856500000001</v>
      </c>
      <c r="L300" s="217">
        <v>95.52</v>
      </c>
      <c r="M300" t="s">
        <v>643</v>
      </c>
      <c r="N300" t="s">
        <v>1942</v>
      </c>
      <c r="O300" t="s">
        <v>688</v>
      </c>
      <c r="P300" t="s">
        <v>682</v>
      </c>
      <c r="Q300" t="s">
        <v>683</v>
      </c>
      <c r="R300" t="s">
        <v>1669</v>
      </c>
      <c r="S300" t="s">
        <v>1669</v>
      </c>
      <c r="T300" t="s">
        <v>1669</v>
      </c>
      <c r="U300" t="s">
        <v>1669</v>
      </c>
      <c r="V300" t="s">
        <v>648</v>
      </c>
      <c r="W300" t="s">
        <v>1258</v>
      </c>
      <c r="X300" t="s">
        <v>1669</v>
      </c>
      <c r="Y300" s="216">
        <v>44658</v>
      </c>
    </row>
    <row r="301" spans="2:25" x14ac:dyDescent="0.25">
      <c r="B301" t="s">
        <v>789</v>
      </c>
      <c r="C301" s="216">
        <v>44313</v>
      </c>
      <c r="D301" t="s">
        <v>1643</v>
      </c>
      <c r="E301" t="s">
        <v>639</v>
      </c>
      <c r="F301">
        <v>5527</v>
      </c>
      <c r="G301" t="s">
        <v>983</v>
      </c>
      <c r="H301" t="s">
        <v>984</v>
      </c>
      <c r="I301" t="s">
        <v>679</v>
      </c>
      <c r="J301" s="217">
        <v>465490</v>
      </c>
      <c r="K301" s="218">
        <v>543.09856500000001</v>
      </c>
      <c r="L301" s="217">
        <v>857.1</v>
      </c>
      <c r="M301" t="s">
        <v>643</v>
      </c>
      <c r="N301" t="s">
        <v>1990</v>
      </c>
      <c r="O301" t="s">
        <v>686</v>
      </c>
      <c r="P301" t="s">
        <v>682</v>
      </c>
      <c r="Q301" t="s">
        <v>683</v>
      </c>
      <c r="R301" t="s">
        <v>1669</v>
      </c>
      <c r="S301" t="s">
        <v>1669</v>
      </c>
      <c r="T301" t="s">
        <v>1669</v>
      </c>
      <c r="U301" t="s">
        <v>1669</v>
      </c>
      <c r="V301" t="s">
        <v>648</v>
      </c>
      <c r="W301" t="s">
        <v>1258</v>
      </c>
      <c r="X301" t="s">
        <v>1669</v>
      </c>
      <c r="Y301" s="216">
        <v>44658</v>
      </c>
    </row>
    <row r="302" spans="2:25" x14ac:dyDescent="0.25">
      <c r="B302" t="s">
        <v>789</v>
      </c>
      <c r="C302" s="216">
        <v>44313</v>
      </c>
      <c r="D302" t="s">
        <v>1643</v>
      </c>
      <c r="E302" t="s">
        <v>639</v>
      </c>
      <c r="F302">
        <v>5527</v>
      </c>
      <c r="G302" t="s">
        <v>983</v>
      </c>
      <c r="H302" t="s">
        <v>984</v>
      </c>
      <c r="I302" t="s">
        <v>679</v>
      </c>
      <c r="J302" s="217">
        <v>354000</v>
      </c>
      <c r="K302" s="218">
        <v>543.09856500000001</v>
      </c>
      <c r="L302" s="217">
        <v>651.82000000000005</v>
      </c>
      <c r="M302" t="s">
        <v>643</v>
      </c>
      <c r="N302" t="s">
        <v>1943</v>
      </c>
      <c r="O302" t="s">
        <v>695</v>
      </c>
      <c r="P302" t="s">
        <v>682</v>
      </c>
      <c r="Q302" t="s">
        <v>683</v>
      </c>
      <c r="R302" t="s">
        <v>1669</v>
      </c>
      <c r="S302" t="s">
        <v>1669</v>
      </c>
      <c r="T302" t="s">
        <v>1669</v>
      </c>
      <c r="U302" t="s">
        <v>1669</v>
      </c>
      <c r="V302" t="s">
        <v>648</v>
      </c>
      <c r="W302" t="s">
        <v>1258</v>
      </c>
      <c r="X302" t="s">
        <v>1669</v>
      </c>
      <c r="Y302" s="216">
        <v>44658</v>
      </c>
    </row>
    <row r="303" spans="2:25" x14ac:dyDescent="0.25">
      <c r="B303" t="s">
        <v>789</v>
      </c>
      <c r="C303" s="216">
        <v>44313</v>
      </c>
      <c r="D303" t="s">
        <v>1643</v>
      </c>
      <c r="E303" t="s">
        <v>639</v>
      </c>
      <c r="F303">
        <v>5527</v>
      </c>
      <c r="G303" t="s">
        <v>983</v>
      </c>
      <c r="H303" t="s">
        <v>984</v>
      </c>
      <c r="I303" t="s">
        <v>679</v>
      </c>
      <c r="J303" s="217">
        <v>362130</v>
      </c>
      <c r="K303" s="218">
        <v>543.09856500000001</v>
      </c>
      <c r="L303" s="217">
        <v>666.79</v>
      </c>
      <c r="M303" t="s">
        <v>643</v>
      </c>
      <c r="N303" t="s">
        <v>1944</v>
      </c>
      <c r="O303" t="s">
        <v>685</v>
      </c>
      <c r="P303" t="s">
        <v>682</v>
      </c>
      <c r="Q303" t="s">
        <v>683</v>
      </c>
      <c r="R303" t="s">
        <v>1669</v>
      </c>
      <c r="S303" t="s">
        <v>1669</v>
      </c>
      <c r="T303" t="s">
        <v>1669</v>
      </c>
      <c r="U303" t="s">
        <v>1669</v>
      </c>
      <c r="V303" t="s">
        <v>648</v>
      </c>
      <c r="W303" t="s">
        <v>1258</v>
      </c>
      <c r="X303" t="s">
        <v>1669</v>
      </c>
      <c r="Y303" s="216">
        <v>44658</v>
      </c>
    </row>
    <row r="304" spans="2:25" x14ac:dyDescent="0.25">
      <c r="B304" t="s">
        <v>789</v>
      </c>
      <c r="C304" s="216">
        <v>44313</v>
      </c>
      <c r="D304" t="s">
        <v>1643</v>
      </c>
      <c r="E304" t="s">
        <v>639</v>
      </c>
      <c r="F304">
        <v>5527</v>
      </c>
      <c r="G304" t="s">
        <v>983</v>
      </c>
      <c r="H304" t="s">
        <v>984</v>
      </c>
      <c r="I304" t="s">
        <v>679</v>
      </c>
      <c r="J304" s="217">
        <v>881826</v>
      </c>
      <c r="K304" s="218">
        <v>543.09856500000001</v>
      </c>
      <c r="L304" s="217">
        <v>1623.69</v>
      </c>
      <c r="M304" t="s">
        <v>643</v>
      </c>
      <c r="N304" t="s">
        <v>1946</v>
      </c>
      <c r="O304" t="s">
        <v>681</v>
      </c>
      <c r="P304" t="s">
        <v>682</v>
      </c>
      <c r="Q304" t="s">
        <v>683</v>
      </c>
      <c r="R304" t="s">
        <v>1669</v>
      </c>
      <c r="S304" t="s">
        <v>1669</v>
      </c>
      <c r="T304" t="s">
        <v>1669</v>
      </c>
      <c r="U304" t="s">
        <v>1669</v>
      </c>
      <c r="V304" t="s">
        <v>648</v>
      </c>
      <c r="W304" t="s">
        <v>1258</v>
      </c>
      <c r="X304" t="s">
        <v>1669</v>
      </c>
      <c r="Y304" s="216">
        <v>44658</v>
      </c>
    </row>
    <row r="305" spans="2:25" x14ac:dyDescent="0.25">
      <c r="B305" t="s">
        <v>789</v>
      </c>
      <c r="C305" s="216">
        <v>44313</v>
      </c>
      <c r="D305" t="s">
        <v>1643</v>
      </c>
      <c r="E305" t="s">
        <v>639</v>
      </c>
      <c r="F305">
        <v>5527</v>
      </c>
      <c r="G305" t="s">
        <v>983</v>
      </c>
      <c r="H305" t="s">
        <v>984</v>
      </c>
      <c r="I305" t="s">
        <v>679</v>
      </c>
      <c r="J305" s="217">
        <v>343763</v>
      </c>
      <c r="K305" s="218">
        <v>543.09856500000001</v>
      </c>
      <c r="L305" s="217">
        <v>632.97</v>
      </c>
      <c r="M305" t="s">
        <v>643</v>
      </c>
      <c r="N305" t="s">
        <v>1945</v>
      </c>
      <c r="O305" t="s">
        <v>687</v>
      </c>
      <c r="P305" t="s">
        <v>682</v>
      </c>
      <c r="Q305" t="s">
        <v>683</v>
      </c>
      <c r="R305" t="s">
        <v>1669</v>
      </c>
      <c r="S305" t="s">
        <v>1669</v>
      </c>
      <c r="T305" t="s">
        <v>1669</v>
      </c>
      <c r="U305" t="s">
        <v>1669</v>
      </c>
      <c r="V305" t="s">
        <v>648</v>
      </c>
      <c r="W305" t="s">
        <v>1258</v>
      </c>
      <c r="X305" t="s">
        <v>1669</v>
      </c>
      <c r="Y305" s="216">
        <v>44658</v>
      </c>
    </row>
    <row r="306" spans="2:25" x14ac:dyDescent="0.25">
      <c r="B306" t="s">
        <v>789</v>
      </c>
      <c r="C306" s="216">
        <v>44313</v>
      </c>
      <c r="D306" t="s">
        <v>1643</v>
      </c>
      <c r="E306" t="s">
        <v>639</v>
      </c>
      <c r="F306">
        <v>5527</v>
      </c>
      <c r="G306" t="s">
        <v>983</v>
      </c>
      <c r="H306" t="s">
        <v>984</v>
      </c>
      <c r="I306" t="s">
        <v>679</v>
      </c>
      <c r="J306" s="217">
        <v>214098</v>
      </c>
      <c r="K306" s="218">
        <v>543.09856500000001</v>
      </c>
      <c r="L306" s="217">
        <v>394.22</v>
      </c>
      <c r="M306" t="s">
        <v>643</v>
      </c>
      <c r="N306" t="s">
        <v>1945</v>
      </c>
      <c r="O306" t="s">
        <v>687</v>
      </c>
      <c r="P306" t="s">
        <v>682</v>
      </c>
      <c r="Q306" t="s">
        <v>683</v>
      </c>
      <c r="R306" t="s">
        <v>1669</v>
      </c>
      <c r="S306" t="s">
        <v>1669</v>
      </c>
      <c r="T306" t="s">
        <v>1669</v>
      </c>
      <c r="U306" t="s">
        <v>1669</v>
      </c>
      <c r="V306" t="s">
        <v>648</v>
      </c>
      <c r="W306" t="s">
        <v>1258</v>
      </c>
      <c r="X306" t="s">
        <v>1669</v>
      </c>
      <c r="Y306" s="216">
        <v>44658</v>
      </c>
    </row>
    <row r="307" spans="2:25" x14ac:dyDescent="0.25">
      <c r="B307" t="s">
        <v>789</v>
      </c>
      <c r="C307" s="216">
        <v>44313</v>
      </c>
      <c r="D307" t="s">
        <v>1643</v>
      </c>
      <c r="E307" t="s">
        <v>639</v>
      </c>
      <c r="F307">
        <v>5527</v>
      </c>
      <c r="G307" t="s">
        <v>983</v>
      </c>
      <c r="H307" t="s">
        <v>984</v>
      </c>
      <c r="I307" t="s">
        <v>679</v>
      </c>
      <c r="J307" s="217">
        <v>212098</v>
      </c>
      <c r="K307" s="218">
        <v>543.09856500000001</v>
      </c>
      <c r="L307" s="217">
        <v>390.53</v>
      </c>
      <c r="M307" t="s">
        <v>643</v>
      </c>
      <c r="N307" t="s">
        <v>1945</v>
      </c>
      <c r="O307" t="s">
        <v>687</v>
      </c>
      <c r="P307" t="s">
        <v>682</v>
      </c>
      <c r="Q307" t="s">
        <v>683</v>
      </c>
      <c r="R307" t="s">
        <v>1669</v>
      </c>
      <c r="S307" t="s">
        <v>1669</v>
      </c>
      <c r="T307" t="s">
        <v>1669</v>
      </c>
      <c r="U307" t="s">
        <v>1669</v>
      </c>
      <c r="V307" t="s">
        <v>648</v>
      </c>
      <c r="W307" t="s">
        <v>793</v>
      </c>
      <c r="X307" t="s">
        <v>1669</v>
      </c>
      <c r="Y307" s="216">
        <v>44658</v>
      </c>
    </row>
    <row r="308" spans="2:25" x14ac:dyDescent="0.25">
      <c r="B308" t="s">
        <v>789</v>
      </c>
      <c r="C308" s="216">
        <v>44313</v>
      </c>
      <c r="D308" t="s">
        <v>1643</v>
      </c>
      <c r="E308" t="s">
        <v>639</v>
      </c>
      <c r="F308">
        <v>5527</v>
      </c>
      <c r="G308" t="s">
        <v>983</v>
      </c>
      <c r="H308" t="s">
        <v>984</v>
      </c>
      <c r="I308" t="s">
        <v>679</v>
      </c>
      <c r="J308" s="217">
        <v>192259</v>
      </c>
      <c r="K308" s="218">
        <v>543.09856500000001</v>
      </c>
      <c r="L308" s="217">
        <v>354</v>
      </c>
      <c r="M308" t="s">
        <v>643</v>
      </c>
      <c r="N308" t="s">
        <v>1941</v>
      </c>
      <c r="O308" t="s">
        <v>689</v>
      </c>
      <c r="P308" t="s">
        <v>682</v>
      </c>
      <c r="Q308" t="s">
        <v>683</v>
      </c>
      <c r="R308" t="s">
        <v>1669</v>
      </c>
      <c r="S308" t="s">
        <v>1669</v>
      </c>
      <c r="T308" t="s">
        <v>1669</v>
      </c>
      <c r="U308" t="s">
        <v>1669</v>
      </c>
      <c r="V308" t="s">
        <v>648</v>
      </c>
      <c r="W308" t="s">
        <v>1258</v>
      </c>
      <c r="X308" t="s">
        <v>1669</v>
      </c>
      <c r="Y308" s="216">
        <v>44658</v>
      </c>
    </row>
    <row r="309" spans="2:25" x14ac:dyDescent="0.25">
      <c r="B309" t="s">
        <v>789</v>
      </c>
      <c r="C309" s="216">
        <v>44313</v>
      </c>
      <c r="D309" t="s">
        <v>1643</v>
      </c>
      <c r="E309" t="s">
        <v>639</v>
      </c>
      <c r="F309">
        <v>5527</v>
      </c>
      <c r="G309" t="s">
        <v>985</v>
      </c>
      <c r="H309" t="s">
        <v>986</v>
      </c>
      <c r="I309" t="s">
        <v>679</v>
      </c>
      <c r="J309" s="217">
        <v>50000</v>
      </c>
      <c r="K309" s="218">
        <v>543.09856500000001</v>
      </c>
      <c r="L309" s="217">
        <v>92.06</v>
      </c>
      <c r="M309" t="s">
        <v>643</v>
      </c>
      <c r="N309" t="s">
        <v>1936</v>
      </c>
      <c r="O309" t="s">
        <v>749</v>
      </c>
      <c r="P309" t="s">
        <v>682</v>
      </c>
      <c r="Q309" t="s">
        <v>683</v>
      </c>
      <c r="R309" t="s">
        <v>1669</v>
      </c>
      <c r="S309" t="s">
        <v>1669</v>
      </c>
      <c r="T309" t="s">
        <v>1669</v>
      </c>
      <c r="U309" t="s">
        <v>1669</v>
      </c>
      <c r="V309" t="s">
        <v>648</v>
      </c>
      <c r="W309" t="s">
        <v>793</v>
      </c>
      <c r="X309" t="s">
        <v>1669</v>
      </c>
      <c r="Y309" s="216">
        <v>44658</v>
      </c>
    </row>
    <row r="310" spans="2:25" x14ac:dyDescent="0.25">
      <c r="B310" t="s">
        <v>789</v>
      </c>
      <c r="C310" s="216">
        <v>44313</v>
      </c>
      <c r="D310" t="s">
        <v>1643</v>
      </c>
      <c r="E310" t="s">
        <v>639</v>
      </c>
      <c r="F310">
        <v>5527</v>
      </c>
      <c r="G310" t="s">
        <v>985</v>
      </c>
      <c r="H310" t="s">
        <v>1185</v>
      </c>
      <c r="I310" t="s">
        <v>679</v>
      </c>
      <c r="J310" s="217">
        <v>25000</v>
      </c>
      <c r="K310" s="218">
        <v>543.09856500000001</v>
      </c>
      <c r="L310" s="217">
        <v>46.03</v>
      </c>
      <c r="M310" t="s">
        <v>643</v>
      </c>
      <c r="N310" t="s">
        <v>1936</v>
      </c>
      <c r="O310" t="s">
        <v>749</v>
      </c>
      <c r="P310" t="s">
        <v>682</v>
      </c>
      <c r="Q310" t="s">
        <v>683</v>
      </c>
      <c r="R310" t="s">
        <v>1669</v>
      </c>
      <c r="S310" t="s">
        <v>1669</v>
      </c>
      <c r="T310" t="s">
        <v>1669</v>
      </c>
      <c r="U310" t="s">
        <v>1669</v>
      </c>
      <c r="V310" t="s">
        <v>648</v>
      </c>
      <c r="W310" t="s">
        <v>1097</v>
      </c>
      <c r="X310" t="s">
        <v>1669</v>
      </c>
      <c r="Y310" s="216">
        <v>44658</v>
      </c>
    </row>
    <row r="311" spans="2:25" x14ac:dyDescent="0.25">
      <c r="B311" t="s">
        <v>789</v>
      </c>
      <c r="C311" s="216">
        <v>44313</v>
      </c>
      <c r="D311" t="s">
        <v>1643</v>
      </c>
      <c r="E311" t="s">
        <v>639</v>
      </c>
      <c r="F311">
        <v>5527</v>
      </c>
      <c r="G311" t="s">
        <v>985</v>
      </c>
      <c r="H311" t="s">
        <v>986</v>
      </c>
      <c r="I311" t="s">
        <v>679</v>
      </c>
      <c r="J311" s="217">
        <v>50000</v>
      </c>
      <c r="K311" s="218">
        <v>543.09856500000001</v>
      </c>
      <c r="L311" s="217">
        <v>92.06</v>
      </c>
      <c r="M311" t="s">
        <v>643</v>
      </c>
      <c r="N311" t="s">
        <v>1936</v>
      </c>
      <c r="O311" t="s">
        <v>749</v>
      </c>
      <c r="P311" t="s">
        <v>682</v>
      </c>
      <c r="Q311" t="s">
        <v>683</v>
      </c>
      <c r="R311" t="s">
        <v>1669</v>
      </c>
      <c r="S311" t="s">
        <v>1669</v>
      </c>
      <c r="T311" t="s">
        <v>1669</v>
      </c>
      <c r="U311" t="s">
        <v>1669</v>
      </c>
      <c r="V311" t="s">
        <v>648</v>
      </c>
      <c r="W311" t="s">
        <v>793</v>
      </c>
      <c r="X311" t="s">
        <v>1669</v>
      </c>
      <c r="Y311" s="216">
        <v>44658</v>
      </c>
    </row>
    <row r="312" spans="2:25" x14ac:dyDescent="0.25">
      <c r="B312" t="s">
        <v>789</v>
      </c>
      <c r="C312" s="216">
        <v>44313</v>
      </c>
      <c r="D312" t="s">
        <v>1643</v>
      </c>
      <c r="E312" t="s">
        <v>639</v>
      </c>
      <c r="F312">
        <v>5527</v>
      </c>
      <c r="G312" t="s">
        <v>985</v>
      </c>
      <c r="H312" t="s">
        <v>986</v>
      </c>
      <c r="I312" t="s">
        <v>679</v>
      </c>
      <c r="J312" s="217">
        <v>25000</v>
      </c>
      <c r="K312" s="218">
        <v>543.09856500000001</v>
      </c>
      <c r="L312" s="217">
        <v>46.03</v>
      </c>
      <c r="M312" t="s">
        <v>643</v>
      </c>
      <c r="N312" t="s">
        <v>1936</v>
      </c>
      <c r="O312" t="s">
        <v>749</v>
      </c>
      <c r="P312" t="s">
        <v>682</v>
      </c>
      <c r="Q312" t="s">
        <v>683</v>
      </c>
      <c r="R312" t="s">
        <v>1669</v>
      </c>
      <c r="S312" t="s">
        <v>1669</v>
      </c>
      <c r="T312" t="s">
        <v>1669</v>
      </c>
      <c r="U312" t="s">
        <v>1669</v>
      </c>
      <c r="V312" t="s">
        <v>648</v>
      </c>
      <c r="W312" t="s">
        <v>1097</v>
      </c>
      <c r="X312" t="s">
        <v>1669</v>
      </c>
      <c r="Y312" s="216">
        <v>44658</v>
      </c>
    </row>
    <row r="313" spans="2:25" x14ac:dyDescent="0.25">
      <c r="B313" t="s">
        <v>789</v>
      </c>
      <c r="C313" s="216">
        <v>44313</v>
      </c>
      <c r="D313" t="s">
        <v>1643</v>
      </c>
      <c r="E313" t="s">
        <v>639</v>
      </c>
      <c r="F313">
        <v>5527</v>
      </c>
      <c r="G313" t="s">
        <v>985</v>
      </c>
      <c r="H313" t="s">
        <v>987</v>
      </c>
      <c r="I313" t="s">
        <v>679</v>
      </c>
      <c r="J313" s="217">
        <v>50000</v>
      </c>
      <c r="K313" s="218">
        <v>543.09856500000001</v>
      </c>
      <c r="L313" s="217">
        <v>92.06</v>
      </c>
      <c r="M313" t="s">
        <v>643</v>
      </c>
      <c r="N313" t="s">
        <v>1936</v>
      </c>
      <c r="O313" t="s">
        <v>749</v>
      </c>
      <c r="P313" t="s">
        <v>682</v>
      </c>
      <c r="Q313" t="s">
        <v>683</v>
      </c>
      <c r="R313" t="s">
        <v>1669</v>
      </c>
      <c r="S313" t="s">
        <v>1669</v>
      </c>
      <c r="T313" t="s">
        <v>1669</v>
      </c>
      <c r="U313" t="s">
        <v>1669</v>
      </c>
      <c r="V313" t="s">
        <v>648</v>
      </c>
      <c r="W313" t="s">
        <v>793</v>
      </c>
      <c r="X313" t="s">
        <v>1669</v>
      </c>
      <c r="Y313" s="216">
        <v>44658</v>
      </c>
    </row>
    <row r="314" spans="2:25" x14ac:dyDescent="0.25">
      <c r="B314" t="s">
        <v>789</v>
      </c>
      <c r="C314" s="216">
        <v>44313</v>
      </c>
      <c r="D314" t="s">
        <v>1643</v>
      </c>
      <c r="E314" t="s">
        <v>639</v>
      </c>
      <c r="F314">
        <v>5527</v>
      </c>
      <c r="G314" t="s">
        <v>985</v>
      </c>
      <c r="H314" t="s">
        <v>1185</v>
      </c>
      <c r="I314" t="s">
        <v>679</v>
      </c>
      <c r="J314" s="217">
        <v>25000</v>
      </c>
      <c r="K314" s="218">
        <v>543.09856500000001</v>
      </c>
      <c r="L314" s="217">
        <v>46.03</v>
      </c>
      <c r="M314" t="s">
        <v>643</v>
      </c>
      <c r="N314" t="s">
        <v>1936</v>
      </c>
      <c r="O314" t="s">
        <v>749</v>
      </c>
      <c r="P314" t="s">
        <v>682</v>
      </c>
      <c r="Q314" t="s">
        <v>683</v>
      </c>
      <c r="R314" t="s">
        <v>1669</v>
      </c>
      <c r="S314" t="s">
        <v>1669</v>
      </c>
      <c r="T314" t="s">
        <v>1669</v>
      </c>
      <c r="U314" t="s">
        <v>1669</v>
      </c>
      <c r="V314" t="s">
        <v>648</v>
      </c>
      <c r="W314" t="s">
        <v>1097</v>
      </c>
      <c r="X314" t="s">
        <v>1669</v>
      </c>
      <c r="Y314" s="216">
        <v>44658</v>
      </c>
    </row>
    <row r="315" spans="2:25" x14ac:dyDescent="0.25">
      <c r="B315" t="s">
        <v>789</v>
      </c>
      <c r="C315" s="216">
        <v>44313</v>
      </c>
      <c r="D315" t="s">
        <v>1643</v>
      </c>
      <c r="E315" t="s">
        <v>639</v>
      </c>
      <c r="F315">
        <v>5527</v>
      </c>
      <c r="G315" t="s">
        <v>985</v>
      </c>
      <c r="H315" t="s">
        <v>987</v>
      </c>
      <c r="I315" t="s">
        <v>679</v>
      </c>
      <c r="J315" s="217">
        <v>50000</v>
      </c>
      <c r="K315" s="218">
        <v>543.09856500000001</v>
      </c>
      <c r="L315" s="217">
        <v>92.06</v>
      </c>
      <c r="M315" t="s">
        <v>643</v>
      </c>
      <c r="N315" t="s">
        <v>1936</v>
      </c>
      <c r="O315" t="s">
        <v>749</v>
      </c>
      <c r="P315" t="s">
        <v>682</v>
      </c>
      <c r="Q315" t="s">
        <v>683</v>
      </c>
      <c r="R315" t="s">
        <v>1669</v>
      </c>
      <c r="S315" t="s">
        <v>1669</v>
      </c>
      <c r="T315" t="s">
        <v>1669</v>
      </c>
      <c r="U315" t="s">
        <v>1669</v>
      </c>
      <c r="V315" t="s">
        <v>648</v>
      </c>
      <c r="W315" t="s">
        <v>793</v>
      </c>
      <c r="X315" t="s">
        <v>1669</v>
      </c>
      <c r="Y315" s="216">
        <v>44658</v>
      </c>
    </row>
    <row r="316" spans="2:25" x14ac:dyDescent="0.25">
      <c r="B316" t="s">
        <v>789</v>
      </c>
      <c r="C316" s="216">
        <v>44313</v>
      </c>
      <c r="D316" t="s">
        <v>1643</v>
      </c>
      <c r="E316" t="s">
        <v>639</v>
      </c>
      <c r="F316">
        <v>5527</v>
      </c>
      <c r="G316" t="s">
        <v>985</v>
      </c>
      <c r="H316" t="s">
        <v>1185</v>
      </c>
      <c r="I316" t="s">
        <v>679</v>
      </c>
      <c r="J316" s="217">
        <v>25000</v>
      </c>
      <c r="K316" s="218">
        <v>543.09856500000001</v>
      </c>
      <c r="L316" s="217">
        <v>46.03</v>
      </c>
      <c r="M316" t="s">
        <v>643</v>
      </c>
      <c r="N316" t="s">
        <v>1936</v>
      </c>
      <c r="O316" t="s">
        <v>749</v>
      </c>
      <c r="P316" t="s">
        <v>682</v>
      </c>
      <c r="Q316" t="s">
        <v>683</v>
      </c>
      <c r="R316" t="s">
        <v>1669</v>
      </c>
      <c r="S316" t="s">
        <v>1669</v>
      </c>
      <c r="T316" t="s">
        <v>1669</v>
      </c>
      <c r="U316" t="s">
        <v>1669</v>
      </c>
      <c r="V316" t="s">
        <v>648</v>
      </c>
      <c r="W316" t="s">
        <v>1097</v>
      </c>
      <c r="X316" t="s">
        <v>1669</v>
      </c>
      <c r="Y316" s="216">
        <v>44658</v>
      </c>
    </row>
    <row r="317" spans="2:25" x14ac:dyDescent="0.25">
      <c r="B317" t="s">
        <v>789</v>
      </c>
      <c r="C317" s="216">
        <v>44313</v>
      </c>
      <c r="D317" t="s">
        <v>1643</v>
      </c>
      <c r="E317" t="s">
        <v>639</v>
      </c>
      <c r="F317">
        <v>5527</v>
      </c>
      <c r="G317" t="s">
        <v>985</v>
      </c>
      <c r="H317" t="s">
        <v>987</v>
      </c>
      <c r="I317" t="s">
        <v>679</v>
      </c>
      <c r="J317" s="217">
        <v>50000</v>
      </c>
      <c r="K317" s="218">
        <v>543.09856500000001</v>
      </c>
      <c r="L317" s="217">
        <v>92.06</v>
      </c>
      <c r="M317" t="s">
        <v>643</v>
      </c>
      <c r="N317" t="s">
        <v>1936</v>
      </c>
      <c r="O317" t="s">
        <v>749</v>
      </c>
      <c r="P317" t="s">
        <v>682</v>
      </c>
      <c r="Q317" t="s">
        <v>683</v>
      </c>
      <c r="R317" t="s">
        <v>1669</v>
      </c>
      <c r="S317" t="s">
        <v>1669</v>
      </c>
      <c r="T317" t="s">
        <v>1669</v>
      </c>
      <c r="U317" t="s">
        <v>1669</v>
      </c>
      <c r="V317" t="s">
        <v>648</v>
      </c>
      <c r="W317" t="s">
        <v>793</v>
      </c>
      <c r="X317" t="s">
        <v>1669</v>
      </c>
      <c r="Y317" s="216">
        <v>44658</v>
      </c>
    </row>
    <row r="318" spans="2:25" x14ac:dyDescent="0.25">
      <c r="B318" t="s">
        <v>789</v>
      </c>
      <c r="C318" s="216">
        <v>44313</v>
      </c>
      <c r="D318" t="s">
        <v>1643</v>
      </c>
      <c r="E318" t="s">
        <v>639</v>
      </c>
      <c r="F318">
        <v>5527</v>
      </c>
      <c r="G318" t="s">
        <v>985</v>
      </c>
      <c r="H318" t="s">
        <v>1185</v>
      </c>
      <c r="I318" t="s">
        <v>679</v>
      </c>
      <c r="J318" s="217">
        <v>25000</v>
      </c>
      <c r="K318" s="218">
        <v>543.09856500000001</v>
      </c>
      <c r="L318" s="217">
        <v>46.03</v>
      </c>
      <c r="M318" t="s">
        <v>643</v>
      </c>
      <c r="N318" t="s">
        <v>1936</v>
      </c>
      <c r="O318" t="s">
        <v>749</v>
      </c>
      <c r="P318" t="s">
        <v>682</v>
      </c>
      <c r="Q318" t="s">
        <v>683</v>
      </c>
      <c r="R318" t="s">
        <v>1669</v>
      </c>
      <c r="S318" t="s">
        <v>1669</v>
      </c>
      <c r="T318" t="s">
        <v>1669</v>
      </c>
      <c r="U318" t="s">
        <v>1669</v>
      </c>
      <c r="V318" t="s">
        <v>648</v>
      </c>
      <c r="W318" t="s">
        <v>1097</v>
      </c>
      <c r="X318" t="s">
        <v>1669</v>
      </c>
      <c r="Y318" s="216">
        <v>44658</v>
      </c>
    </row>
    <row r="319" spans="2:25" x14ac:dyDescent="0.25">
      <c r="B319" t="s">
        <v>789</v>
      </c>
      <c r="C319" s="216">
        <v>44313</v>
      </c>
      <c r="D319" t="s">
        <v>1643</v>
      </c>
      <c r="E319" t="s">
        <v>639</v>
      </c>
      <c r="F319">
        <v>5527</v>
      </c>
      <c r="G319" t="s">
        <v>992</v>
      </c>
      <c r="H319" t="s">
        <v>993</v>
      </c>
      <c r="I319" t="s">
        <v>679</v>
      </c>
      <c r="J319" s="217">
        <v>65000</v>
      </c>
      <c r="K319" s="218">
        <v>543.09856500000001</v>
      </c>
      <c r="L319" s="217">
        <v>119.68</v>
      </c>
      <c r="M319" t="s">
        <v>643</v>
      </c>
      <c r="N319" t="s">
        <v>1653</v>
      </c>
      <c r="O319" t="s">
        <v>701</v>
      </c>
      <c r="P319" t="s">
        <v>682</v>
      </c>
      <c r="Q319" t="s">
        <v>683</v>
      </c>
      <c r="R319" t="s">
        <v>1669</v>
      </c>
      <c r="S319" t="s">
        <v>1669</v>
      </c>
      <c r="T319" t="s">
        <v>1669</v>
      </c>
      <c r="U319" t="s">
        <v>1669</v>
      </c>
      <c r="V319" t="s">
        <v>648</v>
      </c>
      <c r="W319" t="s">
        <v>793</v>
      </c>
      <c r="X319" t="s">
        <v>1669</v>
      </c>
      <c r="Y319" s="216">
        <v>44658</v>
      </c>
    </row>
    <row r="320" spans="2:25" x14ac:dyDescent="0.25">
      <c r="B320" t="s">
        <v>789</v>
      </c>
      <c r="C320" s="216">
        <v>44313</v>
      </c>
      <c r="D320" t="s">
        <v>1643</v>
      </c>
      <c r="E320" t="s">
        <v>639</v>
      </c>
      <c r="F320">
        <v>5527</v>
      </c>
      <c r="G320" t="s">
        <v>994</v>
      </c>
      <c r="H320" t="s">
        <v>993</v>
      </c>
      <c r="I320" t="s">
        <v>679</v>
      </c>
      <c r="J320" s="217">
        <v>50000</v>
      </c>
      <c r="K320" s="218">
        <v>543.09856500000001</v>
      </c>
      <c r="L320" s="217">
        <v>92.06</v>
      </c>
      <c r="M320" t="s">
        <v>643</v>
      </c>
      <c r="N320" t="s">
        <v>1654</v>
      </c>
      <c r="O320" t="s">
        <v>698</v>
      </c>
      <c r="P320" t="s">
        <v>682</v>
      </c>
      <c r="Q320" t="s">
        <v>683</v>
      </c>
      <c r="R320" t="s">
        <v>1669</v>
      </c>
      <c r="S320" t="s">
        <v>1669</v>
      </c>
      <c r="T320" t="s">
        <v>1669</v>
      </c>
      <c r="U320" t="s">
        <v>1669</v>
      </c>
      <c r="V320" t="s">
        <v>648</v>
      </c>
      <c r="W320" t="s">
        <v>793</v>
      </c>
      <c r="X320" t="s">
        <v>1669</v>
      </c>
      <c r="Y320" s="216">
        <v>44658</v>
      </c>
    </row>
    <row r="321" spans="2:25" x14ac:dyDescent="0.25">
      <c r="B321" t="s">
        <v>789</v>
      </c>
      <c r="C321" s="216">
        <v>44313</v>
      </c>
      <c r="D321" t="s">
        <v>1643</v>
      </c>
      <c r="E321" t="s">
        <v>639</v>
      </c>
      <c r="F321">
        <v>5527</v>
      </c>
      <c r="G321" t="s">
        <v>988</v>
      </c>
      <c r="H321" t="s">
        <v>989</v>
      </c>
      <c r="I321" t="s">
        <v>679</v>
      </c>
      <c r="J321" s="217">
        <v>4500</v>
      </c>
      <c r="K321" s="218">
        <v>543.09856500000001</v>
      </c>
      <c r="L321" s="217">
        <v>8.2899999999999991</v>
      </c>
      <c r="M321" t="s">
        <v>643</v>
      </c>
      <c r="N321" t="s">
        <v>1933</v>
      </c>
      <c r="O321" t="s">
        <v>797</v>
      </c>
      <c r="P321" t="s">
        <v>682</v>
      </c>
      <c r="Q321" t="s">
        <v>683</v>
      </c>
      <c r="R321" t="s">
        <v>1669</v>
      </c>
      <c r="S321" t="s">
        <v>1669</v>
      </c>
      <c r="T321" t="s">
        <v>1669</v>
      </c>
      <c r="U321" t="s">
        <v>1669</v>
      </c>
      <c r="V321" t="s">
        <v>648</v>
      </c>
      <c r="W321" t="s">
        <v>793</v>
      </c>
      <c r="X321" t="s">
        <v>1669</v>
      </c>
      <c r="Y321" s="216">
        <v>44658</v>
      </c>
    </row>
    <row r="322" spans="2:25" x14ac:dyDescent="0.25">
      <c r="B322" t="s">
        <v>789</v>
      </c>
      <c r="C322" s="216">
        <v>44313</v>
      </c>
      <c r="D322" t="s">
        <v>1643</v>
      </c>
      <c r="E322" t="s">
        <v>639</v>
      </c>
      <c r="F322">
        <v>5527</v>
      </c>
      <c r="G322" t="s">
        <v>990</v>
      </c>
      <c r="H322" t="s">
        <v>991</v>
      </c>
      <c r="I322" t="s">
        <v>679</v>
      </c>
      <c r="J322" s="217">
        <v>4500</v>
      </c>
      <c r="K322" s="218">
        <v>543.09856500000001</v>
      </c>
      <c r="L322" s="217">
        <v>8.2899999999999991</v>
      </c>
      <c r="M322" t="s">
        <v>643</v>
      </c>
      <c r="N322" t="s">
        <v>1933</v>
      </c>
      <c r="O322" t="s">
        <v>797</v>
      </c>
      <c r="P322" t="s">
        <v>682</v>
      </c>
      <c r="Q322" t="s">
        <v>683</v>
      </c>
      <c r="R322" t="s">
        <v>1669</v>
      </c>
      <c r="S322" t="s">
        <v>1669</v>
      </c>
      <c r="T322" t="s">
        <v>1669</v>
      </c>
      <c r="U322" t="s">
        <v>1669</v>
      </c>
      <c r="V322" t="s">
        <v>648</v>
      </c>
      <c r="W322" t="s">
        <v>793</v>
      </c>
      <c r="X322" t="s">
        <v>1669</v>
      </c>
      <c r="Y322" s="216">
        <v>44658</v>
      </c>
    </row>
    <row r="323" spans="2:25" x14ac:dyDescent="0.25">
      <c r="B323" t="s">
        <v>789</v>
      </c>
      <c r="C323" s="216">
        <v>44313</v>
      </c>
      <c r="D323" t="s">
        <v>1643</v>
      </c>
      <c r="E323" t="s">
        <v>639</v>
      </c>
      <c r="F323">
        <v>5527</v>
      </c>
      <c r="G323" t="s">
        <v>995</v>
      </c>
      <c r="H323" t="s">
        <v>996</v>
      </c>
      <c r="I323" t="s">
        <v>679</v>
      </c>
      <c r="J323" s="217">
        <v>1000</v>
      </c>
      <c r="K323" s="218">
        <v>543.09856500000001</v>
      </c>
      <c r="L323" s="217">
        <v>1.84</v>
      </c>
      <c r="M323" t="s">
        <v>643</v>
      </c>
      <c r="N323" t="s">
        <v>1660</v>
      </c>
      <c r="O323" t="s">
        <v>819</v>
      </c>
      <c r="P323" t="s">
        <v>682</v>
      </c>
      <c r="Q323" t="s">
        <v>683</v>
      </c>
      <c r="R323" t="s">
        <v>1669</v>
      </c>
      <c r="S323" t="s">
        <v>1669</v>
      </c>
      <c r="T323" t="s">
        <v>1669</v>
      </c>
      <c r="U323" t="s">
        <v>1669</v>
      </c>
      <c r="V323" t="s">
        <v>648</v>
      </c>
      <c r="W323" t="s">
        <v>793</v>
      </c>
      <c r="X323" t="s">
        <v>1669</v>
      </c>
      <c r="Y323" s="216">
        <v>44658</v>
      </c>
    </row>
    <row r="324" spans="2:25" x14ac:dyDescent="0.25">
      <c r="B324" t="s">
        <v>789</v>
      </c>
      <c r="C324" s="216">
        <v>44314</v>
      </c>
      <c r="D324" t="s">
        <v>1643</v>
      </c>
      <c r="E324" t="s">
        <v>639</v>
      </c>
      <c r="F324">
        <v>5527</v>
      </c>
      <c r="G324" t="s">
        <v>998</v>
      </c>
      <c r="H324" t="s">
        <v>999</v>
      </c>
      <c r="I324" t="s">
        <v>679</v>
      </c>
      <c r="J324" s="217">
        <v>35250</v>
      </c>
      <c r="K324" s="218">
        <v>542.62890100000004</v>
      </c>
      <c r="L324" s="217">
        <v>64.959999999999994</v>
      </c>
      <c r="M324" t="s">
        <v>643</v>
      </c>
      <c r="N324" t="s">
        <v>1933</v>
      </c>
      <c r="O324" t="s">
        <v>797</v>
      </c>
      <c r="P324" t="s">
        <v>682</v>
      </c>
      <c r="Q324" t="s">
        <v>683</v>
      </c>
      <c r="R324" t="s">
        <v>1669</v>
      </c>
      <c r="S324" t="s">
        <v>1669</v>
      </c>
      <c r="T324" t="s">
        <v>1669</v>
      </c>
      <c r="U324" t="s">
        <v>1669</v>
      </c>
      <c r="V324" t="s">
        <v>648</v>
      </c>
      <c r="W324" t="s">
        <v>793</v>
      </c>
      <c r="X324" t="s">
        <v>1669</v>
      </c>
      <c r="Y324" s="216">
        <v>44658</v>
      </c>
    </row>
    <row r="325" spans="2:25" x14ac:dyDescent="0.25">
      <c r="B325" t="s">
        <v>789</v>
      </c>
      <c r="C325" s="216">
        <v>44314</v>
      </c>
      <c r="D325" t="s">
        <v>1643</v>
      </c>
      <c r="E325" t="s">
        <v>639</v>
      </c>
      <c r="F325">
        <v>5527</v>
      </c>
      <c r="G325" t="s">
        <v>998</v>
      </c>
      <c r="H325" t="s">
        <v>1000</v>
      </c>
      <c r="I325" t="s">
        <v>679</v>
      </c>
      <c r="J325" s="217">
        <v>6000</v>
      </c>
      <c r="K325" s="218">
        <v>542.62890100000004</v>
      </c>
      <c r="L325" s="217">
        <v>11.06</v>
      </c>
      <c r="M325" t="s">
        <v>643</v>
      </c>
      <c r="N325" t="s">
        <v>1933</v>
      </c>
      <c r="O325" t="s">
        <v>797</v>
      </c>
      <c r="P325" t="s">
        <v>682</v>
      </c>
      <c r="Q325" t="s">
        <v>683</v>
      </c>
      <c r="R325" t="s">
        <v>1669</v>
      </c>
      <c r="S325" t="s">
        <v>1669</v>
      </c>
      <c r="T325" t="s">
        <v>1669</v>
      </c>
      <c r="U325" t="s">
        <v>1669</v>
      </c>
      <c r="V325" t="s">
        <v>648</v>
      </c>
      <c r="W325" t="s">
        <v>793</v>
      </c>
      <c r="X325" t="s">
        <v>1669</v>
      </c>
      <c r="Y325" s="216">
        <v>44658</v>
      </c>
    </row>
    <row r="326" spans="2:25" x14ac:dyDescent="0.25">
      <c r="B326" t="s">
        <v>789</v>
      </c>
      <c r="C326" s="216">
        <v>44314</v>
      </c>
      <c r="D326" t="s">
        <v>1643</v>
      </c>
      <c r="E326" t="s">
        <v>639</v>
      </c>
      <c r="F326">
        <v>5527</v>
      </c>
      <c r="G326" t="s">
        <v>1004</v>
      </c>
      <c r="H326" t="s">
        <v>1005</v>
      </c>
      <c r="I326" t="s">
        <v>679</v>
      </c>
      <c r="J326" s="217">
        <v>53000</v>
      </c>
      <c r="K326" s="218">
        <v>542.62890100000004</v>
      </c>
      <c r="L326" s="217">
        <v>97.67</v>
      </c>
      <c r="M326" t="s">
        <v>643</v>
      </c>
      <c r="N326" t="s">
        <v>1935</v>
      </c>
      <c r="O326" t="s">
        <v>812</v>
      </c>
      <c r="P326" t="s">
        <v>682</v>
      </c>
      <c r="Q326" t="s">
        <v>683</v>
      </c>
      <c r="R326" t="s">
        <v>1669</v>
      </c>
      <c r="S326" t="s">
        <v>1669</v>
      </c>
      <c r="T326" t="s">
        <v>1669</v>
      </c>
      <c r="U326" t="s">
        <v>1669</v>
      </c>
      <c r="V326" t="s">
        <v>648</v>
      </c>
      <c r="W326" t="s">
        <v>793</v>
      </c>
      <c r="X326" t="s">
        <v>1669</v>
      </c>
      <c r="Y326" s="216">
        <v>44658</v>
      </c>
    </row>
    <row r="327" spans="2:25" x14ac:dyDescent="0.25">
      <c r="B327" t="s">
        <v>789</v>
      </c>
      <c r="C327" s="216">
        <v>44314</v>
      </c>
      <c r="D327" t="s">
        <v>1643</v>
      </c>
      <c r="E327" t="s">
        <v>639</v>
      </c>
      <c r="F327">
        <v>5527</v>
      </c>
      <c r="G327" t="s">
        <v>998</v>
      </c>
      <c r="H327" t="s">
        <v>1001</v>
      </c>
      <c r="I327" t="s">
        <v>679</v>
      </c>
      <c r="J327" s="217">
        <v>20000</v>
      </c>
      <c r="K327" s="218">
        <v>542.62890100000004</v>
      </c>
      <c r="L327" s="217">
        <v>36.86</v>
      </c>
      <c r="M327" t="s">
        <v>643</v>
      </c>
      <c r="N327" t="s">
        <v>1934</v>
      </c>
      <c r="O327" t="s">
        <v>806</v>
      </c>
      <c r="P327" t="s">
        <v>682</v>
      </c>
      <c r="Q327" t="s">
        <v>683</v>
      </c>
      <c r="R327" t="s">
        <v>1669</v>
      </c>
      <c r="S327" t="s">
        <v>1669</v>
      </c>
      <c r="T327" t="s">
        <v>1669</v>
      </c>
      <c r="U327" t="s">
        <v>1669</v>
      </c>
      <c r="V327" t="s">
        <v>648</v>
      </c>
      <c r="W327" t="s">
        <v>793</v>
      </c>
      <c r="X327" t="s">
        <v>1669</v>
      </c>
      <c r="Y327" s="216">
        <v>44658</v>
      </c>
    </row>
    <row r="328" spans="2:25" x14ac:dyDescent="0.25">
      <c r="B328" t="s">
        <v>789</v>
      </c>
      <c r="C328" s="216">
        <v>44314</v>
      </c>
      <c r="D328" t="s">
        <v>1643</v>
      </c>
      <c r="E328" t="s">
        <v>639</v>
      </c>
      <c r="F328">
        <v>5527</v>
      </c>
      <c r="G328" t="s">
        <v>1002</v>
      </c>
      <c r="H328" t="s">
        <v>1003</v>
      </c>
      <c r="I328" t="s">
        <v>679</v>
      </c>
      <c r="J328" s="217">
        <v>20000</v>
      </c>
      <c r="K328" s="218">
        <v>542.62890100000004</v>
      </c>
      <c r="L328" s="217">
        <v>36.86</v>
      </c>
      <c r="M328" t="s">
        <v>643</v>
      </c>
      <c r="N328" t="s">
        <v>2000</v>
      </c>
      <c r="O328" t="s">
        <v>809</v>
      </c>
      <c r="P328" t="s">
        <v>682</v>
      </c>
      <c r="Q328" t="s">
        <v>683</v>
      </c>
      <c r="R328" t="s">
        <v>1669</v>
      </c>
      <c r="S328" t="s">
        <v>1669</v>
      </c>
      <c r="T328" t="s">
        <v>1669</v>
      </c>
      <c r="U328" t="s">
        <v>1669</v>
      </c>
      <c r="V328" t="s">
        <v>648</v>
      </c>
      <c r="W328" t="s">
        <v>793</v>
      </c>
      <c r="X328" t="s">
        <v>1669</v>
      </c>
      <c r="Y328" s="216">
        <v>44658</v>
      </c>
    </row>
    <row r="329" spans="2:25" x14ac:dyDescent="0.25">
      <c r="B329" t="s">
        <v>789</v>
      </c>
      <c r="C329" s="216">
        <v>44315</v>
      </c>
      <c r="D329" t="s">
        <v>1643</v>
      </c>
      <c r="E329" t="s">
        <v>639</v>
      </c>
      <c r="F329">
        <v>5527</v>
      </c>
      <c r="G329" t="s">
        <v>1188</v>
      </c>
      <c r="H329" t="s">
        <v>1189</v>
      </c>
      <c r="I329" t="s">
        <v>679</v>
      </c>
      <c r="J329" s="217">
        <v>20000</v>
      </c>
      <c r="K329" s="218">
        <v>541.01783999999998</v>
      </c>
      <c r="L329" s="217">
        <v>36.97</v>
      </c>
      <c r="M329" t="s">
        <v>643</v>
      </c>
      <c r="N329" t="s">
        <v>2000</v>
      </c>
      <c r="O329" t="s">
        <v>809</v>
      </c>
      <c r="P329" t="s">
        <v>682</v>
      </c>
      <c r="Q329" t="s">
        <v>683</v>
      </c>
      <c r="R329" t="s">
        <v>1669</v>
      </c>
      <c r="S329" t="s">
        <v>1669</v>
      </c>
      <c r="T329" t="s">
        <v>1669</v>
      </c>
      <c r="U329" t="s">
        <v>1669</v>
      </c>
      <c r="V329" t="s">
        <v>648</v>
      </c>
      <c r="W329" t="s">
        <v>1097</v>
      </c>
      <c r="X329" t="s">
        <v>1669</v>
      </c>
      <c r="Y329" s="216">
        <v>44658</v>
      </c>
    </row>
    <row r="330" spans="2:25" x14ac:dyDescent="0.25">
      <c r="B330" t="s">
        <v>789</v>
      </c>
      <c r="C330" s="216">
        <v>44315</v>
      </c>
      <c r="D330" t="s">
        <v>1643</v>
      </c>
      <c r="E330" t="s">
        <v>639</v>
      </c>
      <c r="F330">
        <v>5527</v>
      </c>
      <c r="G330" t="s">
        <v>1190</v>
      </c>
      <c r="H330" t="s">
        <v>1191</v>
      </c>
      <c r="I330" t="s">
        <v>679</v>
      </c>
      <c r="J330" s="217">
        <v>20000</v>
      </c>
      <c r="K330" s="218">
        <v>541.01783999999998</v>
      </c>
      <c r="L330" s="217">
        <v>36.97</v>
      </c>
      <c r="M330" t="s">
        <v>643</v>
      </c>
      <c r="N330" t="s">
        <v>1934</v>
      </c>
      <c r="O330" t="s">
        <v>806</v>
      </c>
      <c r="P330" t="s">
        <v>682</v>
      </c>
      <c r="Q330" t="s">
        <v>683</v>
      </c>
      <c r="R330" t="s">
        <v>1669</v>
      </c>
      <c r="S330" t="s">
        <v>1669</v>
      </c>
      <c r="T330" t="s">
        <v>1669</v>
      </c>
      <c r="U330" t="s">
        <v>1669</v>
      </c>
      <c r="V330" t="s">
        <v>648</v>
      </c>
      <c r="W330" t="s">
        <v>1097</v>
      </c>
      <c r="X330" t="s">
        <v>1669</v>
      </c>
      <c r="Y330" s="216">
        <v>44658</v>
      </c>
    </row>
    <row r="331" spans="2:25" x14ac:dyDescent="0.25">
      <c r="B331" t="s">
        <v>789</v>
      </c>
      <c r="C331" s="216">
        <v>44315</v>
      </c>
      <c r="D331" t="s">
        <v>1643</v>
      </c>
      <c r="E331" t="s">
        <v>639</v>
      </c>
      <c r="F331">
        <v>5527</v>
      </c>
      <c r="G331" t="s">
        <v>1186</v>
      </c>
      <c r="H331" t="s">
        <v>1187</v>
      </c>
      <c r="I331" t="s">
        <v>679</v>
      </c>
      <c r="J331" s="217">
        <v>100000</v>
      </c>
      <c r="K331" s="218">
        <v>541.01783999999998</v>
      </c>
      <c r="L331" s="217">
        <v>184.84</v>
      </c>
      <c r="M331" t="s">
        <v>643</v>
      </c>
      <c r="N331" t="s">
        <v>1935</v>
      </c>
      <c r="O331" t="s">
        <v>812</v>
      </c>
      <c r="P331" t="s">
        <v>682</v>
      </c>
      <c r="Q331" t="s">
        <v>683</v>
      </c>
      <c r="R331" t="s">
        <v>1669</v>
      </c>
      <c r="S331" t="s">
        <v>1669</v>
      </c>
      <c r="T331" t="s">
        <v>1669</v>
      </c>
      <c r="U331" t="s">
        <v>1669</v>
      </c>
      <c r="V331" t="s">
        <v>648</v>
      </c>
      <c r="W331" t="s">
        <v>1097</v>
      </c>
      <c r="X331" t="s">
        <v>1669</v>
      </c>
      <c r="Y331" s="216">
        <v>44658</v>
      </c>
    </row>
    <row r="332" spans="2:25" x14ac:dyDescent="0.25">
      <c r="B332" t="s">
        <v>789</v>
      </c>
      <c r="C332" s="216">
        <v>44315</v>
      </c>
      <c r="D332" t="s">
        <v>1643</v>
      </c>
      <c r="E332" t="s">
        <v>639</v>
      </c>
      <c r="F332">
        <v>5527</v>
      </c>
      <c r="G332" t="s">
        <v>1190</v>
      </c>
      <c r="H332" t="s">
        <v>1192</v>
      </c>
      <c r="I332" t="s">
        <v>679</v>
      </c>
      <c r="J332" s="217">
        <v>27000</v>
      </c>
      <c r="K332" s="218">
        <v>541.01783999999998</v>
      </c>
      <c r="L332" s="217">
        <v>49.91</v>
      </c>
      <c r="M332" t="s">
        <v>643</v>
      </c>
      <c r="N332" t="s">
        <v>1933</v>
      </c>
      <c r="O332" t="s">
        <v>797</v>
      </c>
      <c r="P332" t="s">
        <v>682</v>
      </c>
      <c r="Q332" t="s">
        <v>683</v>
      </c>
      <c r="R332" t="s">
        <v>1669</v>
      </c>
      <c r="S332" t="s">
        <v>1669</v>
      </c>
      <c r="T332" t="s">
        <v>1669</v>
      </c>
      <c r="U332" t="s">
        <v>1669</v>
      </c>
      <c r="V332" t="s">
        <v>648</v>
      </c>
      <c r="W332" t="s">
        <v>1097</v>
      </c>
      <c r="X332" t="s">
        <v>1669</v>
      </c>
      <c r="Y332" s="216">
        <v>44658</v>
      </c>
    </row>
    <row r="333" spans="2:25" x14ac:dyDescent="0.25">
      <c r="B333" t="s">
        <v>789</v>
      </c>
      <c r="C333" s="216">
        <v>44315</v>
      </c>
      <c r="D333" t="s">
        <v>1643</v>
      </c>
      <c r="E333" t="s">
        <v>639</v>
      </c>
      <c r="F333">
        <v>5527</v>
      </c>
      <c r="G333" t="s">
        <v>1190</v>
      </c>
      <c r="H333" t="s">
        <v>1193</v>
      </c>
      <c r="I333" t="s">
        <v>679</v>
      </c>
      <c r="J333" s="217">
        <v>6000</v>
      </c>
      <c r="K333" s="218">
        <v>541.01783999999998</v>
      </c>
      <c r="L333" s="217">
        <v>11.09</v>
      </c>
      <c r="M333" t="s">
        <v>643</v>
      </c>
      <c r="N333" t="s">
        <v>1933</v>
      </c>
      <c r="O333" t="s">
        <v>797</v>
      </c>
      <c r="P333" t="s">
        <v>682</v>
      </c>
      <c r="Q333" t="s">
        <v>683</v>
      </c>
      <c r="R333" t="s">
        <v>1669</v>
      </c>
      <c r="S333" t="s">
        <v>1669</v>
      </c>
      <c r="T333" t="s">
        <v>1669</v>
      </c>
      <c r="U333" t="s">
        <v>1669</v>
      </c>
      <c r="V333" t="s">
        <v>648</v>
      </c>
      <c r="W333" t="s">
        <v>1097</v>
      </c>
      <c r="X333" t="s">
        <v>1669</v>
      </c>
      <c r="Y333" s="216">
        <v>44658</v>
      </c>
    </row>
    <row r="334" spans="2:25" x14ac:dyDescent="0.25">
      <c r="B334" t="s">
        <v>789</v>
      </c>
      <c r="C334" s="216">
        <v>44315</v>
      </c>
      <c r="D334" t="s">
        <v>1643</v>
      </c>
      <c r="E334" t="s">
        <v>639</v>
      </c>
      <c r="F334">
        <v>5527</v>
      </c>
      <c r="G334" t="s">
        <v>1194</v>
      </c>
      <c r="H334" t="s">
        <v>1195</v>
      </c>
      <c r="I334" t="s">
        <v>679</v>
      </c>
      <c r="J334" s="217">
        <v>1000</v>
      </c>
      <c r="K334" s="218">
        <v>541.01783999999998</v>
      </c>
      <c r="L334" s="217">
        <v>1.85</v>
      </c>
      <c r="M334" t="s">
        <v>643</v>
      </c>
      <c r="N334" t="s">
        <v>1660</v>
      </c>
      <c r="O334" t="s">
        <v>819</v>
      </c>
      <c r="P334" t="s">
        <v>682</v>
      </c>
      <c r="Q334" t="s">
        <v>683</v>
      </c>
      <c r="R334" t="s">
        <v>1669</v>
      </c>
      <c r="S334" t="s">
        <v>1669</v>
      </c>
      <c r="T334" t="s">
        <v>1669</v>
      </c>
      <c r="U334" t="s">
        <v>1669</v>
      </c>
      <c r="V334" t="s">
        <v>648</v>
      </c>
      <c r="W334" t="s">
        <v>1097</v>
      </c>
      <c r="X334" t="s">
        <v>1669</v>
      </c>
      <c r="Y334" s="216">
        <v>44658</v>
      </c>
    </row>
    <row r="335" spans="2:25" x14ac:dyDescent="0.25">
      <c r="B335" t="s">
        <v>789</v>
      </c>
      <c r="C335" s="216">
        <v>44315</v>
      </c>
      <c r="D335" t="s">
        <v>1643</v>
      </c>
      <c r="E335" t="s">
        <v>639</v>
      </c>
      <c r="F335">
        <v>5527</v>
      </c>
      <c r="G335" t="s">
        <v>1007</v>
      </c>
      <c r="H335" t="s">
        <v>1008</v>
      </c>
      <c r="I335" t="s">
        <v>679</v>
      </c>
      <c r="J335" s="217">
        <v>2500</v>
      </c>
      <c r="K335" s="218">
        <v>541.01783999999998</v>
      </c>
      <c r="L335" s="217">
        <v>4.62</v>
      </c>
      <c r="M335" t="s">
        <v>643</v>
      </c>
      <c r="N335" t="s">
        <v>1937</v>
      </c>
      <c r="O335" t="s">
        <v>744</v>
      </c>
      <c r="P335" t="s">
        <v>682</v>
      </c>
      <c r="Q335" t="s">
        <v>683</v>
      </c>
      <c r="R335" t="s">
        <v>1669</v>
      </c>
      <c r="S335" t="s">
        <v>1669</v>
      </c>
      <c r="T335" t="s">
        <v>1669</v>
      </c>
      <c r="U335" t="s">
        <v>1669</v>
      </c>
      <c r="V335" t="s">
        <v>648</v>
      </c>
      <c r="W335" t="s">
        <v>793</v>
      </c>
      <c r="X335" t="s">
        <v>1669</v>
      </c>
      <c r="Y335" s="216">
        <v>44658</v>
      </c>
    </row>
    <row r="336" spans="2:25" x14ac:dyDescent="0.25">
      <c r="B336" t="s">
        <v>789</v>
      </c>
      <c r="C336" s="216">
        <v>44316</v>
      </c>
      <c r="D336" t="s">
        <v>1643</v>
      </c>
      <c r="E336" t="s">
        <v>639</v>
      </c>
      <c r="F336">
        <v>3877</v>
      </c>
      <c r="G336" t="s">
        <v>640</v>
      </c>
      <c r="H336" t="s">
        <v>1260</v>
      </c>
      <c r="I336" t="s">
        <v>642</v>
      </c>
      <c r="J336" s="217">
        <v>130.38</v>
      </c>
      <c r="K336" s="218">
        <v>0.82723199999999997</v>
      </c>
      <c r="L336" s="217">
        <v>157.61000000000001</v>
      </c>
      <c r="M336" t="s">
        <v>643</v>
      </c>
      <c r="N336" t="s">
        <v>1931</v>
      </c>
      <c r="O336" t="s">
        <v>644</v>
      </c>
      <c r="P336" t="s">
        <v>645</v>
      </c>
      <c r="Q336" t="s">
        <v>646</v>
      </c>
      <c r="R336" t="s">
        <v>1669</v>
      </c>
      <c r="S336" t="s">
        <v>1669</v>
      </c>
      <c r="T336" t="s">
        <v>1986</v>
      </c>
      <c r="U336" t="s">
        <v>647</v>
      </c>
      <c r="V336" t="s">
        <v>675</v>
      </c>
      <c r="W336" t="s">
        <v>1258</v>
      </c>
      <c r="X336" t="s">
        <v>1669</v>
      </c>
      <c r="Y336" s="216">
        <v>44695</v>
      </c>
    </row>
    <row r="337" spans="2:25" x14ac:dyDescent="0.25">
      <c r="B337" t="s">
        <v>789</v>
      </c>
      <c r="C337" s="216">
        <v>44316</v>
      </c>
      <c r="D337" t="s">
        <v>1643</v>
      </c>
      <c r="E337" t="s">
        <v>639</v>
      </c>
      <c r="F337">
        <v>5527</v>
      </c>
      <c r="G337" t="s">
        <v>1010</v>
      </c>
      <c r="H337" t="s">
        <v>883</v>
      </c>
      <c r="I337" t="s">
        <v>679</v>
      </c>
      <c r="J337" s="217">
        <v>1500</v>
      </c>
      <c r="K337" s="218">
        <v>543.31481399999996</v>
      </c>
      <c r="L337" s="217">
        <v>2.76</v>
      </c>
      <c r="M337" t="s">
        <v>643</v>
      </c>
      <c r="N337" t="s">
        <v>1665</v>
      </c>
      <c r="O337" t="s">
        <v>741</v>
      </c>
      <c r="P337" t="s">
        <v>682</v>
      </c>
      <c r="Q337" t="s">
        <v>683</v>
      </c>
      <c r="R337" t="s">
        <v>1669</v>
      </c>
      <c r="S337" t="s">
        <v>1669</v>
      </c>
      <c r="T337" t="s">
        <v>1669</v>
      </c>
      <c r="U337" t="s">
        <v>1669</v>
      </c>
      <c r="V337" t="s">
        <v>648</v>
      </c>
      <c r="W337" t="s">
        <v>793</v>
      </c>
      <c r="X337" t="s">
        <v>1669</v>
      </c>
      <c r="Y337" s="216">
        <v>44658</v>
      </c>
    </row>
    <row r="338" spans="2:25" x14ac:dyDescent="0.25">
      <c r="B338" t="s">
        <v>1011</v>
      </c>
      <c r="C338" s="216">
        <v>44056</v>
      </c>
      <c r="D338" t="s">
        <v>1643</v>
      </c>
      <c r="E338" t="s">
        <v>639</v>
      </c>
      <c r="F338">
        <v>4221</v>
      </c>
      <c r="G338" t="s">
        <v>654</v>
      </c>
      <c r="H338" t="s">
        <v>1012</v>
      </c>
      <c r="I338" t="s">
        <v>1669</v>
      </c>
      <c r="J338" s="217">
        <v>0</v>
      </c>
      <c r="K338" s="218">
        <v>0</v>
      </c>
      <c r="L338" s="217">
        <v>37.79</v>
      </c>
      <c r="M338" t="s">
        <v>643</v>
      </c>
      <c r="N338" t="s">
        <v>1931</v>
      </c>
      <c r="O338" t="s">
        <v>644</v>
      </c>
      <c r="P338" t="s">
        <v>645</v>
      </c>
      <c r="Q338" t="s">
        <v>646</v>
      </c>
      <c r="R338" t="s">
        <v>1669</v>
      </c>
      <c r="S338" t="s">
        <v>1669</v>
      </c>
      <c r="T338" t="s">
        <v>1986</v>
      </c>
      <c r="U338" t="s">
        <v>647</v>
      </c>
      <c r="V338" t="s">
        <v>648</v>
      </c>
      <c r="W338" t="s">
        <v>793</v>
      </c>
      <c r="X338" t="s">
        <v>1669</v>
      </c>
      <c r="Y338" s="216">
        <v>44695</v>
      </c>
    </row>
    <row r="339" spans="2:25" x14ac:dyDescent="0.25">
      <c r="B339" t="s">
        <v>1011</v>
      </c>
      <c r="C339" s="216">
        <v>44316</v>
      </c>
      <c r="D339" t="s">
        <v>1643</v>
      </c>
      <c r="E339" t="s">
        <v>639</v>
      </c>
      <c r="F339">
        <v>3877</v>
      </c>
      <c r="G339" t="s">
        <v>640</v>
      </c>
      <c r="H339" t="s">
        <v>1283</v>
      </c>
      <c r="I339" t="s">
        <v>642</v>
      </c>
      <c r="J339" s="217">
        <v>130.38</v>
      </c>
      <c r="K339" s="218">
        <v>0.82723199999999997</v>
      </c>
      <c r="L339" s="217">
        <v>157.61000000000001</v>
      </c>
      <c r="M339" t="s">
        <v>643</v>
      </c>
      <c r="N339" t="s">
        <v>1931</v>
      </c>
      <c r="O339" t="s">
        <v>644</v>
      </c>
      <c r="P339" t="s">
        <v>645</v>
      </c>
      <c r="Q339" t="s">
        <v>646</v>
      </c>
      <c r="R339" t="s">
        <v>1669</v>
      </c>
      <c r="S339" t="s">
        <v>1669</v>
      </c>
      <c r="T339" t="s">
        <v>1986</v>
      </c>
      <c r="U339" t="s">
        <v>647</v>
      </c>
      <c r="V339" t="s">
        <v>675</v>
      </c>
      <c r="W339" t="s">
        <v>1282</v>
      </c>
      <c r="X339" t="s">
        <v>1669</v>
      </c>
      <c r="Y339" s="216">
        <v>44695</v>
      </c>
    </row>
    <row r="340" spans="2:25" x14ac:dyDescent="0.25">
      <c r="B340" t="s">
        <v>1011</v>
      </c>
      <c r="C340" s="216">
        <v>44319</v>
      </c>
      <c r="D340" t="s">
        <v>1643</v>
      </c>
      <c r="E340" t="s">
        <v>639</v>
      </c>
      <c r="F340">
        <v>5528</v>
      </c>
      <c r="G340" t="s">
        <v>1196</v>
      </c>
      <c r="H340" t="s">
        <v>1197</v>
      </c>
      <c r="I340" t="s">
        <v>679</v>
      </c>
      <c r="J340" s="217">
        <v>30000</v>
      </c>
      <c r="K340" s="218">
        <v>544.51270799999998</v>
      </c>
      <c r="L340" s="217">
        <v>55.1</v>
      </c>
      <c r="M340" t="s">
        <v>643</v>
      </c>
      <c r="N340" t="s">
        <v>1952</v>
      </c>
      <c r="O340" t="s">
        <v>1059</v>
      </c>
      <c r="P340" t="s">
        <v>682</v>
      </c>
      <c r="Q340" t="s">
        <v>683</v>
      </c>
      <c r="R340" t="s">
        <v>1669</v>
      </c>
      <c r="S340" t="s">
        <v>1669</v>
      </c>
      <c r="T340" t="s">
        <v>1669</v>
      </c>
      <c r="U340" t="s">
        <v>1669</v>
      </c>
      <c r="V340" t="s">
        <v>648</v>
      </c>
      <c r="W340" t="s">
        <v>1097</v>
      </c>
      <c r="X340" t="s">
        <v>1669</v>
      </c>
      <c r="Y340" s="216">
        <v>44658</v>
      </c>
    </row>
    <row r="341" spans="2:25" x14ac:dyDescent="0.25">
      <c r="B341" t="s">
        <v>1011</v>
      </c>
      <c r="C341" s="216">
        <v>44319</v>
      </c>
      <c r="D341" t="s">
        <v>1643</v>
      </c>
      <c r="E341" t="s">
        <v>639</v>
      </c>
      <c r="F341">
        <v>5528</v>
      </c>
      <c r="G341" t="s">
        <v>1013</v>
      </c>
      <c r="H341" t="s">
        <v>1014</v>
      </c>
      <c r="I341" t="s">
        <v>679</v>
      </c>
      <c r="J341" s="217">
        <v>8700</v>
      </c>
      <c r="K341" s="218">
        <v>544.51270799999998</v>
      </c>
      <c r="L341" s="217">
        <v>15.98</v>
      </c>
      <c r="M341" t="s">
        <v>643</v>
      </c>
      <c r="N341" t="s">
        <v>1932</v>
      </c>
      <c r="O341" t="s">
        <v>721</v>
      </c>
      <c r="P341" t="s">
        <v>682</v>
      </c>
      <c r="Q341" t="s">
        <v>683</v>
      </c>
      <c r="R341" t="s">
        <v>1669</v>
      </c>
      <c r="S341" t="s">
        <v>1669</v>
      </c>
      <c r="T341" t="s">
        <v>1669</v>
      </c>
      <c r="U341" t="s">
        <v>1669</v>
      </c>
      <c r="V341" t="s">
        <v>648</v>
      </c>
      <c r="W341" t="s">
        <v>793</v>
      </c>
      <c r="X341" t="s">
        <v>1669</v>
      </c>
      <c r="Y341" s="216">
        <v>44658</v>
      </c>
    </row>
    <row r="342" spans="2:25" x14ac:dyDescent="0.25">
      <c r="B342" t="s">
        <v>1011</v>
      </c>
      <c r="C342" s="216">
        <v>44328</v>
      </c>
      <c r="D342" t="s">
        <v>1643</v>
      </c>
      <c r="E342" t="s">
        <v>639</v>
      </c>
      <c r="F342">
        <v>5528</v>
      </c>
      <c r="G342" t="s">
        <v>1015</v>
      </c>
      <c r="H342" t="s">
        <v>1016</v>
      </c>
      <c r="I342" t="s">
        <v>679</v>
      </c>
      <c r="J342" s="217">
        <v>50000</v>
      </c>
      <c r="K342" s="218">
        <v>541.83165699999995</v>
      </c>
      <c r="L342" s="217">
        <v>92.28</v>
      </c>
      <c r="M342" t="s">
        <v>643</v>
      </c>
      <c r="N342" t="s">
        <v>1953</v>
      </c>
      <c r="O342" t="s">
        <v>712</v>
      </c>
      <c r="P342" t="s">
        <v>682</v>
      </c>
      <c r="Q342" t="s">
        <v>683</v>
      </c>
      <c r="R342" t="s">
        <v>1669</v>
      </c>
      <c r="S342" t="s">
        <v>1669</v>
      </c>
      <c r="T342" t="s">
        <v>1669</v>
      </c>
      <c r="U342" t="s">
        <v>1669</v>
      </c>
      <c r="V342" t="s">
        <v>648</v>
      </c>
      <c r="W342" t="s">
        <v>793</v>
      </c>
      <c r="X342" t="s">
        <v>1669</v>
      </c>
      <c r="Y342" s="216">
        <v>44658</v>
      </c>
    </row>
    <row r="343" spans="2:25" x14ac:dyDescent="0.25">
      <c r="B343" t="s">
        <v>1011</v>
      </c>
      <c r="C343" s="216">
        <v>44330</v>
      </c>
      <c r="D343" t="s">
        <v>1643</v>
      </c>
      <c r="E343" t="s">
        <v>639</v>
      </c>
      <c r="F343">
        <v>5528</v>
      </c>
      <c r="G343" t="s">
        <v>1018</v>
      </c>
      <c r="H343" t="s">
        <v>1019</v>
      </c>
      <c r="I343" t="s">
        <v>679</v>
      </c>
      <c r="J343" s="217">
        <v>11500</v>
      </c>
      <c r="K343" s="218">
        <v>541.28460099999995</v>
      </c>
      <c r="L343" s="217">
        <v>21.25</v>
      </c>
      <c r="M343" t="s">
        <v>643</v>
      </c>
      <c r="N343" t="s">
        <v>1932</v>
      </c>
      <c r="O343" t="s">
        <v>721</v>
      </c>
      <c r="P343" t="s">
        <v>682</v>
      </c>
      <c r="Q343" t="s">
        <v>683</v>
      </c>
      <c r="R343" t="s">
        <v>1669</v>
      </c>
      <c r="S343" t="s">
        <v>1669</v>
      </c>
      <c r="T343" t="s">
        <v>1669</v>
      </c>
      <c r="U343" t="s">
        <v>1669</v>
      </c>
      <c r="V343" t="s">
        <v>648</v>
      </c>
      <c r="W343" t="s">
        <v>793</v>
      </c>
      <c r="X343" t="s">
        <v>1669</v>
      </c>
      <c r="Y343" s="216">
        <v>44658</v>
      </c>
    </row>
    <row r="344" spans="2:25" x14ac:dyDescent="0.25">
      <c r="B344" t="s">
        <v>1011</v>
      </c>
      <c r="C344" s="216">
        <v>44330</v>
      </c>
      <c r="D344" t="s">
        <v>1643</v>
      </c>
      <c r="E344" t="s">
        <v>639</v>
      </c>
      <c r="F344">
        <v>5528</v>
      </c>
      <c r="G344" t="s">
        <v>1020</v>
      </c>
      <c r="H344" t="s">
        <v>1021</v>
      </c>
      <c r="I344" t="s">
        <v>679</v>
      </c>
      <c r="J344" s="217">
        <v>10000</v>
      </c>
      <c r="K344" s="218">
        <v>541.28460099999995</v>
      </c>
      <c r="L344" s="217">
        <v>18.47</v>
      </c>
      <c r="M344" t="s">
        <v>643</v>
      </c>
      <c r="N344" t="s">
        <v>1937</v>
      </c>
      <c r="O344" t="s">
        <v>744</v>
      </c>
      <c r="P344" t="s">
        <v>682</v>
      </c>
      <c r="Q344" t="s">
        <v>683</v>
      </c>
      <c r="R344" t="s">
        <v>1669</v>
      </c>
      <c r="S344" t="s">
        <v>1669</v>
      </c>
      <c r="T344" t="s">
        <v>1669</v>
      </c>
      <c r="U344" t="s">
        <v>1669</v>
      </c>
      <c r="V344" t="s">
        <v>648</v>
      </c>
      <c r="W344" t="s">
        <v>793</v>
      </c>
      <c r="X344" t="s">
        <v>1669</v>
      </c>
      <c r="Y344" s="216">
        <v>44658</v>
      </c>
    </row>
    <row r="345" spans="2:25" x14ac:dyDescent="0.25">
      <c r="B345" t="s">
        <v>1011</v>
      </c>
      <c r="C345" s="216">
        <v>44330</v>
      </c>
      <c r="D345" t="s">
        <v>1643</v>
      </c>
      <c r="E345" t="s">
        <v>639</v>
      </c>
      <c r="F345">
        <v>5528</v>
      </c>
      <c r="G345" t="s">
        <v>1020</v>
      </c>
      <c r="H345" t="s">
        <v>1198</v>
      </c>
      <c r="I345" t="s">
        <v>679</v>
      </c>
      <c r="J345" s="217">
        <v>2250</v>
      </c>
      <c r="K345" s="218">
        <v>541.28460099999995</v>
      </c>
      <c r="L345" s="217">
        <v>4.16</v>
      </c>
      <c r="M345" t="s">
        <v>643</v>
      </c>
      <c r="N345" t="s">
        <v>1937</v>
      </c>
      <c r="O345" t="s">
        <v>744</v>
      </c>
      <c r="P345" t="s">
        <v>682</v>
      </c>
      <c r="Q345" t="s">
        <v>683</v>
      </c>
      <c r="R345" t="s">
        <v>1669</v>
      </c>
      <c r="S345" t="s">
        <v>1669</v>
      </c>
      <c r="T345" t="s">
        <v>1669</v>
      </c>
      <c r="U345" t="s">
        <v>1669</v>
      </c>
      <c r="V345" t="s">
        <v>648</v>
      </c>
      <c r="W345" t="s">
        <v>1097</v>
      </c>
      <c r="X345" t="s">
        <v>1669</v>
      </c>
      <c r="Y345" s="216">
        <v>44658</v>
      </c>
    </row>
    <row r="346" spans="2:25" x14ac:dyDescent="0.25">
      <c r="B346" t="s">
        <v>1011</v>
      </c>
      <c r="C346" s="216">
        <v>44333</v>
      </c>
      <c r="D346" t="s">
        <v>1643</v>
      </c>
      <c r="E346" t="s">
        <v>639</v>
      </c>
      <c r="F346">
        <v>5528</v>
      </c>
      <c r="G346" t="s">
        <v>1199</v>
      </c>
      <c r="H346" t="s">
        <v>1200</v>
      </c>
      <c r="I346" t="s">
        <v>679</v>
      </c>
      <c r="J346" s="217">
        <v>9000</v>
      </c>
      <c r="K346" s="218">
        <v>540.02980600000001</v>
      </c>
      <c r="L346" s="217">
        <v>16.670000000000002</v>
      </c>
      <c r="M346" t="s">
        <v>643</v>
      </c>
      <c r="N346" t="s">
        <v>1933</v>
      </c>
      <c r="O346" t="s">
        <v>797</v>
      </c>
      <c r="P346" t="s">
        <v>682</v>
      </c>
      <c r="Q346" t="s">
        <v>683</v>
      </c>
      <c r="R346" t="s">
        <v>1669</v>
      </c>
      <c r="S346" t="s">
        <v>1669</v>
      </c>
      <c r="T346" t="s">
        <v>1669</v>
      </c>
      <c r="U346" t="s">
        <v>1669</v>
      </c>
      <c r="V346" t="s">
        <v>648</v>
      </c>
      <c r="W346" t="s">
        <v>1097</v>
      </c>
      <c r="X346" t="s">
        <v>1669</v>
      </c>
      <c r="Y346" s="216">
        <v>44658</v>
      </c>
    </row>
    <row r="347" spans="2:25" x14ac:dyDescent="0.25">
      <c r="B347" t="s">
        <v>1011</v>
      </c>
      <c r="C347" s="216">
        <v>44333</v>
      </c>
      <c r="D347" t="s">
        <v>1643</v>
      </c>
      <c r="E347" t="s">
        <v>639</v>
      </c>
      <c r="F347">
        <v>5528</v>
      </c>
      <c r="G347" t="s">
        <v>1023</v>
      </c>
      <c r="H347" t="s">
        <v>1024</v>
      </c>
      <c r="I347" t="s">
        <v>679</v>
      </c>
      <c r="J347" s="217">
        <v>60000</v>
      </c>
      <c r="K347" s="218">
        <v>540.02980600000001</v>
      </c>
      <c r="L347" s="217">
        <v>111.1</v>
      </c>
      <c r="M347" t="s">
        <v>643</v>
      </c>
      <c r="N347" t="s">
        <v>1933</v>
      </c>
      <c r="O347" t="s">
        <v>797</v>
      </c>
      <c r="P347" t="s">
        <v>682</v>
      </c>
      <c r="Q347" t="s">
        <v>683</v>
      </c>
      <c r="R347" t="s">
        <v>1669</v>
      </c>
      <c r="S347" t="s">
        <v>1669</v>
      </c>
      <c r="T347" t="s">
        <v>1669</v>
      </c>
      <c r="U347" t="s">
        <v>1669</v>
      </c>
      <c r="V347" t="s">
        <v>648</v>
      </c>
      <c r="W347" t="s">
        <v>793</v>
      </c>
      <c r="X347" t="s">
        <v>1669</v>
      </c>
      <c r="Y347" s="216">
        <v>44658</v>
      </c>
    </row>
    <row r="348" spans="2:25" x14ac:dyDescent="0.25">
      <c r="B348" t="s">
        <v>1011</v>
      </c>
      <c r="C348" s="216">
        <v>44334</v>
      </c>
      <c r="D348" t="s">
        <v>1643</v>
      </c>
      <c r="E348" t="s">
        <v>639</v>
      </c>
      <c r="F348">
        <v>5528</v>
      </c>
      <c r="G348" t="s">
        <v>1026</v>
      </c>
      <c r="H348" t="s">
        <v>1027</v>
      </c>
      <c r="I348" t="s">
        <v>679</v>
      </c>
      <c r="J348" s="217">
        <v>60000</v>
      </c>
      <c r="K348" s="218">
        <v>537.57554100000004</v>
      </c>
      <c r="L348" s="217">
        <v>111.61</v>
      </c>
      <c r="M348" t="s">
        <v>643</v>
      </c>
      <c r="N348" t="s">
        <v>1933</v>
      </c>
      <c r="O348" t="s">
        <v>797</v>
      </c>
      <c r="P348" t="s">
        <v>682</v>
      </c>
      <c r="Q348" t="s">
        <v>683</v>
      </c>
      <c r="R348" t="s">
        <v>1669</v>
      </c>
      <c r="S348" t="s">
        <v>1669</v>
      </c>
      <c r="T348" t="s">
        <v>1669</v>
      </c>
      <c r="U348" t="s">
        <v>1669</v>
      </c>
      <c r="V348" t="s">
        <v>648</v>
      </c>
      <c r="W348" t="s">
        <v>793</v>
      </c>
      <c r="X348" t="s">
        <v>1669</v>
      </c>
      <c r="Y348" s="216">
        <v>44658</v>
      </c>
    </row>
    <row r="349" spans="2:25" x14ac:dyDescent="0.25">
      <c r="B349" t="s">
        <v>1011</v>
      </c>
      <c r="C349" s="216">
        <v>44334</v>
      </c>
      <c r="D349" t="s">
        <v>1643</v>
      </c>
      <c r="E349" t="s">
        <v>639</v>
      </c>
      <c r="F349">
        <v>5528</v>
      </c>
      <c r="G349" t="s">
        <v>1026</v>
      </c>
      <c r="H349" t="s">
        <v>1028</v>
      </c>
      <c r="I349" t="s">
        <v>679</v>
      </c>
      <c r="J349" s="217">
        <v>3750</v>
      </c>
      <c r="K349" s="218">
        <v>537.57554100000004</v>
      </c>
      <c r="L349" s="217">
        <v>6.98</v>
      </c>
      <c r="M349" t="s">
        <v>643</v>
      </c>
      <c r="N349" t="s">
        <v>1933</v>
      </c>
      <c r="O349" t="s">
        <v>797</v>
      </c>
      <c r="P349" t="s">
        <v>682</v>
      </c>
      <c r="Q349" t="s">
        <v>683</v>
      </c>
      <c r="R349" t="s">
        <v>1669</v>
      </c>
      <c r="S349" t="s">
        <v>1669</v>
      </c>
      <c r="T349" t="s">
        <v>1669</v>
      </c>
      <c r="U349" t="s">
        <v>1669</v>
      </c>
      <c r="V349" t="s">
        <v>648</v>
      </c>
      <c r="W349" t="s">
        <v>793</v>
      </c>
      <c r="X349" t="s">
        <v>1669</v>
      </c>
      <c r="Y349" s="216">
        <v>44658</v>
      </c>
    </row>
    <row r="350" spans="2:25" x14ac:dyDescent="0.25">
      <c r="B350" t="s">
        <v>1011</v>
      </c>
      <c r="C350" s="216">
        <v>44334</v>
      </c>
      <c r="D350" t="s">
        <v>1643</v>
      </c>
      <c r="E350" t="s">
        <v>639</v>
      </c>
      <c r="F350">
        <v>5528</v>
      </c>
      <c r="G350" t="s">
        <v>1035</v>
      </c>
      <c r="H350" t="s">
        <v>1036</v>
      </c>
      <c r="I350" t="s">
        <v>679</v>
      </c>
      <c r="J350" s="217">
        <v>79000</v>
      </c>
      <c r="K350" s="218">
        <v>537.57554100000004</v>
      </c>
      <c r="L350" s="217">
        <v>146.96</v>
      </c>
      <c r="M350" t="s">
        <v>643</v>
      </c>
      <c r="N350" t="s">
        <v>1935</v>
      </c>
      <c r="O350" t="s">
        <v>812</v>
      </c>
      <c r="P350" t="s">
        <v>682</v>
      </c>
      <c r="Q350" t="s">
        <v>683</v>
      </c>
      <c r="R350" t="s">
        <v>1669</v>
      </c>
      <c r="S350" t="s">
        <v>1669</v>
      </c>
      <c r="T350" t="s">
        <v>1669</v>
      </c>
      <c r="U350" t="s">
        <v>1669</v>
      </c>
      <c r="V350" t="s">
        <v>648</v>
      </c>
      <c r="W350" t="s">
        <v>793</v>
      </c>
      <c r="X350" t="s">
        <v>1669</v>
      </c>
      <c r="Y350" s="216">
        <v>44658</v>
      </c>
    </row>
    <row r="351" spans="2:25" x14ac:dyDescent="0.25">
      <c r="B351" t="s">
        <v>1011</v>
      </c>
      <c r="C351" s="216">
        <v>44334</v>
      </c>
      <c r="D351" t="s">
        <v>1643</v>
      </c>
      <c r="E351" t="s">
        <v>639</v>
      </c>
      <c r="F351">
        <v>5528</v>
      </c>
      <c r="G351" t="s">
        <v>1029</v>
      </c>
      <c r="H351" t="s">
        <v>1030</v>
      </c>
      <c r="I351" t="s">
        <v>679</v>
      </c>
      <c r="J351" s="217">
        <v>32500</v>
      </c>
      <c r="K351" s="218">
        <v>537.57554100000004</v>
      </c>
      <c r="L351" s="217">
        <v>60.46</v>
      </c>
      <c r="M351" t="s">
        <v>643</v>
      </c>
      <c r="N351" t="s">
        <v>1934</v>
      </c>
      <c r="O351" t="s">
        <v>806</v>
      </c>
      <c r="P351" t="s">
        <v>682</v>
      </c>
      <c r="Q351" t="s">
        <v>683</v>
      </c>
      <c r="R351" t="s">
        <v>1669</v>
      </c>
      <c r="S351" t="s">
        <v>1669</v>
      </c>
      <c r="T351" t="s">
        <v>1669</v>
      </c>
      <c r="U351" t="s">
        <v>1669</v>
      </c>
      <c r="V351" t="s">
        <v>648</v>
      </c>
      <c r="W351" t="s">
        <v>793</v>
      </c>
      <c r="X351" t="s">
        <v>1669</v>
      </c>
      <c r="Y351" s="216">
        <v>44658</v>
      </c>
    </row>
    <row r="352" spans="2:25" x14ac:dyDescent="0.25">
      <c r="B352" t="s">
        <v>1011</v>
      </c>
      <c r="C352" s="216">
        <v>44334</v>
      </c>
      <c r="D352" t="s">
        <v>1643</v>
      </c>
      <c r="E352" t="s">
        <v>639</v>
      </c>
      <c r="F352">
        <v>5528</v>
      </c>
      <c r="G352" t="s">
        <v>1029</v>
      </c>
      <c r="H352" t="s">
        <v>1201</v>
      </c>
      <c r="I352" t="s">
        <v>679</v>
      </c>
      <c r="J352" s="217">
        <v>32500</v>
      </c>
      <c r="K352" s="218">
        <v>537.57554100000004</v>
      </c>
      <c r="L352" s="217">
        <v>60.46</v>
      </c>
      <c r="M352" t="s">
        <v>643</v>
      </c>
      <c r="N352" t="s">
        <v>1934</v>
      </c>
      <c r="O352" t="s">
        <v>806</v>
      </c>
      <c r="P352" t="s">
        <v>682</v>
      </c>
      <c r="Q352" t="s">
        <v>683</v>
      </c>
      <c r="R352" t="s">
        <v>1669</v>
      </c>
      <c r="S352" t="s">
        <v>1669</v>
      </c>
      <c r="T352" t="s">
        <v>1669</v>
      </c>
      <c r="U352" t="s">
        <v>1669</v>
      </c>
      <c r="V352" t="s">
        <v>648</v>
      </c>
      <c r="W352" t="s">
        <v>1097</v>
      </c>
      <c r="X352" t="s">
        <v>1669</v>
      </c>
      <c r="Y352" s="216">
        <v>44658</v>
      </c>
    </row>
    <row r="353" spans="2:25" x14ac:dyDescent="0.25">
      <c r="B353" t="s">
        <v>1011</v>
      </c>
      <c r="C353" s="216">
        <v>44334</v>
      </c>
      <c r="D353" t="s">
        <v>1643</v>
      </c>
      <c r="E353" t="s">
        <v>639</v>
      </c>
      <c r="F353">
        <v>5528</v>
      </c>
      <c r="G353" t="s">
        <v>1031</v>
      </c>
      <c r="H353" t="s">
        <v>1032</v>
      </c>
      <c r="I353" t="s">
        <v>679</v>
      </c>
      <c r="J353" s="217">
        <v>20000</v>
      </c>
      <c r="K353" s="218">
        <v>537.57554100000004</v>
      </c>
      <c r="L353" s="217">
        <v>37.200000000000003</v>
      </c>
      <c r="M353" t="s">
        <v>643</v>
      </c>
      <c r="N353" t="s">
        <v>2000</v>
      </c>
      <c r="O353" t="s">
        <v>809</v>
      </c>
      <c r="P353" t="s">
        <v>682</v>
      </c>
      <c r="Q353" t="s">
        <v>683</v>
      </c>
      <c r="R353" t="s">
        <v>1669</v>
      </c>
      <c r="S353" t="s">
        <v>1669</v>
      </c>
      <c r="T353" t="s">
        <v>1669</v>
      </c>
      <c r="U353" t="s">
        <v>1669</v>
      </c>
      <c r="V353" t="s">
        <v>648</v>
      </c>
      <c r="W353" t="s">
        <v>793</v>
      </c>
      <c r="X353" t="s">
        <v>1669</v>
      </c>
      <c r="Y353" s="216">
        <v>44658</v>
      </c>
    </row>
    <row r="354" spans="2:25" x14ac:dyDescent="0.25">
      <c r="B354" t="s">
        <v>1011</v>
      </c>
      <c r="C354" s="216">
        <v>44334</v>
      </c>
      <c r="D354" t="s">
        <v>1643</v>
      </c>
      <c r="E354" t="s">
        <v>639</v>
      </c>
      <c r="F354">
        <v>5528</v>
      </c>
      <c r="G354" t="s">
        <v>1033</v>
      </c>
      <c r="H354" t="s">
        <v>1034</v>
      </c>
      <c r="I354" t="s">
        <v>679</v>
      </c>
      <c r="J354" s="217">
        <v>500</v>
      </c>
      <c r="K354" s="218">
        <v>537.57554100000004</v>
      </c>
      <c r="L354" s="217">
        <v>0.93</v>
      </c>
      <c r="M354" t="s">
        <v>643</v>
      </c>
      <c r="N354" t="s">
        <v>1660</v>
      </c>
      <c r="O354" t="s">
        <v>819</v>
      </c>
      <c r="P354" t="s">
        <v>682</v>
      </c>
      <c r="Q354" t="s">
        <v>683</v>
      </c>
      <c r="R354" t="s">
        <v>1669</v>
      </c>
      <c r="S354" t="s">
        <v>1669</v>
      </c>
      <c r="T354" t="s">
        <v>1669</v>
      </c>
      <c r="U354" t="s">
        <v>1669</v>
      </c>
      <c r="V354" t="s">
        <v>648</v>
      </c>
      <c r="W354" t="s">
        <v>793</v>
      </c>
      <c r="X354" t="s">
        <v>1669</v>
      </c>
      <c r="Y354" s="216">
        <v>44658</v>
      </c>
    </row>
    <row r="355" spans="2:25" x14ac:dyDescent="0.25">
      <c r="B355" t="s">
        <v>1011</v>
      </c>
      <c r="C355" s="216">
        <v>44334</v>
      </c>
      <c r="D355" t="s">
        <v>1643</v>
      </c>
      <c r="E355" t="s">
        <v>639</v>
      </c>
      <c r="F355">
        <v>5528</v>
      </c>
      <c r="G355" t="s">
        <v>1037</v>
      </c>
      <c r="H355" t="s">
        <v>1038</v>
      </c>
      <c r="I355" t="s">
        <v>679</v>
      </c>
      <c r="J355" s="217">
        <v>25000</v>
      </c>
      <c r="K355" s="218">
        <v>537.57554100000004</v>
      </c>
      <c r="L355" s="217">
        <v>46.51</v>
      </c>
      <c r="M355" t="s">
        <v>643</v>
      </c>
      <c r="N355" t="s">
        <v>1936</v>
      </c>
      <c r="O355" t="s">
        <v>749</v>
      </c>
      <c r="P355" t="s">
        <v>682</v>
      </c>
      <c r="Q355" t="s">
        <v>683</v>
      </c>
      <c r="R355" t="s">
        <v>1669</v>
      </c>
      <c r="S355" t="s">
        <v>1669</v>
      </c>
      <c r="T355" t="s">
        <v>1669</v>
      </c>
      <c r="U355" t="s">
        <v>1669</v>
      </c>
      <c r="V355" t="s">
        <v>648</v>
      </c>
      <c r="W355" t="s">
        <v>793</v>
      </c>
      <c r="X355" t="s">
        <v>1669</v>
      </c>
      <c r="Y355" s="216">
        <v>44658</v>
      </c>
    </row>
    <row r="356" spans="2:25" x14ac:dyDescent="0.25">
      <c r="B356" t="s">
        <v>1011</v>
      </c>
      <c r="C356" s="216">
        <v>44334</v>
      </c>
      <c r="D356" t="s">
        <v>1643</v>
      </c>
      <c r="E356" t="s">
        <v>639</v>
      </c>
      <c r="F356">
        <v>5528</v>
      </c>
      <c r="G356" t="s">
        <v>1037</v>
      </c>
      <c r="H356" t="s">
        <v>1202</v>
      </c>
      <c r="I356" t="s">
        <v>679</v>
      </c>
      <c r="J356" s="217">
        <v>25000</v>
      </c>
      <c r="K356" s="218">
        <v>537.57554100000004</v>
      </c>
      <c r="L356" s="217">
        <v>46.51</v>
      </c>
      <c r="M356" t="s">
        <v>643</v>
      </c>
      <c r="N356" t="s">
        <v>1936</v>
      </c>
      <c r="O356" t="s">
        <v>749</v>
      </c>
      <c r="P356" t="s">
        <v>682</v>
      </c>
      <c r="Q356" t="s">
        <v>683</v>
      </c>
      <c r="R356" t="s">
        <v>1669</v>
      </c>
      <c r="S356" t="s">
        <v>1669</v>
      </c>
      <c r="T356" t="s">
        <v>1669</v>
      </c>
      <c r="U356" t="s">
        <v>1669</v>
      </c>
      <c r="V356" t="s">
        <v>648</v>
      </c>
      <c r="W356" t="s">
        <v>1097</v>
      </c>
      <c r="X356" t="s">
        <v>1669</v>
      </c>
      <c r="Y356" s="216">
        <v>44658</v>
      </c>
    </row>
    <row r="357" spans="2:25" x14ac:dyDescent="0.25">
      <c r="B357" t="s">
        <v>1011</v>
      </c>
      <c r="C357" s="216">
        <v>44334</v>
      </c>
      <c r="D357" t="s">
        <v>1643</v>
      </c>
      <c r="E357" t="s">
        <v>639</v>
      </c>
      <c r="F357">
        <v>5528</v>
      </c>
      <c r="G357" t="s">
        <v>1037</v>
      </c>
      <c r="H357" t="s">
        <v>1038</v>
      </c>
      <c r="I357" t="s">
        <v>679</v>
      </c>
      <c r="J357" s="217">
        <v>25000</v>
      </c>
      <c r="K357" s="218">
        <v>537.57554100000004</v>
      </c>
      <c r="L357" s="217">
        <v>46.51</v>
      </c>
      <c r="M357" t="s">
        <v>643</v>
      </c>
      <c r="N357" t="s">
        <v>1936</v>
      </c>
      <c r="O357" t="s">
        <v>749</v>
      </c>
      <c r="P357" t="s">
        <v>682</v>
      </c>
      <c r="Q357" t="s">
        <v>683</v>
      </c>
      <c r="R357" t="s">
        <v>1669</v>
      </c>
      <c r="S357" t="s">
        <v>1669</v>
      </c>
      <c r="T357" t="s">
        <v>1669</v>
      </c>
      <c r="U357" t="s">
        <v>1669</v>
      </c>
      <c r="V357" t="s">
        <v>648</v>
      </c>
      <c r="W357" t="s">
        <v>793</v>
      </c>
      <c r="X357" t="s">
        <v>1669</v>
      </c>
      <c r="Y357" s="216">
        <v>44658</v>
      </c>
    </row>
    <row r="358" spans="2:25" x14ac:dyDescent="0.25">
      <c r="B358" t="s">
        <v>1011</v>
      </c>
      <c r="C358" s="216">
        <v>44334</v>
      </c>
      <c r="D358" t="s">
        <v>1643</v>
      </c>
      <c r="E358" t="s">
        <v>639</v>
      </c>
      <c r="F358">
        <v>5528</v>
      </c>
      <c r="G358" t="s">
        <v>1037</v>
      </c>
      <c r="H358" t="s">
        <v>1202</v>
      </c>
      <c r="I358" t="s">
        <v>679</v>
      </c>
      <c r="J358" s="217">
        <v>25000</v>
      </c>
      <c r="K358" s="218">
        <v>537.57554100000004</v>
      </c>
      <c r="L358" s="217">
        <v>46.51</v>
      </c>
      <c r="M358" t="s">
        <v>643</v>
      </c>
      <c r="N358" t="s">
        <v>1936</v>
      </c>
      <c r="O358" t="s">
        <v>749</v>
      </c>
      <c r="P358" t="s">
        <v>682</v>
      </c>
      <c r="Q358" t="s">
        <v>683</v>
      </c>
      <c r="R358" t="s">
        <v>1669</v>
      </c>
      <c r="S358" t="s">
        <v>1669</v>
      </c>
      <c r="T358" t="s">
        <v>1669</v>
      </c>
      <c r="U358" t="s">
        <v>1669</v>
      </c>
      <c r="V358" t="s">
        <v>648</v>
      </c>
      <c r="W358" t="s">
        <v>1097</v>
      </c>
      <c r="X358" t="s">
        <v>1669</v>
      </c>
      <c r="Y358" s="216">
        <v>44658</v>
      </c>
    </row>
    <row r="359" spans="2:25" x14ac:dyDescent="0.25">
      <c r="B359" t="s">
        <v>1011</v>
      </c>
      <c r="C359" s="216">
        <v>44334</v>
      </c>
      <c r="D359" t="s">
        <v>1643</v>
      </c>
      <c r="E359" t="s">
        <v>639</v>
      </c>
      <c r="F359">
        <v>5528</v>
      </c>
      <c r="G359" t="s">
        <v>1037</v>
      </c>
      <c r="H359" t="s">
        <v>1038</v>
      </c>
      <c r="I359" t="s">
        <v>679</v>
      </c>
      <c r="J359" s="217">
        <v>25000</v>
      </c>
      <c r="K359" s="218">
        <v>537.57554100000004</v>
      </c>
      <c r="L359" s="217">
        <v>46.51</v>
      </c>
      <c r="M359" t="s">
        <v>643</v>
      </c>
      <c r="N359" t="s">
        <v>1936</v>
      </c>
      <c r="O359" t="s">
        <v>749</v>
      </c>
      <c r="P359" t="s">
        <v>682</v>
      </c>
      <c r="Q359" t="s">
        <v>683</v>
      </c>
      <c r="R359" t="s">
        <v>1669</v>
      </c>
      <c r="S359" t="s">
        <v>1669</v>
      </c>
      <c r="T359" t="s">
        <v>1669</v>
      </c>
      <c r="U359" t="s">
        <v>1669</v>
      </c>
      <c r="V359" t="s">
        <v>648</v>
      </c>
      <c r="W359" t="s">
        <v>793</v>
      </c>
      <c r="X359" t="s">
        <v>1669</v>
      </c>
      <c r="Y359" s="216">
        <v>44658</v>
      </c>
    </row>
    <row r="360" spans="2:25" x14ac:dyDescent="0.25">
      <c r="B360" t="s">
        <v>1011</v>
      </c>
      <c r="C360" s="216">
        <v>44334</v>
      </c>
      <c r="D360" t="s">
        <v>1643</v>
      </c>
      <c r="E360" t="s">
        <v>639</v>
      </c>
      <c r="F360">
        <v>5528</v>
      </c>
      <c r="G360" t="s">
        <v>1037</v>
      </c>
      <c r="H360" t="s">
        <v>1202</v>
      </c>
      <c r="I360" t="s">
        <v>679</v>
      </c>
      <c r="J360" s="217">
        <v>25000</v>
      </c>
      <c r="K360" s="218">
        <v>537.57554100000004</v>
      </c>
      <c r="L360" s="217">
        <v>46.51</v>
      </c>
      <c r="M360" t="s">
        <v>643</v>
      </c>
      <c r="N360" t="s">
        <v>1936</v>
      </c>
      <c r="O360" t="s">
        <v>749</v>
      </c>
      <c r="P360" t="s">
        <v>682</v>
      </c>
      <c r="Q360" t="s">
        <v>683</v>
      </c>
      <c r="R360" t="s">
        <v>1669</v>
      </c>
      <c r="S360" t="s">
        <v>1669</v>
      </c>
      <c r="T360" t="s">
        <v>1669</v>
      </c>
      <c r="U360" t="s">
        <v>1669</v>
      </c>
      <c r="V360" t="s">
        <v>648</v>
      </c>
      <c r="W360" t="s">
        <v>1097</v>
      </c>
      <c r="X360" t="s">
        <v>1669</v>
      </c>
      <c r="Y360" s="216">
        <v>44658</v>
      </c>
    </row>
    <row r="361" spans="2:25" x14ac:dyDescent="0.25">
      <c r="B361" t="s">
        <v>1011</v>
      </c>
      <c r="C361" s="216">
        <v>44334</v>
      </c>
      <c r="D361" t="s">
        <v>1643</v>
      </c>
      <c r="E361" t="s">
        <v>639</v>
      </c>
      <c r="F361">
        <v>5528</v>
      </c>
      <c r="G361" t="s">
        <v>1037</v>
      </c>
      <c r="H361" t="s">
        <v>1038</v>
      </c>
      <c r="I361" t="s">
        <v>679</v>
      </c>
      <c r="J361" s="217">
        <v>25000</v>
      </c>
      <c r="K361" s="218">
        <v>537.57554100000004</v>
      </c>
      <c r="L361" s="217">
        <v>46.51</v>
      </c>
      <c r="M361" t="s">
        <v>643</v>
      </c>
      <c r="N361" t="s">
        <v>1936</v>
      </c>
      <c r="O361" t="s">
        <v>749</v>
      </c>
      <c r="P361" t="s">
        <v>682</v>
      </c>
      <c r="Q361" t="s">
        <v>683</v>
      </c>
      <c r="R361" t="s">
        <v>1669</v>
      </c>
      <c r="S361" t="s">
        <v>1669</v>
      </c>
      <c r="T361" t="s">
        <v>1669</v>
      </c>
      <c r="U361" t="s">
        <v>1669</v>
      </c>
      <c r="V361" t="s">
        <v>648</v>
      </c>
      <c r="W361" t="s">
        <v>793</v>
      </c>
      <c r="X361" t="s">
        <v>1669</v>
      </c>
      <c r="Y361" s="216">
        <v>44658</v>
      </c>
    </row>
    <row r="362" spans="2:25" x14ac:dyDescent="0.25">
      <c r="B362" t="s">
        <v>1011</v>
      </c>
      <c r="C362" s="216">
        <v>44334</v>
      </c>
      <c r="D362" t="s">
        <v>1643</v>
      </c>
      <c r="E362" t="s">
        <v>639</v>
      </c>
      <c r="F362">
        <v>5528</v>
      </c>
      <c r="G362" t="s">
        <v>1037</v>
      </c>
      <c r="H362" t="s">
        <v>1202</v>
      </c>
      <c r="I362" t="s">
        <v>679</v>
      </c>
      <c r="J362" s="217">
        <v>25000</v>
      </c>
      <c r="K362" s="218">
        <v>537.57554100000004</v>
      </c>
      <c r="L362" s="217">
        <v>46.51</v>
      </c>
      <c r="M362" t="s">
        <v>643</v>
      </c>
      <c r="N362" t="s">
        <v>1936</v>
      </c>
      <c r="O362" t="s">
        <v>749</v>
      </c>
      <c r="P362" t="s">
        <v>682</v>
      </c>
      <c r="Q362" t="s">
        <v>683</v>
      </c>
      <c r="R362" t="s">
        <v>1669</v>
      </c>
      <c r="S362" t="s">
        <v>1669</v>
      </c>
      <c r="T362" t="s">
        <v>1669</v>
      </c>
      <c r="U362" t="s">
        <v>1669</v>
      </c>
      <c r="V362" t="s">
        <v>648</v>
      </c>
      <c r="W362" t="s">
        <v>1097</v>
      </c>
      <c r="X362" t="s">
        <v>1669</v>
      </c>
      <c r="Y362" s="216">
        <v>44658</v>
      </c>
    </row>
    <row r="363" spans="2:25" x14ac:dyDescent="0.25">
      <c r="B363" t="s">
        <v>1011</v>
      </c>
      <c r="C363" s="216">
        <v>44334</v>
      </c>
      <c r="D363" t="s">
        <v>1643</v>
      </c>
      <c r="E363" t="s">
        <v>639</v>
      </c>
      <c r="F363">
        <v>5528</v>
      </c>
      <c r="G363" t="s">
        <v>1037</v>
      </c>
      <c r="H363" t="s">
        <v>1038</v>
      </c>
      <c r="I363" t="s">
        <v>679</v>
      </c>
      <c r="J363" s="217">
        <v>25000</v>
      </c>
      <c r="K363" s="218">
        <v>537.57554100000004</v>
      </c>
      <c r="L363" s="217">
        <v>46.51</v>
      </c>
      <c r="M363" t="s">
        <v>643</v>
      </c>
      <c r="N363" t="s">
        <v>1936</v>
      </c>
      <c r="O363" t="s">
        <v>749</v>
      </c>
      <c r="P363" t="s">
        <v>682</v>
      </c>
      <c r="Q363" t="s">
        <v>683</v>
      </c>
      <c r="R363" t="s">
        <v>1669</v>
      </c>
      <c r="S363" t="s">
        <v>1669</v>
      </c>
      <c r="T363" t="s">
        <v>1669</v>
      </c>
      <c r="U363" t="s">
        <v>1669</v>
      </c>
      <c r="V363" t="s">
        <v>648</v>
      </c>
      <c r="W363" t="s">
        <v>793</v>
      </c>
      <c r="X363" t="s">
        <v>1669</v>
      </c>
      <c r="Y363" s="216">
        <v>44658</v>
      </c>
    </row>
    <row r="364" spans="2:25" x14ac:dyDescent="0.25">
      <c r="B364" t="s">
        <v>1011</v>
      </c>
      <c r="C364" s="216">
        <v>44334</v>
      </c>
      <c r="D364" t="s">
        <v>1643</v>
      </c>
      <c r="E364" t="s">
        <v>639</v>
      </c>
      <c r="F364">
        <v>5528</v>
      </c>
      <c r="G364" t="s">
        <v>1037</v>
      </c>
      <c r="H364" t="s">
        <v>1202</v>
      </c>
      <c r="I364" t="s">
        <v>679</v>
      </c>
      <c r="J364" s="217">
        <v>25000</v>
      </c>
      <c r="K364" s="218">
        <v>537.57554100000004</v>
      </c>
      <c r="L364" s="217">
        <v>46.51</v>
      </c>
      <c r="M364" t="s">
        <v>643</v>
      </c>
      <c r="N364" t="s">
        <v>1936</v>
      </c>
      <c r="O364" t="s">
        <v>749</v>
      </c>
      <c r="P364" t="s">
        <v>682</v>
      </c>
      <c r="Q364" t="s">
        <v>683</v>
      </c>
      <c r="R364" t="s">
        <v>1669</v>
      </c>
      <c r="S364" t="s">
        <v>1669</v>
      </c>
      <c r="T364" t="s">
        <v>1669</v>
      </c>
      <c r="U364" t="s">
        <v>1669</v>
      </c>
      <c r="V364" t="s">
        <v>648</v>
      </c>
      <c r="W364" t="s">
        <v>1097</v>
      </c>
      <c r="X364" t="s">
        <v>1669</v>
      </c>
      <c r="Y364" s="216">
        <v>44658</v>
      </c>
    </row>
    <row r="365" spans="2:25" x14ac:dyDescent="0.25">
      <c r="B365" t="s">
        <v>1011</v>
      </c>
      <c r="C365" s="216">
        <v>44335</v>
      </c>
      <c r="D365" t="s">
        <v>1643</v>
      </c>
      <c r="E365" t="s">
        <v>639</v>
      </c>
      <c r="F365">
        <v>5528</v>
      </c>
      <c r="G365" t="s">
        <v>1203</v>
      </c>
      <c r="H365" t="s">
        <v>1204</v>
      </c>
      <c r="I365" t="s">
        <v>679</v>
      </c>
      <c r="J365" s="217">
        <v>105000</v>
      </c>
      <c r="K365" s="218">
        <v>537.25100199999997</v>
      </c>
      <c r="L365" s="217">
        <v>195.44</v>
      </c>
      <c r="M365" t="s">
        <v>643</v>
      </c>
      <c r="N365" t="s">
        <v>2019</v>
      </c>
      <c r="O365" t="s">
        <v>1205</v>
      </c>
      <c r="P365" t="s">
        <v>682</v>
      </c>
      <c r="Q365" t="s">
        <v>683</v>
      </c>
      <c r="R365" t="s">
        <v>1669</v>
      </c>
      <c r="S365" t="s">
        <v>1669</v>
      </c>
      <c r="T365" t="s">
        <v>1669</v>
      </c>
      <c r="U365" t="s">
        <v>1669</v>
      </c>
      <c r="V365" t="s">
        <v>648</v>
      </c>
      <c r="W365" t="s">
        <v>1097</v>
      </c>
      <c r="X365" t="s">
        <v>1669</v>
      </c>
      <c r="Y365" s="216">
        <v>44658</v>
      </c>
    </row>
    <row r="366" spans="2:25" x14ac:dyDescent="0.25">
      <c r="B366" t="s">
        <v>1011</v>
      </c>
      <c r="C366" s="216">
        <v>44335</v>
      </c>
      <c r="D366" t="s">
        <v>1643</v>
      </c>
      <c r="E366" t="s">
        <v>639</v>
      </c>
      <c r="F366">
        <v>5528</v>
      </c>
      <c r="G366" t="s">
        <v>1206</v>
      </c>
      <c r="H366" t="s">
        <v>1207</v>
      </c>
      <c r="I366" t="s">
        <v>679</v>
      </c>
      <c r="J366" s="217">
        <v>500</v>
      </c>
      <c r="K366" s="218">
        <v>537.25100199999997</v>
      </c>
      <c r="L366" s="217">
        <v>0.93</v>
      </c>
      <c r="M366" t="s">
        <v>643</v>
      </c>
      <c r="N366" t="s">
        <v>1660</v>
      </c>
      <c r="O366" t="s">
        <v>819</v>
      </c>
      <c r="P366" t="s">
        <v>682</v>
      </c>
      <c r="Q366" t="s">
        <v>683</v>
      </c>
      <c r="R366" t="s">
        <v>1669</v>
      </c>
      <c r="S366" t="s">
        <v>1669</v>
      </c>
      <c r="T366" t="s">
        <v>1669</v>
      </c>
      <c r="U366" t="s">
        <v>1669</v>
      </c>
      <c r="V366" t="s">
        <v>648</v>
      </c>
      <c r="W366" t="s">
        <v>1097</v>
      </c>
      <c r="X366" t="s">
        <v>1669</v>
      </c>
      <c r="Y366" s="216">
        <v>44658</v>
      </c>
    </row>
    <row r="367" spans="2:25" x14ac:dyDescent="0.25">
      <c r="B367" t="s">
        <v>1011</v>
      </c>
      <c r="C367" s="216">
        <v>44335</v>
      </c>
      <c r="D367" t="s">
        <v>1643</v>
      </c>
      <c r="E367" t="s">
        <v>639</v>
      </c>
      <c r="F367">
        <v>5528</v>
      </c>
      <c r="G367" t="s">
        <v>1208</v>
      </c>
      <c r="H367" t="s">
        <v>1209</v>
      </c>
      <c r="I367" t="s">
        <v>679</v>
      </c>
      <c r="J367" s="217">
        <v>20000</v>
      </c>
      <c r="K367" s="218">
        <v>537.25100199999997</v>
      </c>
      <c r="L367" s="217">
        <v>37.229999999999997</v>
      </c>
      <c r="M367" t="s">
        <v>643</v>
      </c>
      <c r="N367" t="s">
        <v>2000</v>
      </c>
      <c r="O367" t="s">
        <v>809</v>
      </c>
      <c r="P367" t="s">
        <v>682</v>
      </c>
      <c r="Q367" t="s">
        <v>683</v>
      </c>
      <c r="R367" t="s">
        <v>1669</v>
      </c>
      <c r="S367" t="s">
        <v>1669</v>
      </c>
      <c r="T367" t="s">
        <v>1669</v>
      </c>
      <c r="U367" t="s">
        <v>1669</v>
      </c>
      <c r="V367" t="s">
        <v>648</v>
      </c>
      <c r="W367" t="s">
        <v>1097</v>
      </c>
      <c r="X367" t="s">
        <v>1669</v>
      </c>
      <c r="Y367" s="216">
        <v>44658</v>
      </c>
    </row>
    <row r="368" spans="2:25" x14ac:dyDescent="0.25">
      <c r="B368" t="s">
        <v>1011</v>
      </c>
      <c r="C368" s="216">
        <v>44335</v>
      </c>
      <c r="D368" t="s">
        <v>1643</v>
      </c>
      <c r="E368" t="s">
        <v>639</v>
      </c>
      <c r="F368">
        <v>5528</v>
      </c>
      <c r="G368" t="s">
        <v>1040</v>
      </c>
      <c r="H368" t="s">
        <v>1041</v>
      </c>
      <c r="I368" t="s">
        <v>679</v>
      </c>
      <c r="J368" s="217">
        <v>4500</v>
      </c>
      <c r="K368" s="218">
        <v>537.25100199999997</v>
      </c>
      <c r="L368" s="217">
        <v>8.3800000000000008</v>
      </c>
      <c r="M368" t="s">
        <v>643</v>
      </c>
      <c r="N368" t="s">
        <v>1933</v>
      </c>
      <c r="O368" t="s">
        <v>797</v>
      </c>
      <c r="P368" t="s">
        <v>682</v>
      </c>
      <c r="Q368" t="s">
        <v>683</v>
      </c>
      <c r="R368" t="s">
        <v>1669</v>
      </c>
      <c r="S368" t="s">
        <v>1669</v>
      </c>
      <c r="T368" t="s">
        <v>1669</v>
      </c>
      <c r="U368" t="s">
        <v>1669</v>
      </c>
      <c r="V368" t="s">
        <v>648</v>
      </c>
      <c r="W368" t="s">
        <v>793</v>
      </c>
      <c r="X368" t="s">
        <v>1669</v>
      </c>
      <c r="Y368" s="216">
        <v>44658</v>
      </c>
    </row>
    <row r="369" spans="2:25" x14ac:dyDescent="0.25">
      <c r="B369" t="s">
        <v>1011</v>
      </c>
      <c r="C369" s="216">
        <v>44335</v>
      </c>
      <c r="D369" t="s">
        <v>1643</v>
      </c>
      <c r="E369" t="s">
        <v>639</v>
      </c>
      <c r="F369">
        <v>5528</v>
      </c>
      <c r="G369" t="s">
        <v>1210</v>
      </c>
      <c r="H369" t="s">
        <v>1211</v>
      </c>
      <c r="I369" t="s">
        <v>679</v>
      </c>
      <c r="J369" s="217">
        <v>4500</v>
      </c>
      <c r="K369" s="218">
        <v>537.25100199999997</v>
      </c>
      <c r="L369" s="217">
        <v>8.3800000000000008</v>
      </c>
      <c r="M369" t="s">
        <v>643</v>
      </c>
      <c r="N369" t="s">
        <v>1933</v>
      </c>
      <c r="O369" t="s">
        <v>797</v>
      </c>
      <c r="P369" t="s">
        <v>682</v>
      </c>
      <c r="Q369" t="s">
        <v>683</v>
      </c>
      <c r="R369" t="s">
        <v>1669</v>
      </c>
      <c r="S369" t="s">
        <v>1669</v>
      </c>
      <c r="T369" t="s">
        <v>1669</v>
      </c>
      <c r="U369" t="s">
        <v>1669</v>
      </c>
      <c r="V369" t="s">
        <v>648</v>
      </c>
      <c r="W369" t="s">
        <v>1097</v>
      </c>
      <c r="X369" t="s">
        <v>1669</v>
      </c>
      <c r="Y369" s="216">
        <v>44658</v>
      </c>
    </row>
    <row r="370" spans="2:25" x14ac:dyDescent="0.25">
      <c r="B370" t="s">
        <v>1011</v>
      </c>
      <c r="C370" s="216">
        <v>44335</v>
      </c>
      <c r="D370" t="s">
        <v>1643</v>
      </c>
      <c r="E370" t="s">
        <v>639</v>
      </c>
      <c r="F370">
        <v>5528</v>
      </c>
      <c r="G370" t="s">
        <v>1212</v>
      </c>
      <c r="H370" t="s">
        <v>1213</v>
      </c>
      <c r="I370" t="s">
        <v>679</v>
      </c>
      <c r="J370" s="217">
        <v>40500</v>
      </c>
      <c r="K370" s="218">
        <v>537.25100199999997</v>
      </c>
      <c r="L370" s="217">
        <v>75.38</v>
      </c>
      <c r="M370" t="s">
        <v>643</v>
      </c>
      <c r="N370" t="s">
        <v>1933</v>
      </c>
      <c r="O370" t="s">
        <v>797</v>
      </c>
      <c r="P370" t="s">
        <v>682</v>
      </c>
      <c r="Q370" t="s">
        <v>683</v>
      </c>
      <c r="R370" t="s">
        <v>1669</v>
      </c>
      <c r="S370" t="s">
        <v>1669</v>
      </c>
      <c r="T370" t="s">
        <v>1669</v>
      </c>
      <c r="U370" t="s">
        <v>1669</v>
      </c>
      <c r="V370" t="s">
        <v>648</v>
      </c>
      <c r="W370" t="s">
        <v>1097</v>
      </c>
      <c r="X370" t="s">
        <v>1669</v>
      </c>
      <c r="Y370" s="216">
        <v>44658</v>
      </c>
    </row>
    <row r="371" spans="2:25" x14ac:dyDescent="0.25">
      <c r="B371" t="s">
        <v>1011</v>
      </c>
      <c r="C371" s="216">
        <v>44335</v>
      </c>
      <c r="D371" t="s">
        <v>1643</v>
      </c>
      <c r="E371" t="s">
        <v>639</v>
      </c>
      <c r="F371">
        <v>5528</v>
      </c>
      <c r="G371" t="s">
        <v>1212</v>
      </c>
      <c r="H371" t="s">
        <v>1214</v>
      </c>
      <c r="I371" t="s">
        <v>679</v>
      </c>
      <c r="J371" s="217">
        <v>2250</v>
      </c>
      <c r="K371" s="218">
        <v>537.25100199999997</v>
      </c>
      <c r="L371" s="217">
        <v>4.1900000000000004</v>
      </c>
      <c r="M371" t="s">
        <v>643</v>
      </c>
      <c r="N371" t="s">
        <v>1933</v>
      </c>
      <c r="O371" t="s">
        <v>797</v>
      </c>
      <c r="P371" t="s">
        <v>682</v>
      </c>
      <c r="Q371" t="s">
        <v>683</v>
      </c>
      <c r="R371" t="s">
        <v>1669</v>
      </c>
      <c r="S371" t="s">
        <v>1669</v>
      </c>
      <c r="T371" t="s">
        <v>1669</v>
      </c>
      <c r="U371" t="s">
        <v>1669</v>
      </c>
      <c r="V371" t="s">
        <v>648</v>
      </c>
      <c r="W371" t="s">
        <v>1097</v>
      </c>
      <c r="X371" t="s">
        <v>1669</v>
      </c>
      <c r="Y371" s="216">
        <v>44658</v>
      </c>
    </row>
    <row r="372" spans="2:25" x14ac:dyDescent="0.25">
      <c r="B372" t="s">
        <v>1011</v>
      </c>
      <c r="C372" s="216">
        <v>44336</v>
      </c>
      <c r="D372" t="s">
        <v>1643</v>
      </c>
      <c r="E372" t="s">
        <v>639</v>
      </c>
      <c r="F372">
        <v>5528</v>
      </c>
      <c r="G372" t="s">
        <v>1043</v>
      </c>
      <c r="H372" t="s">
        <v>1044</v>
      </c>
      <c r="I372" t="s">
        <v>679</v>
      </c>
      <c r="J372" s="217">
        <v>76500</v>
      </c>
      <c r="K372" s="218">
        <v>537.55722800000001</v>
      </c>
      <c r="L372" s="217">
        <v>142.31</v>
      </c>
      <c r="M372" t="s">
        <v>643</v>
      </c>
      <c r="N372" t="s">
        <v>1933</v>
      </c>
      <c r="O372" t="s">
        <v>797</v>
      </c>
      <c r="P372" t="s">
        <v>682</v>
      </c>
      <c r="Q372" t="s">
        <v>683</v>
      </c>
      <c r="R372" t="s">
        <v>1669</v>
      </c>
      <c r="S372" t="s">
        <v>1669</v>
      </c>
      <c r="T372" t="s">
        <v>1669</v>
      </c>
      <c r="U372" t="s">
        <v>1669</v>
      </c>
      <c r="V372" t="s">
        <v>648</v>
      </c>
      <c r="W372" t="s">
        <v>793</v>
      </c>
      <c r="X372" t="s">
        <v>1669</v>
      </c>
      <c r="Y372" s="216">
        <v>44658</v>
      </c>
    </row>
    <row r="373" spans="2:25" x14ac:dyDescent="0.25">
      <c r="B373" t="s">
        <v>1011</v>
      </c>
      <c r="C373" s="216">
        <v>44336</v>
      </c>
      <c r="D373" t="s">
        <v>1643</v>
      </c>
      <c r="E373" t="s">
        <v>639</v>
      </c>
      <c r="F373">
        <v>5528</v>
      </c>
      <c r="G373" t="s">
        <v>1043</v>
      </c>
      <c r="H373" t="s">
        <v>1045</v>
      </c>
      <c r="I373" t="s">
        <v>679</v>
      </c>
      <c r="J373" s="217">
        <v>3750</v>
      </c>
      <c r="K373" s="218">
        <v>537.55722800000001</v>
      </c>
      <c r="L373" s="217">
        <v>6.98</v>
      </c>
      <c r="M373" t="s">
        <v>643</v>
      </c>
      <c r="N373" t="s">
        <v>1933</v>
      </c>
      <c r="O373" t="s">
        <v>797</v>
      </c>
      <c r="P373" t="s">
        <v>682</v>
      </c>
      <c r="Q373" t="s">
        <v>683</v>
      </c>
      <c r="R373" t="s">
        <v>1669</v>
      </c>
      <c r="S373" t="s">
        <v>1669</v>
      </c>
      <c r="T373" t="s">
        <v>1669</v>
      </c>
      <c r="U373" t="s">
        <v>1669</v>
      </c>
      <c r="V373" t="s">
        <v>648</v>
      </c>
      <c r="W373" t="s">
        <v>793</v>
      </c>
      <c r="X373" t="s">
        <v>1669</v>
      </c>
      <c r="Y373" s="216">
        <v>44658</v>
      </c>
    </row>
    <row r="374" spans="2:25" x14ac:dyDescent="0.25">
      <c r="B374" t="s">
        <v>1011</v>
      </c>
      <c r="C374" s="216">
        <v>44336</v>
      </c>
      <c r="D374" t="s">
        <v>1643</v>
      </c>
      <c r="E374" t="s">
        <v>639</v>
      </c>
      <c r="F374">
        <v>5528</v>
      </c>
      <c r="G374" t="s">
        <v>1052</v>
      </c>
      <c r="H374" t="s">
        <v>1053</v>
      </c>
      <c r="I374" t="s">
        <v>679</v>
      </c>
      <c r="J374" s="217">
        <v>92000</v>
      </c>
      <c r="K374" s="218">
        <v>537.55722800000001</v>
      </c>
      <c r="L374" s="217">
        <v>171.14</v>
      </c>
      <c r="M374" t="s">
        <v>643</v>
      </c>
      <c r="N374" t="s">
        <v>1935</v>
      </c>
      <c r="O374" t="s">
        <v>812</v>
      </c>
      <c r="P374" t="s">
        <v>682</v>
      </c>
      <c r="Q374" t="s">
        <v>683</v>
      </c>
      <c r="R374" t="s">
        <v>1669</v>
      </c>
      <c r="S374" t="s">
        <v>1669</v>
      </c>
      <c r="T374" t="s">
        <v>1669</v>
      </c>
      <c r="U374" t="s">
        <v>1669</v>
      </c>
      <c r="V374" t="s">
        <v>648</v>
      </c>
      <c r="W374" t="s">
        <v>793</v>
      </c>
      <c r="X374" t="s">
        <v>1669</v>
      </c>
      <c r="Y374" s="216">
        <v>44658</v>
      </c>
    </row>
    <row r="375" spans="2:25" x14ac:dyDescent="0.25">
      <c r="B375" t="s">
        <v>1011</v>
      </c>
      <c r="C375" s="216">
        <v>44336</v>
      </c>
      <c r="D375" t="s">
        <v>1643</v>
      </c>
      <c r="E375" t="s">
        <v>639</v>
      </c>
      <c r="F375">
        <v>5528</v>
      </c>
      <c r="G375" t="s">
        <v>1046</v>
      </c>
      <c r="H375" t="s">
        <v>1047</v>
      </c>
      <c r="I375" t="s">
        <v>679</v>
      </c>
      <c r="J375" s="217">
        <v>20000</v>
      </c>
      <c r="K375" s="218">
        <v>537.55722800000001</v>
      </c>
      <c r="L375" s="217">
        <v>37.21</v>
      </c>
      <c r="M375" t="s">
        <v>643</v>
      </c>
      <c r="N375" t="s">
        <v>2000</v>
      </c>
      <c r="O375" t="s">
        <v>809</v>
      </c>
      <c r="P375" t="s">
        <v>682</v>
      </c>
      <c r="Q375" t="s">
        <v>683</v>
      </c>
      <c r="R375" t="s">
        <v>1669</v>
      </c>
      <c r="S375" t="s">
        <v>1669</v>
      </c>
      <c r="T375" t="s">
        <v>1669</v>
      </c>
      <c r="U375" t="s">
        <v>1669</v>
      </c>
      <c r="V375" t="s">
        <v>648</v>
      </c>
      <c r="W375" t="s">
        <v>793</v>
      </c>
      <c r="X375" t="s">
        <v>1669</v>
      </c>
      <c r="Y375" s="216">
        <v>44658</v>
      </c>
    </row>
    <row r="376" spans="2:25" x14ac:dyDescent="0.25">
      <c r="B376" t="s">
        <v>1011</v>
      </c>
      <c r="C376" s="216">
        <v>44336</v>
      </c>
      <c r="D376" t="s">
        <v>1643</v>
      </c>
      <c r="E376" t="s">
        <v>639</v>
      </c>
      <c r="F376">
        <v>5528</v>
      </c>
      <c r="G376" t="s">
        <v>1048</v>
      </c>
      <c r="H376" t="s">
        <v>1049</v>
      </c>
      <c r="I376" t="s">
        <v>679</v>
      </c>
      <c r="J376" s="217">
        <v>29800</v>
      </c>
      <c r="K376" s="218">
        <v>537.55722800000001</v>
      </c>
      <c r="L376" s="217">
        <v>55.44</v>
      </c>
      <c r="M376" t="s">
        <v>643</v>
      </c>
      <c r="N376" t="s">
        <v>1934</v>
      </c>
      <c r="O376" t="s">
        <v>806</v>
      </c>
      <c r="P376" t="s">
        <v>682</v>
      </c>
      <c r="Q376" t="s">
        <v>683</v>
      </c>
      <c r="R376" t="s">
        <v>1669</v>
      </c>
      <c r="S376" t="s">
        <v>1669</v>
      </c>
      <c r="T376" t="s">
        <v>1669</v>
      </c>
      <c r="U376" t="s">
        <v>1669</v>
      </c>
      <c r="V376" t="s">
        <v>648</v>
      </c>
      <c r="W376" t="s">
        <v>793</v>
      </c>
      <c r="X376" t="s">
        <v>1669</v>
      </c>
      <c r="Y376" s="216">
        <v>44658</v>
      </c>
    </row>
    <row r="377" spans="2:25" x14ac:dyDescent="0.25">
      <c r="B377" t="s">
        <v>1011</v>
      </c>
      <c r="C377" s="216">
        <v>44336</v>
      </c>
      <c r="D377" t="s">
        <v>1643</v>
      </c>
      <c r="E377" t="s">
        <v>639</v>
      </c>
      <c r="F377">
        <v>5528</v>
      </c>
      <c r="G377" t="s">
        <v>1050</v>
      </c>
      <c r="H377" t="s">
        <v>1051</v>
      </c>
      <c r="I377" t="s">
        <v>679</v>
      </c>
      <c r="J377" s="217">
        <v>500</v>
      </c>
      <c r="K377" s="218">
        <v>537.55722800000001</v>
      </c>
      <c r="L377" s="217">
        <v>0.93</v>
      </c>
      <c r="M377" t="s">
        <v>643</v>
      </c>
      <c r="N377" t="s">
        <v>1660</v>
      </c>
      <c r="O377" t="s">
        <v>819</v>
      </c>
      <c r="P377" t="s">
        <v>682</v>
      </c>
      <c r="Q377" t="s">
        <v>683</v>
      </c>
      <c r="R377" t="s">
        <v>1669</v>
      </c>
      <c r="S377" t="s">
        <v>1669</v>
      </c>
      <c r="T377" t="s">
        <v>1669</v>
      </c>
      <c r="U377" t="s">
        <v>1669</v>
      </c>
      <c r="V377" t="s">
        <v>648</v>
      </c>
      <c r="W377" t="s">
        <v>793</v>
      </c>
      <c r="X377" t="s">
        <v>1669</v>
      </c>
      <c r="Y377" s="216">
        <v>44658</v>
      </c>
    </row>
    <row r="378" spans="2:25" x14ac:dyDescent="0.25">
      <c r="B378" t="s">
        <v>1011</v>
      </c>
      <c r="C378" s="216">
        <v>44336</v>
      </c>
      <c r="D378" t="s">
        <v>1643</v>
      </c>
      <c r="E378" t="s">
        <v>639</v>
      </c>
      <c r="F378">
        <v>5528</v>
      </c>
      <c r="G378" t="s">
        <v>1054</v>
      </c>
      <c r="H378" t="s">
        <v>1055</v>
      </c>
      <c r="I378" t="s">
        <v>679</v>
      </c>
      <c r="J378" s="217">
        <v>25000</v>
      </c>
      <c r="K378" s="218">
        <v>537.55722800000001</v>
      </c>
      <c r="L378" s="217">
        <v>46.51</v>
      </c>
      <c r="M378" t="s">
        <v>643</v>
      </c>
      <c r="N378" t="s">
        <v>1936</v>
      </c>
      <c r="O378" t="s">
        <v>749</v>
      </c>
      <c r="P378" t="s">
        <v>682</v>
      </c>
      <c r="Q378" t="s">
        <v>683</v>
      </c>
      <c r="R378" t="s">
        <v>1669</v>
      </c>
      <c r="S378" t="s">
        <v>1669</v>
      </c>
      <c r="T378" t="s">
        <v>1669</v>
      </c>
      <c r="U378" t="s">
        <v>1669</v>
      </c>
      <c r="V378" t="s">
        <v>648</v>
      </c>
      <c r="W378" t="s">
        <v>793</v>
      </c>
      <c r="X378" t="s">
        <v>1669</v>
      </c>
      <c r="Y378" s="216">
        <v>44658</v>
      </c>
    </row>
    <row r="379" spans="2:25" x14ac:dyDescent="0.25">
      <c r="B379" t="s">
        <v>1011</v>
      </c>
      <c r="C379" s="216">
        <v>44336</v>
      </c>
      <c r="D379" t="s">
        <v>1643</v>
      </c>
      <c r="E379" t="s">
        <v>639</v>
      </c>
      <c r="F379">
        <v>5528</v>
      </c>
      <c r="G379" t="s">
        <v>1054</v>
      </c>
      <c r="H379" t="s">
        <v>1215</v>
      </c>
      <c r="I379" t="s">
        <v>679</v>
      </c>
      <c r="J379" s="217">
        <v>25000</v>
      </c>
      <c r="K379" s="218">
        <v>537.55722800000001</v>
      </c>
      <c r="L379" s="217">
        <v>46.51</v>
      </c>
      <c r="M379" t="s">
        <v>643</v>
      </c>
      <c r="N379" t="s">
        <v>1936</v>
      </c>
      <c r="O379" t="s">
        <v>749</v>
      </c>
      <c r="P379" t="s">
        <v>682</v>
      </c>
      <c r="Q379" t="s">
        <v>683</v>
      </c>
      <c r="R379" t="s">
        <v>1669</v>
      </c>
      <c r="S379" t="s">
        <v>1669</v>
      </c>
      <c r="T379" t="s">
        <v>1669</v>
      </c>
      <c r="U379" t="s">
        <v>1669</v>
      </c>
      <c r="V379" t="s">
        <v>648</v>
      </c>
      <c r="W379" t="s">
        <v>1097</v>
      </c>
      <c r="X379" t="s">
        <v>1669</v>
      </c>
      <c r="Y379" s="216">
        <v>44658</v>
      </c>
    </row>
    <row r="380" spans="2:25" x14ac:dyDescent="0.25">
      <c r="B380" t="s">
        <v>1011</v>
      </c>
      <c r="C380" s="216">
        <v>44336</v>
      </c>
      <c r="D380" t="s">
        <v>1643</v>
      </c>
      <c r="E380" t="s">
        <v>639</v>
      </c>
      <c r="F380">
        <v>5528</v>
      </c>
      <c r="G380" t="s">
        <v>1054</v>
      </c>
      <c r="H380" t="s">
        <v>1055</v>
      </c>
      <c r="I380" t="s">
        <v>679</v>
      </c>
      <c r="J380" s="217">
        <v>25000</v>
      </c>
      <c r="K380" s="218">
        <v>537.55722800000001</v>
      </c>
      <c r="L380" s="217">
        <v>46.51</v>
      </c>
      <c r="M380" t="s">
        <v>643</v>
      </c>
      <c r="N380" t="s">
        <v>1936</v>
      </c>
      <c r="O380" t="s">
        <v>749</v>
      </c>
      <c r="P380" t="s">
        <v>682</v>
      </c>
      <c r="Q380" t="s">
        <v>683</v>
      </c>
      <c r="R380" t="s">
        <v>1669</v>
      </c>
      <c r="S380" t="s">
        <v>1669</v>
      </c>
      <c r="T380" t="s">
        <v>1669</v>
      </c>
      <c r="U380" t="s">
        <v>1669</v>
      </c>
      <c r="V380" t="s">
        <v>648</v>
      </c>
      <c r="W380" t="s">
        <v>793</v>
      </c>
      <c r="X380" t="s">
        <v>1669</v>
      </c>
      <c r="Y380" s="216">
        <v>44658</v>
      </c>
    </row>
    <row r="381" spans="2:25" x14ac:dyDescent="0.25">
      <c r="B381" t="s">
        <v>1011</v>
      </c>
      <c r="C381" s="216">
        <v>44336</v>
      </c>
      <c r="D381" t="s">
        <v>1643</v>
      </c>
      <c r="E381" t="s">
        <v>639</v>
      </c>
      <c r="F381">
        <v>5528</v>
      </c>
      <c r="G381" t="s">
        <v>1054</v>
      </c>
      <c r="H381" t="s">
        <v>1215</v>
      </c>
      <c r="I381" t="s">
        <v>679</v>
      </c>
      <c r="J381" s="217">
        <v>25000</v>
      </c>
      <c r="K381" s="218">
        <v>537.55722800000001</v>
      </c>
      <c r="L381" s="217">
        <v>46.51</v>
      </c>
      <c r="M381" t="s">
        <v>643</v>
      </c>
      <c r="N381" t="s">
        <v>1936</v>
      </c>
      <c r="O381" t="s">
        <v>749</v>
      </c>
      <c r="P381" t="s">
        <v>682</v>
      </c>
      <c r="Q381" t="s">
        <v>683</v>
      </c>
      <c r="R381" t="s">
        <v>1669</v>
      </c>
      <c r="S381" t="s">
        <v>1669</v>
      </c>
      <c r="T381" t="s">
        <v>1669</v>
      </c>
      <c r="U381" t="s">
        <v>1669</v>
      </c>
      <c r="V381" t="s">
        <v>648</v>
      </c>
      <c r="W381" t="s">
        <v>1097</v>
      </c>
      <c r="X381" t="s">
        <v>1669</v>
      </c>
      <c r="Y381" s="216">
        <v>44658</v>
      </c>
    </row>
    <row r="382" spans="2:25" x14ac:dyDescent="0.25">
      <c r="B382" t="s">
        <v>1011</v>
      </c>
      <c r="C382" s="216">
        <v>44336</v>
      </c>
      <c r="D382" t="s">
        <v>1643</v>
      </c>
      <c r="E382" t="s">
        <v>639</v>
      </c>
      <c r="F382">
        <v>5528</v>
      </c>
      <c r="G382" t="s">
        <v>1054</v>
      </c>
      <c r="H382" t="s">
        <v>1055</v>
      </c>
      <c r="I382" t="s">
        <v>679</v>
      </c>
      <c r="J382" s="217">
        <v>25000</v>
      </c>
      <c r="K382" s="218">
        <v>537.55722800000001</v>
      </c>
      <c r="L382" s="217">
        <v>46.51</v>
      </c>
      <c r="M382" t="s">
        <v>643</v>
      </c>
      <c r="N382" t="s">
        <v>1936</v>
      </c>
      <c r="O382" t="s">
        <v>749</v>
      </c>
      <c r="P382" t="s">
        <v>682</v>
      </c>
      <c r="Q382" t="s">
        <v>683</v>
      </c>
      <c r="R382" t="s">
        <v>1669</v>
      </c>
      <c r="S382" t="s">
        <v>1669</v>
      </c>
      <c r="T382" t="s">
        <v>1669</v>
      </c>
      <c r="U382" t="s">
        <v>1669</v>
      </c>
      <c r="V382" t="s">
        <v>648</v>
      </c>
      <c r="W382" t="s">
        <v>793</v>
      </c>
      <c r="X382" t="s">
        <v>1669</v>
      </c>
      <c r="Y382" s="216">
        <v>44658</v>
      </c>
    </row>
    <row r="383" spans="2:25" x14ac:dyDescent="0.25">
      <c r="B383" t="s">
        <v>1011</v>
      </c>
      <c r="C383" s="216">
        <v>44336</v>
      </c>
      <c r="D383" t="s">
        <v>1643</v>
      </c>
      <c r="E383" t="s">
        <v>639</v>
      </c>
      <c r="F383">
        <v>5528</v>
      </c>
      <c r="G383" t="s">
        <v>1054</v>
      </c>
      <c r="H383" t="s">
        <v>1215</v>
      </c>
      <c r="I383" t="s">
        <v>679</v>
      </c>
      <c r="J383" s="217">
        <v>25000</v>
      </c>
      <c r="K383" s="218">
        <v>537.55722800000001</v>
      </c>
      <c r="L383" s="217">
        <v>46.51</v>
      </c>
      <c r="M383" t="s">
        <v>643</v>
      </c>
      <c r="N383" t="s">
        <v>1936</v>
      </c>
      <c r="O383" t="s">
        <v>749</v>
      </c>
      <c r="P383" t="s">
        <v>682</v>
      </c>
      <c r="Q383" t="s">
        <v>683</v>
      </c>
      <c r="R383" t="s">
        <v>1669</v>
      </c>
      <c r="S383" t="s">
        <v>1669</v>
      </c>
      <c r="T383" t="s">
        <v>1669</v>
      </c>
      <c r="U383" t="s">
        <v>1669</v>
      </c>
      <c r="V383" t="s">
        <v>648</v>
      </c>
      <c r="W383" t="s">
        <v>1097</v>
      </c>
      <c r="X383" t="s">
        <v>1669</v>
      </c>
      <c r="Y383" s="216">
        <v>44658</v>
      </c>
    </row>
    <row r="384" spans="2:25" x14ac:dyDescent="0.25">
      <c r="B384" t="s">
        <v>1011</v>
      </c>
      <c r="C384" s="216">
        <v>44336</v>
      </c>
      <c r="D384" t="s">
        <v>1643</v>
      </c>
      <c r="E384" t="s">
        <v>639</v>
      </c>
      <c r="F384">
        <v>5528</v>
      </c>
      <c r="G384" t="s">
        <v>1054</v>
      </c>
      <c r="H384" t="s">
        <v>1055</v>
      </c>
      <c r="I384" t="s">
        <v>679</v>
      </c>
      <c r="J384" s="217">
        <v>25000</v>
      </c>
      <c r="K384" s="218">
        <v>537.55722800000001</v>
      </c>
      <c r="L384" s="217">
        <v>46.51</v>
      </c>
      <c r="M384" t="s">
        <v>643</v>
      </c>
      <c r="N384" t="s">
        <v>1936</v>
      </c>
      <c r="O384" t="s">
        <v>749</v>
      </c>
      <c r="P384" t="s">
        <v>682</v>
      </c>
      <c r="Q384" t="s">
        <v>683</v>
      </c>
      <c r="R384" t="s">
        <v>1669</v>
      </c>
      <c r="S384" t="s">
        <v>1669</v>
      </c>
      <c r="T384" t="s">
        <v>1669</v>
      </c>
      <c r="U384" t="s">
        <v>1669</v>
      </c>
      <c r="V384" t="s">
        <v>648</v>
      </c>
      <c r="W384" t="s">
        <v>793</v>
      </c>
      <c r="X384" t="s">
        <v>1669</v>
      </c>
      <c r="Y384" s="216">
        <v>44658</v>
      </c>
    </row>
    <row r="385" spans="2:25" x14ac:dyDescent="0.25">
      <c r="B385" t="s">
        <v>1011</v>
      </c>
      <c r="C385" s="216">
        <v>44336</v>
      </c>
      <c r="D385" t="s">
        <v>1643</v>
      </c>
      <c r="E385" t="s">
        <v>639</v>
      </c>
      <c r="F385">
        <v>5528</v>
      </c>
      <c r="G385" t="s">
        <v>1054</v>
      </c>
      <c r="H385" t="s">
        <v>1215</v>
      </c>
      <c r="I385" t="s">
        <v>679</v>
      </c>
      <c r="J385" s="217">
        <v>25000</v>
      </c>
      <c r="K385" s="218">
        <v>537.55722800000001</v>
      </c>
      <c r="L385" s="217">
        <v>46.51</v>
      </c>
      <c r="M385" t="s">
        <v>643</v>
      </c>
      <c r="N385" t="s">
        <v>1936</v>
      </c>
      <c r="O385" t="s">
        <v>749</v>
      </c>
      <c r="P385" t="s">
        <v>682</v>
      </c>
      <c r="Q385" t="s">
        <v>683</v>
      </c>
      <c r="R385" t="s">
        <v>1669</v>
      </c>
      <c r="S385" t="s">
        <v>1669</v>
      </c>
      <c r="T385" t="s">
        <v>1669</v>
      </c>
      <c r="U385" t="s">
        <v>1669</v>
      </c>
      <c r="V385" t="s">
        <v>648</v>
      </c>
      <c r="W385" t="s">
        <v>1097</v>
      </c>
      <c r="X385" t="s">
        <v>1669</v>
      </c>
      <c r="Y385" s="216">
        <v>44658</v>
      </c>
    </row>
    <row r="386" spans="2:25" x14ac:dyDescent="0.25">
      <c r="B386" t="s">
        <v>1011</v>
      </c>
      <c r="C386" s="216">
        <v>44336</v>
      </c>
      <c r="D386" t="s">
        <v>1643</v>
      </c>
      <c r="E386" t="s">
        <v>639</v>
      </c>
      <c r="F386">
        <v>5528</v>
      </c>
      <c r="G386" t="s">
        <v>1054</v>
      </c>
      <c r="H386" t="s">
        <v>1055</v>
      </c>
      <c r="I386" t="s">
        <v>679</v>
      </c>
      <c r="J386" s="217">
        <v>25000</v>
      </c>
      <c r="K386" s="218">
        <v>537.55722800000001</v>
      </c>
      <c r="L386" s="217">
        <v>46.51</v>
      </c>
      <c r="M386" t="s">
        <v>643</v>
      </c>
      <c r="N386" t="s">
        <v>1936</v>
      </c>
      <c r="O386" t="s">
        <v>749</v>
      </c>
      <c r="P386" t="s">
        <v>682</v>
      </c>
      <c r="Q386" t="s">
        <v>683</v>
      </c>
      <c r="R386" t="s">
        <v>1669</v>
      </c>
      <c r="S386" t="s">
        <v>1669</v>
      </c>
      <c r="T386" t="s">
        <v>1669</v>
      </c>
      <c r="U386" t="s">
        <v>1669</v>
      </c>
      <c r="V386" t="s">
        <v>648</v>
      </c>
      <c r="W386" t="s">
        <v>793</v>
      </c>
      <c r="X386" t="s">
        <v>1669</v>
      </c>
      <c r="Y386" s="216">
        <v>44658</v>
      </c>
    </row>
    <row r="387" spans="2:25" x14ac:dyDescent="0.25">
      <c r="B387" t="s">
        <v>1011</v>
      </c>
      <c r="C387" s="216">
        <v>44336</v>
      </c>
      <c r="D387" t="s">
        <v>1643</v>
      </c>
      <c r="E387" t="s">
        <v>639</v>
      </c>
      <c r="F387">
        <v>5528</v>
      </c>
      <c r="G387" t="s">
        <v>1054</v>
      </c>
      <c r="H387" t="s">
        <v>1215</v>
      </c>
      <c r="I387" t="s">
        <v>679</v>
      </c>
      <c r="J387" s="217">
        <v>25000</v>
      </c>
      <c r="K387" s="218">
        <v>537.55722800000001</v>
      </c>
      <c r="L387" s="217">
        <v>46.51</v>
      </c>
      <c r="M387" t="s">
        <v>643</v>
      </c>
      <c r="N387" t="s">
        <v>1936</v>
      </c>
      <c r="O387" t="s">
        <v>749</v>
      </c>
      <c r="P387" t="s">
        <v>682</v>
      </c>
      <c r="Q387" t="s">
        <v>683</v>
      </c>
      <c r="R387" t="s">
        <v>1669</v>
      </c>
      <c r="S387" t="s">
        <v>1669</v>
      </c>
      <c r="T387" t="s">
        <v>1669</v>
      </c>
      <c r="U387" t="s">
        <v>1669</v>
      </c>
      <c r="V387" t="s">
        <v>648</v>
      </c>
      <c r="W387" t="s">
        <v>1097</v>
      </c>
      <c r="X387" t="s">
        <v>1669</v>
      </c>
      <c r="Y387" s="216">
        <v>44658</v>
      </c>
    </row>
    <row r="388" spans="2:25" x14ac:dyDescent="0.25">
      <c r="B388" t="s">
        <v>1011</v>
      </c>
      <c r="C388" s="216">
        <v>44337</v>
      </c>
      <c r="D388" t="s">
        <v>1643</v>
      </c>
      <c r="E388" t="s">
        <v>639</v>
      </c>
      <c r="F388">
        <v>5528</v>
      </c>
      <c r="G388" t="s">
        <v>1217</v>
      </c>
      <c r="H388" t="s">
        <v>1218</v>
      </c>
      <c r="I388" t="s">
        <v>679</v>
      </c>
      <c r="J388" s="217">
        <v>110000</v>
      </c>
      <c r="K388" s="218">
        <v>537.42703700000004</v>
      </c>
      <c r="L388" s="217">
        <v>204.68</v>
      </c>
      <c r="M388" t="s">
        <v>643</v>
      </c>
      <c r="N388" t="s">
        <v>2019</v>
      </c>
      <c r="O388" t="s">
        <v>1205</v>
      </c>
      <c r="P388" t="s">
        <v>682</v>
      </c>
      <c r="Q388" t="s">
        <v>683</v>
      </c>
      <c r="R388" t="s">
        <v>1669</v>
      </c>
      <c r="S388" t="s">
        <v>1669</v>
      </c>
      <c r="T388" t="s">
        <v>1669</v>
      </c>
      <c r="U388" t="s">
        <v>1669</v>
      </c>
      <c r="V388" t="s">
        <v>648</v>
      </c>
      <c r="W388" t="s">
        <v>1097</v>
      </c>
      <c r="X388" t="s">
        <v>1669</v>
      </c>
      <c r="Y388" s="216">
        <v>44658</v>
      </c>
    </row>
    <row r="389" spans="2:25" x14ac:dyDescent="0.25">
      <c r="B389" t="s">
        <v>1011</v>
      </c>
      <c r="C389" s="216">
        <v>44337</v>
      </c>
      <c r="D389" t="s">
        <v>1643</v>
      </c>
      <c r="E389" t="s">
        <v>639</v>
      </c>
      <c r="F389">
        <v>5528</v>
      </c>
      <c r="G389" t="s">
        <v>1219</v>
      </c>
      <c r="H389" t="s">
        <v>1220</v>
      </c>
      <c r="I389" t="s">
        <v>679</v>
      </c>
      <c r="J389" s="217">
        <v>500</v>
      </c>
      <c r="K389" s="218">
        <v>537.42703700000004</v>
      </c>
      <c r="L389" s="217">
        <v>0.93</v>
      </c>
      <c r="M389" t="s">
        <v>643</v>
      </c>
      <c r="N389" t="s">
        <v>1660</v>
      </c>
      <c r="O389" t="s">
        <v>819</v>
      </c>
      <c r="P389" t="s">
        <v>682</v>
      </c>
      <c r="Q389" t="s">
        <v>683</v>
      </c>
      <c r="R389" t="s">
        <v>1669</v>
      </c>
      <c r="S389" t="s">
        <v>1669</v>
      </c>
      <c r="T389" t="s">
        <v>1669</v>
      </c>
      <c r="U389" t="s">
        <v>1669</v>
      </c>
      <c r="V389" t="s">
        <v>648</v>
      </c>
      <c r="W389" t="s">
        <v>1097</v>
      </c>
      <c r="X389" t="s">
        <v>1669</v>
      </c>
      <c r="Y389" s="216">
        <v>44658</v>
      </c>
    </row>
    <row r="390" spans="2:25" x14ac:dyDescent="0.25">
      <c r="B390" t="s">
        <v>1011</v>
      </c>
      <c r="C390" s="216">
        <v>44337</v>
      </c>
      <c r="D390" t="s">
        <v>1643</v>
      </c>
      <c r="E390" t="s">
        <v>639</v>
      </c>
      <c r="F390">
        <v>5528</v>
      </c>
      <c r="G390" t="s">
        <v>1221</v>
      </c>
      <c r="H390" t="s">
        <v>1222</v>
      </c>
      <c r="I390" t="s">
        <v>679</v>
      </c>
      <c r="J390" s="217">
        <v>27700</v>
      </c>
      <c r="K390" s="218">
        <v>537.42703700000004</v>
      </c>
      <c r="L390" s="217">
        <v>51.54</v>
      </c>
      <c r="M390" t="s">
        <v>643</v>
      </c>
      <c r="N390" t="s">
        <v>1934</v>
      </c>
      <c r="O390" t="s">
        <v>806</v>
      </c>
      <c r="P390" t="s">
        <v>682</v>
      </c>
      <c r="Q390" t="s">
        <v>683</v>
      </c>
      <c r="R390" t="s">
        <v>1669</v>
      </c>
      <c r="S390" t="s">
        <v>1669</v>
      </c>
      <c r="T390" t="s">
        <v>1669</v>
      </c>
      <c r="U390" t="s">
        <v>1669</v>
      </c>
      <c r="V390" t="s">
        <v>648</v>
      </c>
      <c r="W390" t="s">
        <v>1097</v>
      </c>
      <c r="X390" t="s">
        <v>1669</v>
      </c>
      <c r="Y390" s="216">
        <v>44658</v>
      </c>
    </row>
    <row r="391" spans="2:25" x14ac:dyDescent="0.25">
      <c r="B391" t="s">
        <v>1011</v>
      </c>
      <c r="C391" s="216">
        <v>44337</v>
      </c>
      <c r="D391" t="s">
        <v>1643</v>
      </c>
      <c r="E391" t="s">
        <v>639</v>
      </c>
      <c r="F391">
        <v>5528</v>
      </c>
      <c r="G391" t="s">
        <v>1223</v>
      </c>
      <c r="H391" t="s">
        <v>1224</v>
      </c>
      <c r="I391" t="s">
        <v>679</v>
      </c>
      <c r="J391" s="217">
        <v>20000</v>
      </c>
      <c r="K391" s="218">
        <v>537.42703700000004</v>
      </c>
      <c r="L391" s="217">
        <v>37.21</v>
      </c>
      <c r="M391" t="s">
        <v>643</v>
      </c>
      <c r="N391" t="s">
        <v>2000</v>
      </c>
      <c r="O391" t="s">
        <v>809</v>
      </c>
      <c r="P391" t="s">
        <v>682</v>
      </c>
      <c r="Q391" t="s">
        <v>683</v>
      </c>
      <c r="R391" t="s">
        <v>1669</v>
      </c>
      <c r="S391" t="s">
        <v>1669</v>
      </c>
      <c r="T391" t="s">
        <v>1669</v>
      </c>
      <c r="U391" t="s">
        <v>1669</v>
      </c>
      <c r="V391" t="s">
        <v>648</v>
      </c>
      <c r="W391" t="s">
        <v>1097</v>
      </c>
      <c r="X391" t="s">
        <v>1669</v>
      </c>
      <c r="Y391" s="216">
        <v>44658</v>
      </c>
    </row>
    <row r="392" spans="2:25" x14ac:dyDescent="0.25">
      <c r="B392" t="s">
        <v>1011</v>
      </c>
      <c r="C392" s="216">
        <v>44337</v>
      </c>
      <c r="D392" t="s">
        <v>1643</v>
      </c>
      <c r="E392" t="s">
        <v>639</v>
      </c>
      <c r="F392">
        <v>5528</v>
      </c>
      <c r="G392" t="s">
        <v>1225</v>
      </c>
      <c r="H392" t="s">
        <v>1226</v>
      </c>
      <c r="I392" t="s">
        <v>679</v>
      </c>
      <c r="J392" s="217">
        <v>28000</v>
      </c>
      <c r="K392" s="218">
        <v>537.42703700000004</v>
      </c>
      <c r="L392" s="217">
        <v>52.1</v>
      </c>
      <c r="M392" t="s">
        <v>643</v>
      </c>
      <c r="N392" t="s">
        <v>1933</v>
      </c>
      <c r="O392" t="s">
        <v>797</v>
      </c>
      <c r="P392" t="s">
        <v>682</v>
      </c>
      <c r="Q392" t="s">
        <v>683</v>
      </c>
      <c r="R392" t="s">
        <v>1669</v>
      </c>
      <c r="S392" t="s">
        <v>1669</v>
      </c>
      <c r="T392" t="s">
        <v>1669</v>
      </c>
      <c r="U392" t="s">
        <v>1669</v>
      </c>
      <c r="V392" t="s">
        <v>648</v>
      </c>
      <c r="W392" t="s">
        <v>1097</v>
      </c>
      <c r="X392" t="s">
        <v>1669</v>
      </c>
      <c r="Y392" s="216">
        <v>44658</v>
      </c>
    </row>
    <row r="393" spans="2:25" x14ac:dyDescent="0.25">
      <c r="B393" t="s">
        <v>1011</v>
      </c>
      <c r="C393" s="216">
        <v>44337</v>
      </c>
      <c r="D393" t="s">
        <v>1643</v>
      </c>
      <c r="E393" t="s">
        <v>639</v>
      </c>
      <c r="F393">
        <v>5528</v>
      </c>
      <c r="G393" t="s">
        <v>1225</v>
      </c>
      <c r="H393" t="s">
        <v>1227</v>
      </c>
      <c r="I393" t="s">
        <v>679</v>
      </c>
      <c r="J393" s="217">
        <v>3000</v>
      </c>
      <c r="K393" s="218">
        <v>537.42703700000004</v>
      </c>
      <c r="L393" s="217">
        <v>5.58</v>
      </c>
      <c r="M393" t="s">
        <v>643</v>
      </c>
      <c r="N393" t="s">
        <v>1933</v>
      </c>
      <c r="O393" t="s">
        <v>797</v>
      </c>
      <c r="P393" t="s">
        <v>682</v>
      </c>
      <c r="Q393" t="s">
        <v>683</v>
      </c>
      <c r="R393" t="s">
        <v>1669</v>
      </c>
      <c r="S393" t="s">
        <v>1669</v>
      </c>
      <c r="T393" t="s">
        <v>1669</v>
      </c>
      <c r="U393" t="s">
        <v>1669</v>
      </c>
      <c r="V393" t="s">
        <v>648</v>
      </c>
      <c r="W393" t="s">
        <v>1097</v>
      </c>
      <c r="X393" t="s">
        <v>1669</v>
      </c>
      <c r="Y393" s="216">
        <v>44658</v>
      </c>
    </row>
    <row r="394" spans="2:25" x14ac:dyDescent="0.25">
      <c r="B394" t="s">
        <v>1011</v>
      </c>
      <c r="C394" s="216">
        <v>44340</v>
      </c>
      <c r="D394" t="s">
        <v>1643</v>
      </c>
      <c r="E394" t="s">
        <v>639</v>
      </c>
      <c r="F394">
        <v>4013</v>
      </c>
      <c r="G394" t="s">
        <v>651</v>
      </c>
      <c r="H394" t="s">
        <v>1284</v>
      </c>
      <c r="I394" t="s">
        <v>1669</v>
      </c>
      <c r="J394" s="217">
        <v>0</v>
      </c>
      <c r="K394" s="218">
        <v>0</v>
      </c>
      <c r="L394" s="217">
        <v>4175.34</v>
      </c>
      <c r="M394" t="s">
        <v>643</v>
      </c>
      <c r="N394" t="s">
        <v>1931</v>
      </c>
      <c r="O394" t="s">
        <v>644</v>
      </c>
      <c r="P394" t="s">
        <v>645</v>
      </c>
      <c r="Q394" t="s">
        <v>646</v>
      </c>
      <c r="R394" t="s">
        <v>1669</v>
      </c>
      <c r="S394" t="s">
        <v>1669</v>
      </c>
      <c r="T394" t="s">
        <v>1986</v>
      </c>
      <c r="U394" t="s">
        <v>647</v>
      </c>
      <c r="V394" t="s">
        <v>648</v>
      </c>
      <c r="W394" t="s">
        <v>1282</v>
      </c>
      <c r="X394" t="s">
        <v>1669</v>
      </c>
      <c r="Y394" s="216">
        <v>44695</v>
      </c>
    </row>
    <row r="395" spans="2:25" x14ac:dyDescent="0.25">
      <c r="B395" t="s">
        <v>1011</v>
      </c>
      <c r="C395" s="216">
        <v>44340</v>
      </c>
      <c r="D395" t="s">
        <v>1643</v>
      </c>
      <c r="E395" t="s">
        <v>639</v>
      </c>
      <c r="F395">
        <v>5528</v>
      </c>
      <c r="G395" t="s">
        <v>1229</v>
      </c>
      <c r="H395" t="s">
        <v>1230</v>
      </c>
      <c r="I395" t="s">
        <v>679</v>
      </c>
      <c r="J395" s="217">
        <v>2500</v>
      </c>
      <c r="K395" s="218">
        <v>537.52399200000002</v>
      </c>
      <c r="L395" s="217">
        <v>4.6500000000000004</v>
      </c>
      <c r="M395" t="s">
        <v>643</v>
      </c>
      <c r="N395" t="s">
        <v>1932</v>
      </c>
      <c r="O395" t="s">
        <v>721</v>
      </c>
      <c r="P395" t="s">
        <v>682</v>
      </c>
      <c r="Q395" t="s">
        <v>683</v>
      </c>
      <c r="R395" t="s">
        <v>1669</v>
      </c>
      <c r="S395" t="s">
        <v>1669</v>
      </c>
      <c r="T395" t="s">
        <v>1669</v>
      </c>
      <c r="U395" t="s">
        <v>1669</v>
      </c>
      <c r="V395" t="s">
        <v>648</v>
      </c>
      <c r="W395" t="s">
        <v>1097</v>
      </c>
      <c r="X395" t="s">
        <v>1669</v>
      </c>
      <c r="Y395" s="216">
        <v>44658</v>
      </c>
    </row>
    <row r="396" spans="2:25" x14ac:dyDescent="0.25">
      <c r="B396" t="s">
        <v>1011</v>
      </c>
      <c r="C396" s="216">
        <v>44342</v>
      </c>
      <c r="D396" t="s">
        <v>1643</v>
      </c>
      <c r="E396" t="s">
        <v>639</v>
      </c>
      <c r="F396">
        <v>5528</v>
      </c>
      <c r="G396" t="s">
        <v>1232</v>
      </c>
      <c r="H396" t="s">
        <v>1016</v>
      </c>
      <c r="I396" t="s">
        <v>679</v>
      </c>
      <c r="J396" s="217">
        <v>50000</v>
      </c>
      <c r="K396" s="218">
        <v>536.55171499999994</v>
      </c>
      <c r="L396" s="217">
        <v>93.19</v>
      </c>
      <c r="M396" t="s">
        <v>643</v>
      </c>
      <c r="N396" t="s">
        <v>1953</v>
      </c>
      <c r="O396" t="s">
        <v>712</v>
      </c>
      <c r="P396" t="s">
        <v>682</v>
      </c>
      <c r="Q396" t="s">
        <v>683</v>
      </c>
      <c r="R396" t="s">
        <v>1669</v>
      </c>
      <c r="S396" t="s">
        <v>1669</v>
      </c>
      <c r="T396" t="s">
        <v>1669</v>
      </c>
      <c r="U396" t="s">
        <v>1669</v>
      </c>
      <c r="V396" t="s">
        <v>648</v>
      </c>
      <c r="W396" t="s">
        <v>1097</v>
      </c>
      <c r="X396" t="s">
        <v>1669</v>
      </c>
      <c r="Y396" s="216">
        <v>44658</v>
      </c>
    </row>
    <row r="397" spans="2:25" x14ac:dyDescent="0.25">
      <c r="B397" t="s">
        <v>1011</v>
      </c>
      <c r="C397" s="216">
        <v>44343</v>
      </c>
      <c r="D397" t="s">
        <v>1643</v>
      </c>
      <c r="E397" t="s">
        <v>639</v>
      </c>
      <c r="F397">
        <v>5528</v>
      </c>
      <c r="G397" t="s">
        <v>2020</v>
      </c>
      <c r="H397" t="s">
        <v>1233</v>
      </c>
      <c r="I397" t="s">
        <v>679</v>
      </c>
      <c r="J397" s="217">
        <v>280000</v>
      </c>
      <c r="K397" s="218">
        <v>537.90790700000002</v>
      </c>
      <c r="L397" s="217">
        <v>520.54</v>
      </c>
      <c r="M397" t="s">
        <v>643</v>
      </c>
      <c r="N397" t="s">
        <v>1652</v>
      </c>
      <c r="O397" t="s">
        <v>728</v>
      </c>
      <c r="P397" t="s">
        <v>682</v>
      </c>
      <c r="Q397" t="s">
        <v>683</v>
      </c>
      <c r="R397" t="s">
        <v>1669</v>
      </c>
      <c r="S397" t="s">
        <v>1669</v>
      </c>
      <c r="T397" t="s">
        <v>1669</v>
      </c>
      <c r="U397" t="s">
        <v>1669</v>
      </c>
      <c r="V397" t="s">
        <v>648</v>
      </c>
      <c r="W397" t="s">
        <v>1097</v>
      </c>
      <c r="X397" t="s">
        <v>1669</v>
      </c>
      <c r="Y397" s="216">
        <v>44658</v>
      </c>
    </row>
    <row r="398" spans="2:25" x14ac:dyDescent="0.25">
      <c r="B398" t="s">
        <v>1011</v>
      </c>
      <c r="C398" s="216">
        <v>44343</v>
      </c>
      <c r="D398" t="s">
        <v>1643</v>
      </c>
      <c r="E398" t="s">
        <v>639</v>
      </c>
      <c r="F398">
        <v>5528</v>
      </c>
      <c r="G398" t="s">
        <v>1057</v>
      </c>
      <c r="H398" t="s">
        <v>1058</v>
      </c>
      <c r="I398" t="s">
        <v>679</v>
      </c>
      <c r="J398" s="217">
        <v>165000</v>
      </c>
      <c r="K398" s="218">
        <v>537.90790700000002</v>
      </c>
      <c r="L398" s="217">
        <v>306.74</v>
      </c>
      <c r="M398" t="s">
        <v>643</v>
      </c>
      <c r="N398" t="s">
        <v>1952</v>
      </c>
      <c r="O398" t="s">
        <v>1059</v>
      </c>
      <c r="P398" t="s">
        <v>682</v>
      </c>
      <c r="Q398" t="s">
        <v>683</v>
      </c>
      <c r="R398" t="s">
        <v>1669</v>
      </c>
      <c r="S398" t="s">
        <v>1669</v>
      </c>
      <c r="T398" t="s">
        <v>1669</v>
      </c>
      <c r="U398" t="s">
        <v>1669</v>
      </c>
      <c r="V398" t="s">
        <v>648</v>
      </c>
      <c r="W398" t="s">
        <v>793</v>
      </c>
      <c r="X398" t="s">
        <v>1669</v>
      </c>
      <c r="Y398" s="216">
        <v>44658</v>
      </c>
    </row>
    <row r="399" spans="2:25" x14ac:dyDescent="0.25">
      <c r="B399" t="s">
        <v>1011</v>
      </c>
      <c r="C399" s="216">
        <v>44344</v>
      </c>
      <c r="D399" t="s">
        <v>1643</v>
      </c>
      <c r="E399" t="s">
        <v>639</v>
      </c>
      <c r="F399">
        <v>5528</v>
      </c>
      <c r="G399" t="s">
        <v>1285</v>
      </c>
      <c r="H399" t="s">
        <v>1286</v>
      </c>
      <c r="I399" t="s">
        <v>679</v>
      </c>
      <c r="J399" s="217">
        <v>50000</v>
      </c>
      <c r="K399" s="218">
        <v>538.34751100000005</v>
      </c>
      <c r="L399" s="217">
        <v>92.88</v>
      </c>
      <c r="M399" t="s">
        <v>643</v>
      </c>
      <c r="N399" t="s">
        <v>1654</v>
      </c>
      <c r="O399" t="s">
        <v>698</v>
      </c>
      <c r="P399" t="s">
        <v>682</v>
      </c>
      <c r="Q399" t="s">
        <v>683</v>
      </c>
      <c r="R399" t="s">
        <v>1669</v>
      </c>
      <c r="S399" t="s">
        <v>1669</v>
      </c>
      <c r="T399" t="s">
        <v>1669</v>
      </c>
      <c r="U399" t="s">
        <v>1669</v>
      </c>
      <c r="V399" t="s">
        <v>648</v>
      </c>
      <c r="W399" t="s">
        <v>1282</v>
      </c>
      <c r="X399" t="s">
        <v>1669</v>
      </c>
      <c r="Y399" s="216">
        <v>44658</v>
      </c>
    </row>
    <row r="400" spans="2:25" x14ac:dyDescent="0.25">
      <c r="B400" t="s">
        <v>1011</v>
      </c>
      <c r="C400" s="216">
        <v>44344</v>
      </c>
      <c r="D400" t="s">
        <v>1643</v>
      </c>
      <c r="E400" t="s">
        <v>639</v>
      </c>
      <c r="F400">
        <v>5528</v>
      </c>
      <c r="G400" t="s">
        <v>1287</v>
      </c>
      <c r="H400" t="s">
        <v>1286</v>
      </c>
      <c r="I400" t="s">
        <v>679</v>
      </c>
      <c r="J400" s="217">
        <v>65000</v>
      </c>
      <c r="K400" s="218">
        <v>538.34751100000005</v>
      </c>
      <c r="L400" s="217">
        <v>120.74</v>
      </c>
      <c r="M400" t="s">
        <v>643</v>
      </c>
      <c r="N400" t="s">
        <v>1653</v>
      </c>
      <c r="O400" t="s">
        <v>701</v>
      </c>
      <c r="P400" t="s">
        <v>682</v>
      </c>
      <c r="Q400" t="s">
        <v>683</v>
      </c>
      <c r="R400" t="s">
        <v>1669</v>
      </c>
      <c r="S400" t="s">
        <v>1669</v>
      </c>
      <c r="T400" t="s">
        <v>1669</v>
      </c>
      <c r="U400" t="s">
        <v>1669</v>
      </c>
      <c r="V400" t="s">
        <v>648</v>
      </c>
      <c r="W400" t="s">
        <v>1282</v>
      </c>
      <c r="X400" t="s">
        <v>1669</v>
      </c>
      <c r="Y400" s="216">
        <v>44658</v>
      </c>
    </row>
    <row r="401" spans="2:25" x14ac:dyDescent="0.25">
      <c r="B401" t="s">
        <v>1011</v>
      </c>
      <c r="C401" s="216">
        <v>44344</v>
      </c>
      <c r="D401" t="s">
        <v>1643</v>
      </c>
      <c r="E401" t="s">
        <v>639</v>
      </c>
      <c r="F401">
        <v>5528</v>
      </c>
      <c r="G401" t="s">
        <v>1061</v>
      </c>
      <c r="H401" t="s">
        <v>1288</v>
      </c>
      <c r="I401" t="s">
        <v>679</v>
      </c>
      <c r="J401" s="217">
        <v>198373</v>
      </c>
      <c r="K401" s="218">
        <v>538.34751100000005</v>
      </c>
      <c r="L401" s="217">
        <v>368.49</v>
      </c>
      <c r="M401" t="s">
        <v>643</v>
      </c>
      <c r="N401" t="s">
        <v>1941</v>
      </c>
      <c r="O401" t="s">
        <v>689</v>
      </c>
      <c r="P401" t="s">
        <v>682</v>
      </c>
      <c r="Q401" t="s">
        <v>683</v>
      </c>
      <c r="R401" t="s">
        <v>1669</v>
      </c>
      <c r="S401" t="s">
        <v>1669</v>
      </c>
      <c r="T401" t="s">
        <v>1669</v>
      </c>
      <c r="U401" t="s">
        <v>1669</v>
      </c>
      <c r="V401" t="s">
        <v>648</v>
      </c>
      <c r="W401" t="s">
        <v>1282</v>
      </c>
      <c r="X401" t="s">
        <v>1669</v>
      </c>
      <c r="Y401" s="216">
        <v>44658</v>
      </c>
    </row>
    <row r="402" spans="2:25" x14ac:dyDescent="0.25">
      <c r="B402" t="s">
        <v>1011</v>
      </c>
      <c r="C402" s="216">
        <v>44344</v>
      </c>
      <c r="D402" t="s">
        <v>1643</v>
      </c>
      <c r="E402" t="s">
        <v>639</v>
      </c>
      <c r="F402">
        <v>5528</v>
      </c>
      <c r="G402" t="s">
        <v>1061</v>
      </c>
      <c r="H402" t="s">
        <v>1288</v>
      </c>
      <c r="I402" t="s">
        <v>679</v>
      </c>
      <c r="J402" s="217">
        <v>343763</v>
      </c>
      <c r="K402" s="218">
        <v>538.34751100000005</v>
      </c>
      <c r="L402" s="217">
        <v>638.54999999999995</v>
      </c>
      <c r="M402" t="s">
        <v>643</v>
      </c>
      <c r="N402" t="s">
        <v>1945</v>
      </c>
      <c r="O402" t="s">
        <v>687</v>
      </c>
      <c r="P402" t="s">
        <v>682</v>
      </c>
      <c r="Q402" t="s">
        <v>683</v>
      </c>
      <c r="R402" t="s">
        <v>1669</v>
      </c>
      <c r="S402" t="s">
        <v>1669</v>
      </c>
      <c r="T402" t="s">
        <v>1669</v>
      </c>
      <c r="U402" t="s">
        <v>1669</v>
      </c>
      <c r="V402" t="s">
        <v>648</v>
      </c>
      <c r="W402" t="s">
        <v>1282</v>
      </c>
      <c r="X402" t="s">
        <v>1669</v>
      </c>
      <c r="Y402" s="216">
        <v>44658</v>
      </c>
    </row>
    <row r="403" spans="2:25" x14ac:dyDescent="0.25">
      <c r="B403" t="s">
        <v>1011</v>
      </c>
      <c r="C403" s="216">
        <v>44344</v>
      </c>
      <c r="D403" t="s">
        <v>1643</v>
      </c>
      <c r="E403" t="s">
        <v>639</v>
      </c>
      <c r="F403">
        <v>5528</v>
      </c>
      <c r="G403" t="s">
        <v>1061</v>
      </c>
      <c r="H403" t="s">
        <v>1288</v>
      </c>
      <c r="I403" t="s">
        <v>679</v>
      </c>
      <c r="J403" s="217">
        <v>212099</v>
      </c>
      <c r="K403" s="218">
        <v>538.34751100000005</v>
      </c>
      <c r="L403" s="217">
        <v>393.98</v>
      </c>
      <c r="M403" t="s">
        <v>643</v>
      </c>
      <c r="N403" t="s">
        <v>1945</v>
      </c>
      <c r="O403" t="s">
        <v>687</v>
      </c>
      <c r="P403" t="s">
        <v>682</v>
      </c>
      <c r="Q403" t="s">
        <v>683</v>
      </c>
      <c r="R403" t="s">
        <v>1669</v>
      </c>
      <c r="S403" t="s">
        <v>1669</v>
      </c>
      <c r="T403" t="s">
        <v>1669</v>
      </c>
      <c r="U403" t="s">
        <v>1669</v>
      </c>
      <c r="V403" t="s">
        <v>648</v>
      </c>
      <c r="W403" t="s">
        <v>1282</v>
      </c>
      <c r="X403" t="s">
        <v>1669</v>
      </c>
      <c r="Y403" s="216">
        <v>44658</v>
      </c>
    </row>
    <row r="404" spans="2:25" x14ac:dyDescent="0.25">
      <c r="B404" t="s">
        <v>1011</v>
      </c>
      <c r="C404" s="216">
        <v>44344</v>
      </c>
      <c r="D404" t="s">
        <v>1643</v>
      </c>
      <c r="E404" t="s">
        <v>639</v>
      </c>
      <c r="F404">
        <v>5528</v>
      </c>
      <c r="G404" t="s">
        <v>1061</v>
      </c>
      <c r="H404" t="s">
        <v>1288</v>
      </c>
      <c r="I404" t="s">
        <v>679</v>
      </c>
      <c r="J404" s="217">
        <v>214098</v>
      </c>
      <c r="K404" s="218">
        <v>538.34751100000005</v>
      </c>
      <c r="L404" s="217">
        <v>397.69</v>
      </c>
      <c r="M404" t="s">
        <v>643</v>
      </c>
      <c r="N404" t="s">
        <v>1945</v>
      </c>
      <c r="O404" t="s">
        <v>687</v>
      </c>
      <c r="P404" t="s">
        <v>682</v>
      </c>
      <c r="Q404" t="s">
        <v>683</v>
      </c>
      <c r="R404" t="s">
        <v>1669</v>
      </c>
      <c r="S404" t="s">
        <v>1669</v>
      </c>
      <c r="T404" t="s">
        <v>1669</v>
      </c>
      <c r="U404" t="s">
        <v>1669</v>
      </c>
      <c r="V404" t="s">
        <v>648</v>
      </c>
      <c r="W404" t="s">
        <v>1282</v>
      </c>
      <c r="X404" t="s">
        <v>1669</v>
      </c>
      <c r="Y404" s="216">
        <v>44658</v>
      </c>
    </row>
    <row r="405" spans="2:25" x14ac:dyDescent="0.25">
      <c r="B405" t="s">
        <v>1011</v>
      </c>
      <c r="C405" s="216">
        <v>44344</v>
      </c>
      <c r="D405" t="s">
        <v>1643</v>
      </c>
      <c r="E405" t="s">
        <v>639</v>
      </c>
      <c r="F405">
        <v>5528</v>
      </c>
      <c r="G405" t="s">
        <v>2022</v>
      </c>
      <c r="H405" t="s">
        <v>1289</v>
      </c>
      <c r="I405" t="s">
        <v>679</v>
      </c>
      <c r="J405" s="217">
        <v>30582</v>
      </c>
      <c r="K405" s="218">
        <v>538.34751100000005</v>
      </c>
      <c r="L405" s="217">
        <v>56.81</v>
      </c>
      <c r="M405" t="s">
        <v>643</v>
      </c>
      <c r="N405" t="s">
        <v>1945</v>
      </c>
      <c r="O405" t="s">
        <v>687</v>
      </c>
      <c r="P405" t="s">
        <v>682</v>
      </c>
      <c r="Q405" t="s">
        <v>683</v>
      </c>
      <c r="R405" t="s">
        <v>1669</v>
      </c>
      <c r="S405" t="s">
        <v>1669</v>
      </c>
      <c r="T405" t="s">
        <v>1669</v>
      </c>
      <c r="U405" t="s">
        <v>1669</v>
      </c>
      <c r="V405" t="s">
        <v>648</v>
      </c>
      <c r="W405" t="s">
        <v>1282</v>
      </c>
      <c r="X405" t="s">
        <v>1669</v>
      </c>
      <c r="Y405" s="216">
        <v>44658</v>
      </c>
    </row>
    <row r="406" spans="2:25" x14ac:dyDescent="0.25">
      <c r="B406" t="s">
        <v>1011</v>
      </c>
      <c r="C406" s="216">
        <v>44344</v>
      </c>
      <c r="D406" t="s">
        <v>1643</v>
      </c>
      <c r="E406" t="s">
        <v>639</v>
      </c>
      <c r="F406">
        <v>5528</v>
      </c>
      <c r="G406" t="s">
        <v>2022</v>
      </c>
      <c r="H406" t="s">
        <v>1289</v>
      </c>
      <c r="I406" t="s">
        <v>679</v>
      </c>
      <c r="J406" s="217">
        <v>13936</v>
      </c>
      <c r="K406" s="218">
        <v>538.34751100000005</v>
      </c>
      <c r="L406" s="217">
        <v>25.89</v>
      </c>
      <c r="M406" t="s">
        <v>643</v>
      </c>
      <c r="N406" t="s">
        <v>1945</v>
      </c>
      <c r="O406" t="s">
        <v>687</v>
      </c>
      <c r="P406" t="s">
        <v>682</v>
      </c>
      <c r="Q406" t="s">
        <v>683</v>
      </c>
      <c r="R406" t="s">
        <v>1669</v>
      </c>
      <c r="S406" t="s">
        <v>1669</v>
      </c>
      <c r="T406" t="s">
        <v>1669</v>
      </c>
      <c r="U406" t="s">
        <v>1669</v>
      </c>
      <c r="V406" t="s">
        <v>648</v>
      </c>
      <c r="W406" t="s">
        <v>1282</v>
      </c>
      <c r="X406" t="s">
        <v>1669</v>
      </c>
      <c r="Y406" s="216">
        <v>44658</v>
      </c>
    </row>
    <row r="407" spans="2:25" x14ac:dyDescent="0.25">
      <c r="B407" t="s">
        <v>1011</v>
      </c>
      <c r="C407" s="216">
        <v>44344</v>
      </c>
      <c r="D407" t="s">
        <v>1643</v>
      </c>
      <c r="E407" t="s">
        <v>639</v>
      </c>
      <c r="F407">
        <v>5528</v>
      </c>
      <c r="G407" t="s">
        <v>2021</v>
      </c>
      <c r="H407" t="s">
        <v>1063</v>
      </c>
      <c r="I407" t="s">
        <v>679</v>
      </c>
      <c r="J407" s="217">
        <v>97655</v>
      </c>
      <c r="K407" s="218">
        <v>538.34751100000005</v>
      </c>
      <c r="L407" s="217">
        <v>181.4</v>
      </c>
      <c r="M407" t="s">
        <v>643</v>
      </c>
      <c r="N407" t="s">
        <v>1945</v>
      </c>
      <c r="O407" t="s">
        <v>687</v>
      </c>
      <c r="P407" t="s">
        <v>682</v>
      </c>
      <c r="Q407" t="s">
        <v>683</v>
      </c>
      <c r="R407" t="s">
        <v>1669</v>
      </c>
      <c r="S407" t="s">
        <v>1669</v>
      </c>
      <c r="T407" t="s">
        <v>1669</v>
      </c>
      <c r="U407" t="s">
        <v>1669</v>
      </c>
      <c r="V407" t="s">
        <v>648</v>
      </c>
      <c r="W407" t="s">
        <v>793</v>
      </c>
      <c r="X407" t="s">
        <v>1669</v>
      </c>
      <c r="Y407" s="216">
        <v>44658</v>
      </c>
    </row>
    <row r="408" spans="2:25" x14ac:dyDescent="0.25">
      <c r="B408" t="s">
        <v>1011</v>
      </c>
      <c r="C408" s="216">
        <v>44344</v>
      </c>
      <c r="D408" t="s">
        <v>1643</v>
      </c>
      <c r="E408" t="s">
        <v>639</v>
      </c>
      <c r="F408">
        <v>5528</v>
      </c>
      <c r="G408" t="s">
        <v>2021</v>
      </c>
      <c r="H408" t="s">
        <v>1063</v>
      </c>
      <c r="I408" t="s">
        <v>679</v>
      </c>
      <c r="J408" s="217">
        <v>58965</v>
      </c>
      <c r="K408" s="218">
        <v>538.34751100000005</v>
      </c>
      <c r="L408" s="217">
        <v>109.53</v>
      </c>
      <c r="M408" t="s">
        <v>643</v>
      </c>
      <c r="N408" t="s">
        <v>1945</v>
      </c>
      <c r="O408" t="s">
        <v>687</v>
      </c>
      <c r="P408" t="s">
        <v>682</v>
      </c>
      <c r="Q408" t="s">
        <v>683</v>
      </c>
      <c r="R408" t="s">
        <v>1669</v>
      </c>
      <c r="S408" t="s">
        <v>1669</v>
      </c>
      <c r="T408" t="s">
        <v>1669</v>
      </c>
      <c r="U408" t="s">
        <v>1669</v>
      </c>
      <c r="V408" t="s">
        <v>648</v>
      </c>
      <c r="W408" t="s">
        <v>793</v>
      </c>
      <c r="X408" t="s">
        <v>1669</v>
      </c>
      <c r="Y408" s="216">
        <v>44658</v>
      </c>
    </row>
    <row r="409" spans="2:25" x14ac:dyDescent="0.25">
      <c r="B409" t="s">
        <v>1011</v>
      </c>
      <c r="C409" s="216">
        <v>44344</v>
      </c>
      <c r="D409" t="s">
        <v>1643</v>
      </c>
      <c r="E409" t="s">
        <v>639</v>
      </c>
      <c r="F409">
        <v>5528</v>
      </c>
      <c r="G409" t="s">
        <v>1061</v>
      </c>
      <c r="H409" t="s">
        <v>1288</v>
      </c>
      <c r="I409" t="s">
        <v>679</v>
      </c>
      <c r="J409" s="217">
        <v>292233</v>
      </c>
      <c r="K409" s="218">
        <v>538.34751100000005</v>
      </c>
      <c r="L409" s="217">
        <v>542.83000000000004</v>
      </c>
      <c r="M409" t="s">
        <v>643</v>
      </c>
      <c r="N409" t="s">
        <v>1946</v>
      </c>
      <c r="O409" t="s">
        <v>681</v>
      </c>
      <c r="P409" t="s">
        <v>682</v>
      </c>
      <c r="Q409" t="s">
        <v>683</v>
      </c>
      <c r="R409" t="s">
        <v>1669</v>
      </c>
      <c r="S409" t="s">
        <v>1669</v>
      </c>
      <c r="T409" t="s">
        <v>1669</v>
      </c>
      <c r="U409" t="s">
        <v>1669</v>
      </c>
      <c r="V409" t="s">
        <v>648</v>
      </c>
      <c r="W409" t="s">
        <v>1282</v>
      </c>
      <c r="X409" t="s">
        <v>1669</v>
      </c>
      <c r="Y409" s="216">
        <v>44658</v>
      </c>
    </row>
    <row r="410" spans="2:25" x14ac:dyDescent="0.25">
      <c r="B410" t="s">
        <v>1011</v>
      </c>
      <c r="C410" s="216">
        <v>44344</v>
      </c>
      <c r="D410" t="s">
        <v>1643</v>
      </c>
      <c r="E410" t="s">
        <v>639</v>
      </c>
      <c r="F410">
        <v>5528</v>
      </c>
      <c r="G410" t="s">
        <v>1061</v>
      </c>
      <c r="H410" t="s">
        <v>1062</v>
      </c>
      <c r="I410" t="s">
        <v>679</v>
      </c>
      <c r="J410" s="217">
        <v>569940</v>
      </c>
      <c r="K410" s="218">
        <v>538.34751100000005</v>
      </c>
      <c r="L410" s="217">
        <v>1058.68</v>
      </c>
      <c r="M410" t="s">
        <v>643</v>
      </c>
      <c r="N410" t="s">
        <v>1946</v>
      </c>
      <c r="O410" t="s">
        <v>681</v>
      </c>
      <c r="P410" t="s">
        <v>682</v>
      </c>
      <c r="Q410" t="s">
        <v>683</v>
      </c>
      <c r="R410" t="s">
        <v>1669</v>
      </c>
      <c r="S410" t="s">
        <v>1669</v>
      </c>
      <c r="T410" t="s">
        <v>1669</v>
      </c>
      <c r="U410" t="s">
        <v>1669</v>
      </c>
      <c r="V410" t="s">
        <v>648</v>
      </c>
      <c r="W410" t="s">
        <v>793</v>
      </c>
      <c r="X410" t="s">
        <v>1669</v>
      </c>
      <c r="Y410" s="216">
        <v>44658</v>
      </c>
    </row>
    <row r="411" spans="2:25" x14ac:dyDescent="0.25">
      <c r="B411" t="s">
        <v>1011</v>
      </c>
      <c r="C411" s="216">
        <v>44344</v>
      </c>
      <c r="D411" t="s">
        <v>1643</v>
      </c>
      <c r="E411" t="s">
        <v>639</v>
      </c>
      <c r="F411">
        <v>5528</v>
      </c>
      <c r="G411" t="s">
        <v>2021</v>
      </c>
      <c r="H411" t="s">
        <v>1063</v>
      </c>
      <c r="I411" t="s">
        <v>679</v>
      </c>
      <c r="J411" s="217">
        <v>153807</v>
      </c>
      <c r="K411" s="218">
        <v>538.34751100000005</v>
      </c>
      <c r="L411" s="217">
        <v>285.7</v>
      </c>
      <c r="M411" t="s">
        <v>643</v>
      </c>
      <c r="N411" t="s">
        <v>1946</v>
      </c>
      <c r="O411" t="s">
        <v>681</v>
      </c>
      <c r="P411" t="s">
        <v>682</v>
      </c>
      <c r="Q411" t="s">
        <v>683</v>
      </c>
      <c r="R411" t="s">
        <v>1669</v>
      </c>
      <c r="S411" t="s">
        <v>1669</v>
      </c>
      <c r="T411" t="s">
        <v>1669</v>
      </c>
      <c r="U411" t="s">
        <v>1669</v>
      </c>
      <c r="V411" t="s">
        <v>648</v>
      </c>
      <c r="W411" t="s">
        <v>793</v>
      </c>
      <c r="X411" t="s">
        <v>1669</v>
      </c>
      <c r="Y411" s="216">
        <v>44658</v>
      </c>
    </row>
    <row r="412" spans="2:25" x14ac:dyDescent="0.25">
      <c r="B412" t="s">
        <v>1011</v>
      </c>
      <c r="C412" s="216">
        <v>44344</v>
      </c>
      <c r="D412" t="s">
        <v>1643</v>
      </c>
      <c r="E412" t="s">
        <v>639</v>
      </c>
      <c r="F412">
        <v>5528</v>
      </c>
      <c r="G412" t="s">
        <v>1061</v>
      </c>
      <c r="H412" t="s">
        <v>1288</v>
      </c>
      <c r="I412" t="s">
        <v>679</v>
      </c>
      <c r="J412" s="217">
        <v>362130</v>
      </c>
      <c r="K412" s="218">
        <v>538.34751100000005</v>
      </c>
      <c r="L412" s="217">
        <v>672.67</v>
      </c>
      <c r="M412" t="s">
        <v>643</v>
      </c>
      <c r="N412" t="s">
        <v>1944</v>
      </c>
      <c r="O412" t="s">
        <v>685</v>
      </c>
      <c r="P412" t="s">
        <v>682</v>
      </c>
      <c r="Q412" t="s">
        <v>683</v>
      </c>
      <c r="R412" t="s">
        <v>1669</v>
      </c>
      <c r="S412" t="s">
        <v>1669</v>
      </c>
      <c r="T412" t="s">
        <v>1669</v>
      </c>
      <c r="U412" t="s">
        <v>1669</v>
      </c>
      <c r="V412" t="s">
        <v>648</v>
      </c>
      <c r="W412" t="s">
        <v>1282</v>
      </c>
      <c r="X412" t="s">
        <v>1669</v>
      </c>
      <c r="Y412" s="216">
        <v>44658</v>
      </c>
    </row>
    <row r="413" spans="2:25" x14ac:dyDescent="0.25">
      <c r="B413" t="s">
        <v>1011</v>
      </c>
      <c r="C413" s="216">
        <v>44344</v>
      </c>
      <c r="D413" t="s">
        <v>1643</v>
      </c>
      <c r="E413" t="s">
        <v>639</v>
      </c>
      <c r="F413">
        <v>5528</v>
      </c>
      <c r="G413" t="s">
        <v>2022</v>
      </c>
      <c r="H413" t="s">
        <v>1289</v>
      </c>
      <c r="I413" t="s">
        <v>679</v>
      </c>
      <c r="J413" s="217">
        <v>32687</v>
      </c>
      <c r="K413" s="218">
        <v>538.34751100000005</v>
      </c>
      <c r="L413" s="217">
        <v>60.72</v>
      </c>
      <c r="M413" t="s">
        <v>643</v>
      </c>
      <c r="N413" t="s">
        <v>1944</v>
      </c>
      <c r="O413" t="s">
        <v>685</v>
      </c>
      <c r="P413" t="s">
        <v>682</v>
      </c>
      <c r="Q413" t="s">
        <v>683</v>
      </c>
      <c r="R413" t="s">
        <v>1669</v>
      </c>
      <c r="S413" t="s">
        <v>1669</v>
      </c>
      <c r="T413" t="s">
        <v>1669</v>
      </c>
      <c r="U413" t="s">
        <v>1669</v>
      </c>
      <c r="V413" t="s">
        <v>648</v>
      </c>
      <c r="W413" t="s">
        <v>1282</v>
      </c>
      <c r="X413" t="s">
        <v>1669</v>
      </c>
      <c r="Y413" s="216">
        <v>44658</v>
      </c>
    </row>
    <row r="414" spans="2:25" x14ac:dyDescent="0.25">
      <c r="B414" t="s">
        <v>1011</v>
      </c>
      <c r="C414" s="216">
        <v>44344</v>
      </c>
      <c r="D414" t="s">
        <v>1643</v>
      </c>
      <c r="E414" t="s">
        <v>639</v>
      </c>
      <c r="F414">
        <v>5528</v>
      </c>
      <c r="G414" t="s">
        <v>2021</v>
      </c>
      <c r="H414" t="s">
        <v>1063</v>
      </c>
      <c r="I414" t="s">
        <v>679</v>
      </c>
      <c r="J414" s="217">
        <v>102996</v>
      </c>
      <c r="K414" s="218">
        <v>538.34751100000005</v>
      </c>
      <c r="L414" s="217">
        <v>191.32</v>
      </c>
      <c r="M414" t="s">
        <v>643</v>
      </c>
      <c r="N414" t="s">
        <v>1944</v>
      </c>
      <c r="O414" t="s">
        <v>685</v>
      </c>
      <c r="P414" t="s">
        <v>682</v>
      </c>
      <c r="Q414" t="s">
        <v>683</v>
      </c>
      <c r="R414" t="s">
        <v>1669</v>
      </c>
      <c r="S414" t="s">
        <v>1669</v>
      </c>
      <c r="T414" t="s">
        <v>1669</v>
      </c>
      <c r="U414" t="s">
        <v>1669</v>
      </c>
      <c r="V414" t="s">
        <v>648</v>
      </c>
      <c r="W414" t="s">
        <v>793</v>
      </c>
      <c r="X414" t="s">
        <v>1669</v>
      </c>
      <c r="Y414" s="216">
        <v>44658</v>
      </c>
    </row>
    <row r="415" spans="2:25" x14ac:dyDescent="0.25">
      <c r="B415" t="s">
        <v>1011</v>
      </c>
      <c r="C415" s="216">
        <v>44344</v>
      </c>
      <c r="D415" t="s">
        <v>1643</v>
      </c>
      <c r="E415" t="s">
        <v>639</v>
      </c>
      <c r="F415">
        <v>5528</v>
      </c>
      <c r="G415" t="s">
        <v>1061</v>
      </c>
      <c r="H415" t="s">
        <v>1288</v>
      </c>
      <c r="I415" t="s">
        <v>679</v>
      </c>
      <c r="J415" s="217">
        <v>354000</v>
      </c>
      <c r="K415" s="218">
        <v>538.34751100000005</v>
      </c>
      <c r="L415" s="217">
        <v>657.57</v>
      </c>
      <c r="M415" t="s">
        <v>643</v>
      </c>
      <c r="N415" t="s">
        <v>1943</v>
      </c>
      <c r="O415" t="s">
        <v>695</v>
      </c>
      <c r="P415" t="s">
        <v>682</v>
      </c>
      <c r="Q415" t="s">
        <v>683</v>
      </c>
      <c r="R415" t="s">
        <v>1669</v>
      </c>
      <c r="S415" t="s">
        <v>1669</v>
      </c>
      <c r="T415" t="s">
        <v>1669</v>
      </c>
      <c r="U415" t="s">
        <v>1669</v>
      </c>
      <c r="V415" t="s">
        <v>648</v>
      </c>
      <c r="W415" t="s">
        <v>1282</v>
      </c>
      <c r="X415" t="s">
        <v>1669</v>
      </c>
      <c r="Y415" s="216">
        <v>44658</v>
      </c>
    </row>
    <row r="416" spans="2:25" x14ac:dyDescent="0.25">
      <c r="B416" t="s">
        <v>1011</v>
      </c>
      <c r="C416" s="216">
        <v>44344</v>
      </c>
      <c r="D416" t="s">
        <v>1643</v>
      </c>
      <c r="E416" t="s">
        <v>639</v>
      </c>
      <c r="F416">
        <v>5528</v>
      </c>
      <c r="G416" t="s">
        <v>1061</v>
      </c>
      <c r="H416" t="s">
        <v>1288</v>
      </c>
      <c r="I416" t="s">
        <v>679</v>
      </c>
      <c r="J416" s="217">
        <v>465490</v>
      </c>
      <c r="K416" s="218">
        <v>538.34751100000005</v>
      </c>
      <c r="L416" s="217">
        <v>864.66</v>
      </c>
      <c r="M416" t="s">
        <v>643</v>
      </c>
      <c r="N416" t="s">
        <v>1990</v>
      </c>
      <c r="O416" t="s">
        <v>686</v>
      </c>
      <c r="P416" t="s">
        <v>682</v>
      </c>
      <c r="Q416" t="s">
        <v>683</v>
      </c>
      <c r="R416" t="s">
        <v>1669</v>
      </c>
      <c r="S416" t="s">
        <v>1669</v>
      </c>
      <c r="T416" t="s">
        <v>1669</v>
      </c>
      <c r="U416" t="s">
        <v>1669</v>
      </c>
      <c r="V416" t="s">
        <v>648</v>
      </c>
      <c r="W416" t="s">
        <v>1282</v>
      </c>
      <c r="X416" t="s">
        <v>1669</v>
      </c>
      <c r="Y416" s="216">
        <v>44658</v>
      </c>
    </row>
    <row r="417" spans="2:25" x14ac:dyDescent="0.25">
      <c r="B417" t="s">
        <v>1011</v>
      </c>
      <c r="C417" s="216">
        <v>44344</v>
      </c>
      <c r="D417" t="s">
        <v>1643</v>
      </c>
      <c r="E417" t="s">
        <v>639</v>
      </c>
      <c r="F417">
        <v>5528</v>
      </c>
      <c r="G417" t="s">
        <v>2021</v>
      </c>
      <c r="H417" t="s">
        <v>1063</v>
      </c>
      <c r="I417" t="s">
        <v>679</v>
      </c>
      <c r="J417" s="217">
        <v>195310</v>
      </c>
      <c r="K417" s="218">
        <v>538.34751100000005</v>
      </c>
      <c r="L417" s="217">
        <v>362.8</v>
      </c>
      <c r="M417" t="s">
        <v>643</v>
      </c>
      <c r="N417" t="s">
        <v>1990</v>
      </c>
      <c r="O417" t="s">
        <v>686</v>
      </c>
      <c r="P417" t="s">
        <v>682</v>
      </c>
      <c r="Q417" t="s">
        <v>683</v>
      </c>
      <c r="R417" t="s">
        <v>1669</v>
      </c>
      <c r="S417" t="s">
        <v>1669</v>
      </c>
      <c r="T417" t="s">
        <v>1669</v>
      </c>
      <c r="U417" t="s">
        <v>1669</v>
      </c>
      <c r="V417" t="s">
        <v>648</v>
      </c>
      <c r="W417" t="s">
        <v>793</v>
      </c>
      <c r="X417" t="s">
        <v>1669</v>
      </c>
      <c r="Y417" s="216">
        <v>44658</v>
      </c>
    </row>
    <row r="418" spans="2:25" x14ac:dyDescent="0.25">
      <c r="B418" t="s">
        <v>1011</v>
      </c>
      <c r="C418" s="216">
        <v>44344</v>
      </c>
      <c r="D418" t="s">
        <v>1643</v>
      </c>
      <c r="E418" t="s">
        <v>639</v>
      </c>
      <c r="F418">
        <v>5528</v>
      </c>
      <c r="G418" t="s">
        <v>1061</v>
      </c>
      <c r="H418" t="s">
        <v>1288</v>
      </c>
      <c r="I418" t="s">
        <v>679</v>
      </c>
      <c r="J418" s="217">
        <v>51879</v>
      </c>
      <c r="K418" s="218">
        <v>538.34751100000005</v>
      </c>
      <c r="L418" s="217">
        <v>96.37</v>
      </c>
      <c r="M418" t="s">
        <v>643</v>
      </c>
      <c r="N418" t="s">
        <v>1942</v>
      </c>
      <c r="O418" t="s">
        <v>688</v>
      </c>
      <c r="P418" t="s">
        <v>682</v>
      </c>
      <c r="Q418" t="s">
        <v>683</v>
      </c>
      <c r="R418" t="s">
        <v>1669</v>
      </c>
      <c r="S418" t="s">
        <v>1669</v>
      </c>
      <c r="T418" t="s">
        <v>1669</v>
      </c>
      <c r="U418" t="s">
        <v>1669</v>
      </c>
      <c r="V418" t="s">
        <v>648</v>
      </c>
      <c r="W418" t="s">
        <v>1282</v>
      </c>
      <c r="X418" t="s">
        <v>1669</v>
      </c>
      <c r="Y418" s="216">
        <v>44658</v>
      </c>
    </row>
    <row r="419" spans="2:25" x14ac:dyDescent="0.25">
      <c r="B419" t="s">
        <v>1011</v>
      </c>
      <c r="C419" s="216">
        <v>44344</v>
      </c>
      <c r="D419" t="s">
        <v>1643</v>
      </c>
      <c r="E419" t="s">
        <v>639</v>
      </c>
      <c r="F419">
        <v>5528</v>
      </c>
      <c r="G419" t="s">
        <v>2021</v>
      </c>
      <c r="H419" t="s">
        <v>1063</v>
      </c>
      <c r="I419" t="s">
        <v>679</v>
      </c>
      <c r="J419" s="217">
        <v>36621</v>
      </c>
      <c r="K419" s="218">
        <v>538.34751100000005</v>
      </c>
      <c r="L419" s="217">
        <v>68.02</v>
      </c>
      <c r="M419" t="s">
        <v>643</v>
      </c>
      <c r="N419" t="s">
        <v>1942</v>
      </c>
      <c r="O419" t="s">
        <v>688</v>
      </c>
      <c r="P419" t="s">
        <v>682</v>
      </c>
      <c r="Q419" t="s">
        <v>683</v>
      </c>
      <c r="R419" t="s">
        <v>1669</v>
      </c>
      <c r="S419" t="s">
        <v>1669</v>
      </c>
      <c r="T419" t="s">
        <v>1669</v>
      </c>
      <c r="U419" t="s">
        <v>1669</v>
      </c>
      <c r="V419" t="s">
        <v>648</v>
      </c>
      <c r="W419" t="s">
        <v>793</v>
      </c>
      <c r="X419" t="s">
        <v>1669</v>
      </c>
      <c r="Y419" s="216">
        <v>44658</v>
      </c>
    </row>
    <row r="420" spans="2:25" x14ac:dyDescent="0.25">
      <c r="B420" t="s">
        <v>1011</v>
      </c>
      <c r="C420" s="216">
        <v>44347</v>
      </c>
      <c r="D420" t="s">
        <v>1643</v>
      </c>
      <c r="E420" t="s">
        <v>639</v>
      </c>
      <c r="F420">
        <v>5528</v>
      </c>
      <c r="G420" t="s">
        <v>1065</v>
      </c>
      <c r="H420" t="s">
        <v>883</v>
      </c>
      <c r="I420" t="s">
        <v>679</v>
      </c>
      <c r="J420" s="217">
        <v>1500</v>
      </c>
      <c r="K420" s="218">
        <v>537.32280400000002</v>
      </c>
      <c r="L420" s="217">
        <v>2.79</v>
      </c>
      <c r="M420" t="s">
        <v>643</v>
      </c>
      <c r="N420" t="s">
        <v>1665</v>
      </c>
      <c r="O420" t="s">
        <v>741</v>
      </c>
      <c r="P420" t="s">
        <v>682</v>
      </c>
      <c r="Q420" t="s">
        <v>683</v>
      </c>
      <c r="R420" t="s">
        <v>1669</v>
      </c>
      <c r="S420" t="s">
        <v>1669</v>
      </c>
      <c r="T420" t="s">
        <v>1669</v>
      </c>
      <c r="U420" t="s">
        <v>1669</v>
      </c>
      <c r="V420" t="s">
        <v>648</v>
      </c>
      <c r="W420" t="s">
        <v>793</v>
      </c>
      <c r="X420" t="s">
        <v>1669</v>
      </c>
      <c r="Y420" s="216">
        <v>44658</v>
      </c>
    </row>
    <row r="421" spans="2:25" x14ac:dyDescent="0.25">
      <c r="B421" t="s">
        <v>1011</v>
      </c>
      <c r="C421" s="216">
        <v>44347</v>
      </c>
      <c r="D421" t="s">
        <v>1643</v>
      </c>
      <c r="E421" t="s">
        <v>639</v>
      </c>
      <c r="F421">
        <v>5528</v>
      </c>
      <c r="G421" t="s">
        <v>1066</v>
      </c>
      <c r="H421" t="s">
        <v>1067</v>
      </c>
      <c r="I421" t="s">
        <v>679</v>
      </c>
      <c r="J421" s="217">
        <v>90000</v>
      </c>
      <c r="K421" s="218">
        <v>537.32280400000002</v>
      </c>
      <c r="L421" s="217">
        <v>167.5</v>
      </c>
      <c r="M421" t="s">
        <v>643</v>
      </c>
      <c r="N421" t="s">
        <v>1948</v>
      </c>
      <c r="O421" t="s">
        <v>764</v>
      </c>
      <c r="P421" t="s">
        <v>682</v>
      </c>
      <c r="Q421" t="s">
        <v>683</v>
      </c>
      <c r="R421" t="s">
        <v>1669</v>
      </c>
      <c r="S421" t="s">
        <v>1669</v>
      </c>
      <c r="T421" t="s">
        <v>1669</v>
      </c>
      <c r="U421" t="s">
        <v>1669</v>
      </c>
      <c r="V421" t="s">
        <v>648</v>
      </c>
      <c r="W421" t="s">
        <v>793</v>
      </c>
      <c r="X421" t="s">
        <v>1669</v>
      </c>
      <c r="Y421" s="216">
        <v>44658</v>
      </c>
    </row>
    <row r="422" spans="2:25" x14ac:dyDescent="0.25">
      <c r="B422" t="s">
        <v>1011</v>
      </c>
      <c r="C422" s="216">
        <v>44347</v>
      </c>
      <c r="D422" t="s">
        <v>1643</v>
      </c>
      <c r="E422" t="s">
        <v>639</v>
      </c>
      <c r="F422">
        <v>5528</v>
      </c>
      <c r="G422" t="s">
        <v>1068</v>
      </c>
      <c r="H422" t="s">
        <v>1069</v>
      </c>
      <c r="I422" t="s">
        <v>679</v>
      </c>
      <c r="J422" s="217">
        <v>150000</v>
      </c>
      <c r="K422" s="218">
        <v>537.32280400000002</v>
      </c>
      <c r="L422" s="217">
        <v>279.16000000000003</v>
      </c>
      <c r="M422" t="s">
        <v>643</v>
      </c>
      <c r="N422" t="s">
        <v>1948</v>
      </c>
      <c r="O422" t="s">
        <v>764</v>
      </c>
      <c r="P422" t="s">
        <v>682</v>
      </c>
      <c r="Q422" t="s">
        <v>683</v>
      </c>
      <c r="R422" t="s">
        <v>1669</v>
      </c>
      <c r="S422" t="s">
        <v>1669</v>
      </c>
      <c r="T422" t="s">
        <v>1669</v>
      </c>
      <c r="U422" t="s">
        <v>1669</v>
      </c>
      <c r="V422" t="s">
        <v>648</v>
      </c>
      <c r="W422" t="s">
        <v>793</v>
      </c>
      <c r="X422" t="s">
        <v>1669</v>
      </c>
      <c r="Y422" s="216">
        <v>44658</v>
      </c>
    </row>
    <row r="423" spans="2:25" x14ac:dyDescent="0.25">
      <c r="B423" t="s">
        <v>1011</v>
      </c>
      <c r="C423" s="216">
        <v>44347</v>
      </c>
      <c r="D423" t="s">
        <v>1643</v>
      </c>
      <c r="E423" t="s">
        <v>639</v>
      </c>
      <c r="F423">
        <v>5528</v>
      </c>
      <c r="G423" t="s">
        <v>1261</v>
      </c>
      <c r="H423" t="s">
        <v>1262</v>
      </c>
      <c r="I423" t="s">
        <v>679</v>
      </c>
      <c r="J423" s="217">
        <v>270000</v>
      </c>
      <c r="K423" s="218">
        <v>537.32280400000002</v>
      </c>
      <c r="L423" s="217">
        <v>502.49</v>
      </c>
      <c r="M423" t="s">
        <v>643</v>
      </c>
      <c r="N423" t="s">
        <v>1948</v>
      </c>
      <c r="O423" t="s">
        <v>764</v>
      </c>
      <c r="P423" t="s">
        <v>682</v>
      </c>
      <c r="Q423" t="s">
        <v>683</v>
      </c>
      <c r="R423" t="s">
        <v>1669</v>
      </c>
      <c r="S423" t="s">
        <v>1669</v>
      </c>
      <c r="T423" t="s">
        <v>1669</v>
      </c>
      <c r="U423" t="s">
        <v>1669</v>
      </c>
      <c r="V423" t="s">
        <v>648</v>
      </c>
      <c r="W423" t="s">
        <v>1258</v>
      </c>
      <c r="X423" t="s">
        <v>1669</v>
      </c>
      <c r="Y423" s="216">
        <v>44658</v>
      </c>
    </row>
    <row r="424" spans="2:25" x14ac:dyDescent="0.25">
      <c r="B424" t="s">
        <v>1011</v>
      </c>
      <c r="C424" s="216">
        <v>44347</v>
      </c>
      <c r="D424" t="s">
        <v>1643</v>
      </c>
      <c r="E424" t="s">
        <v>639</v>
      </c>
      <c r="F424">
        <v>5528</v>
      </c>
      <c r="G424" t="s">
        <v>1263</v>
      </c>
      <c r="H424" t="s">
        <v>1264</v>
      </c>
      <c r="I424" t="s">
        <v>679</v>
      </c>
      <c r="J424" s="217">
        <v>60000</v>
      </c>
      <c r="K424" s="218">
        <v>537.32280400000002</v>
      </c>
      <c r="L424" s="217">
        <v>111.66</v>
      </c>
      <c r="M424" t="s">
        <v>643</v>
      </c>
      <c r="N424" t="s">
        <v>1948</v>
      </c>
      <c r="O424" t="s">
        <v>764</v>
      </c>
      <c r="P424" t="s">
        <v>682</v>
      </c>
      <c r="Q424" t="s">
        <v>683</v>
      </c>
      <c r="R424" t="s">
        <v>1669</v>
      </c>
      <c r="S424" t="s">
        <v>1669</v>
      </c>
      <c r="T424" t="s">
        <v>1669</v>
      </c>
      <c r="U424" t="s">
        <v>1669</v>
      </c>
      <c r="V424" t="s">
        <v>648</v>
      </c>
      <c r="W424" t="s">
        <v>1258</v>
      </c>
      <c r="X424" t="s">
        <v>1669</v>
      </c>
      <c r="Y424" s="216">
        <v>44658</v>
      </c>
    </row>
    <row r="425" spans="2:25" x14ac:dyDescent="0.25">
      <c r="B425" t="s">
        <v>1011</v>
      </c>
      <c r="C425" s="216">
        <v>44347</v>
      </c>
      <c r="D425" t="s">
        <v>1643</v>
      </c>
      <c r="E425" t="s">
        <v>639</v>
      </c>
      <c r="F425">
        <v>5528</v>
      </c>
      <c r="G425" t="s">
        <v>1265</v>
      </c>
      <c r="H425" t="s">
        <v>1266</v>
      </c>
      <c r="I425" t="s">
        <v>679</v>
      </c>
      <c r="J425" s="217">
        <v>150000</v>
      </c>
      <c r="K425" s="218">
        <v>537.32280400000002</v>
      </c>
      <c r="L425" s="217">
        <v>279.16000000000003</v>
      </c>
      <c r="M425" t="s">
        <v>643</v>
      </c>
      <c r="N425" t="s">
        <v>1948</v>
      </c>
      <c r="O425" t="s">
        <v>764</v>
      </c>
      <c r="P425" t="s">
        <v>682</v>
      </c>
      <c r="Q425" t="s">
        <v>683</v>
      </c>
      <c r="R425" t="s">
        <v>1669</v>
      </c>
      <c r="S425" t="s">
        <v>1669</v>
      </c>
      <c r="T425" t="s">
        <v>1669</v>
      </c>
      <c r="U425" t="s">
        <v>1669</v>
      </c>
      <c r="V425" t="s">
        <v>648</v>
      </c>
      <c r="W425" t="s">
        <v>1258</v>
      </c>
      <c r="X425" t="s">
        <v>1669</v>
      </c>
      <c r="Y425" s="216">
        <v>44658</v>
      </c>
    </row>
    <row r="426" spans="2:25" x14ac:dyDescent="0.25">
      <c r="B426" t="s">
        <v>1011</v>
      </c>
      <c r="C426" s="216">
        <v>44347</v>
      </c>
      <c r="D426" t="s">
        <v>1643</v>
      </c>
      <c r="E426" t="s">
        <v>639</v>
      </c>
      <c r="F426">
        <v>5528</v>
      </c>
      <c r="G426" t="s">
        <v>1070</v>
      </c>
      <c r="H426" t="s">
        <v>1071</v>
      </c>
      <c r="I426" t="s">
        <v>679</v>
      </c>
      <c r="J426" s="217">
        <v>270000</v>
      </c>
      <c r="K426" s="218">
        <v>537.32280400000002</v>
      </c>
      <c r="L426" s="217">
        <v>502.49</v>
      </c>
      <c r="M426" t="s">
        <v>643</v>
      </c>
      <c r="N426" t="s">
        <v>1948</v>
      </c>
      <c r="O426" t="s">
        <v>764</v>
      </c>
      <c r="P426" t="s">
        <v>682</v>
      </c>
      <c r="Q426" t="s">
        <v>683</v>
      </c>
      <c r="R426" t="s">
        <v>1669</v>
      </c>
      <c r="S426" t="s">
        <v>1669</v>
      </c>
      <c r="T426" t="s">
        <v>1669</v>
      </c>
      <c r="U426" t="s">
        <v>1669</v>
      </c>
      <c r="V426" t="s">
        <v>648</v>
      </c>
      <c r="W426" t="s">
        <v>793</v>
      </c>
      <c r="X426" t="s">
        <v>1669</v>
      </c>
      <c r="Y426" s="216">
        <v>44658</v>
      </c>
    </row>
    <row r="427" spans="2:25" x14ac:dyDescent="0.25">
      <c r="B427" t="s">
        <v>1011</v>
      </c>
      <c r="C427" s="216">
        <v>44347</v>
      </c>
      <c r="D427" t="s">
        <v>1643</v>
      </c>
      <c r="E427" t="s">
        <v>639</v>
      </c>
      <c r="F427">
        <v>5528</v>
      </c>
      <c r="G427" t="s">
        <v>1072</v>
      </c>
      <c r="H427" t="s">
        <v>1073</v>
      </c>
      <c r="I427" t="s">
        <v>679</v>
      </c>
      <c r="J427" s="217">
        <v>180000</v>
      </c>
      <c r="K427" s="218">
        <v>537.32280400000002</v>
      </c>
      <c r="L427" s="217">
        <v>334.99</v>
      </c>
      <c r="M427" t="s">
        <v>643</v>
      </c>
      <c r="N427" t="s">
        <v>1948</v>
      </c>
      <c r="O427" t="s">
        <v>764</v>
      </c>
      <c r="P427" t="s">
        <v>682</v>
      </c>
      <c r="Q427" t="s">
        <v>683</v>
      </c>
      <c r="R427" t="s">
        <v>1669</v>
      </c>
      <c r="S427" t="s">
        <v>1669</v>
      </c>
      <c r="T427" t="s">
        <v>1669</v>
      </c>
      <c r="U427" t="s">
        <v>1669</v>
      </c>
      <c r="V427" t="s">
        <v>648</v>
      </c>
      <c r="W427" t="s">
        <v>793</v>
      </c>
      <c r="X427" t="s">
        <v>1669</v>
      </c>
      <c r="Y427" s="216">
        <v>44658</v>
      </c>
    </row>
    <row r="428" spans="2:25" x14ac:dyDescent="0.25">
      <c r="B428" t="s">
        <v>1011</v>
      </c>
      <c r="C428" s="216">
        <v>44347</v>
      </c>
      <c r="D428" t="s">
        <v>1643</v>
      </c>
      <c r="E428" t="s">
        <v>639</v>
      </c>
      <c r="F428">
        <v>5528</v>
      </c>
      <c r="G428" t="s">
        <v>1267</v>
      </c>
      <c r="H428" t="s">
        <v>1268</v>
      </c>
      <c r="I428" t="s">
        <v>679</v>
      </c>
      <c r="J428" s="217">
        <v>420000</v>
      </c>
      <c r="K428" s="218">
        <v>537.32280400000002</v>
      </c>
      <c r="L428" s="217">
        <v>781.65</v>
      </c>
      <c r="M428" t="s">
        <v>643</v>
      </c>
      <c r="N428" t="s">
        <v>1948</v>
      </c>
      <c r="O428" t="s">
        <v>764</v>
      </c>
      <c r="P428" t="s">
        <v>682</v>
      </c>
      <c r="Q428" t="s">
        <v>683</v>
      </c>
      <c r="R428" t="s">
        <v>1669</v>
      </c>
      <c r="S428" t="s">
        <v>1669</v>
      </c>
      <c r="T428" t="s">
        <v>1669</v>
      </c>
      <c r="U428" t="s">
        <v>1669</v>
      </c>
      <c r="V428" t="s">
        <v>648</v>
      </c>
      <c r="W428" t="s">
        <v>1258</v>
      </c>
      <c r="X428" t="s">
        <v>1669</v>
      </c>
      <c r="Y428" s="216">
        <v>44658</v>
      </c>
    </row>
    <row r="429" spans="2:25" x14ac:dyDescent="0.25">
      <c r="B429" t="s">
        <v>1011</v>
      </c>
      <c r="C429" s="216">
        <v>44347</v>
      </c>
      <c r="D429" t="s">
        <v>1643</v>
      </c>
      <c r="E429" t="s">
        <v>639</v>
      </c>
      <c r="F429">
        <v>5528</v>
      </c>
      <c r="G429" t="s">
        <v>1269</v>
      </c>
      <c r="H429" t="s">
        <v>1270</v>
      </c>
      <c r="I429" t="s">
        <v>679</v>
      </c>
      <c r="J429" s="217">
        <v>360000</v>
      </c>
      <c r="K429" s="218">
        <v>537.32280400000002</v>
      </c>
      <c r="L429" s="217">
        <v>669.99</v>
      </c>
      <c r="M429" t="s">
        <v>643</v>
      </c>
      <c r="N429" t="s">
        <v>1948</v>
      </c>
      <c r="O429" t="s">
        <v>764</v>
      </c>
      <c r="P429" t="s">
        <v>682</v>
      </c>
      <c r="Q429" t="s">
        <v>683</v>
      </c>
      <c r="R429" t="s">
        <v>1669</v>
      </c>
      <c r="S429" t="s">
        <v>1669</v>
      </c>
      <c r="T429" t="s">
        <v>1669</v>
      </c>
      <c r="U429" t="s">
        <v>1669</v>
      </c>
      <c r="V429" t="s">
        <v>648</v>
      </c>
      <c r="W429" t="s">
        <v>1258</v>
      </c>
      <c r="X429" t="s">
        <v>1669</v>
      </c>
      <c r="Y429" s="216">
        <v>44658</v>
      </c>
    </row>
    <row r="430" spans="2:25" x14ac:dyDescent="0.25">
      <c r="B430" t="s">
        <v>1011</v>
      </c>
      <c r="C430" s="216">
        <v>44347</v>
      </c>
      <c r="D430" t="s">
        <v>1643</v>
      </c>
      <c r="E430" t="s">
        <v>639</v>
      </c>
      <c r="F430">
        <v>5528</v>
      </c>
      <c r="G430" t="s">
        <v>1074</v>
      </c>
      <c r="H430" t="s">
        <v>1075</v>
      </c>
      <c r="I430" t="s">
        <v>679</v>
      </c>
      <c r="J430" s="217">
        <v>300000</v>
      </c>
      <c r="K430" s="218">
        <v>537.32280400000002</v>
      </c>
      <c r="L430" s="217">
        <v>558.32000000000005</v>
      </c>
      <c r="M430" t="s">
        <v>643</v>
      </c>
      <c r="N430" t="s">
        <v>1948</v>
      </c>
      <c r="O430" t="s">
        <v>764</v>
      </c>
      <c r="P430" t="s">
        <v>682</v>
      </c>
      <c r="Q430" t="s">
        <v>683</v>
      </c>
      <c r="R430" t="s">
        <v>1669</v>
      </c>
      <c r="S430" t="s">
        <v>1669</v>
      </c>
      <c r="T430" t="s">
        <v>1669</v>
      </c>
      <c r="U430" t="s">
        <v>1669</v>
      </c>
      <c r="V430" t="s">
        <v>648</v>
      </c>
      <c r="W430" t="s">
        <v>793</v>
      </c>
      <c r="X430" t="s">
        <v>1669</v>
      </c>
      <c r="Y430" s="216">
        <v>44658</v>
      </c>
    </row>
    <row r="431" spans="2:25" x14ac:dyDescent="0.25">
      <c r="B431" t="s">
        <v>1011</v>
      </c>
      <c r="C431" s="216">
        <v>44347</v>
      </c>
      <c r="D431" t="s">
        <v>1643</v>
      </c>
      <c r="E431" t="s">
        <v>639</v>
      </c>
      <c r="F431">
        <v>5528</v>
      </c>
      <c r="G431" t="s">
        <v>1271</v>
      </c>
      <c r="H431" t="s">
        <v>1272</v>
      </c>
      <c r="I431" t="s">
        <v>679</v>
      </c>
      <c r="J431" s="217">
        <v>60000</v>
      </c>
      <c r="K431" s="218">
        <v>537.32280400000002</v>
      </c>
      <c r="L431" s="217">
        <v>111.66</v>
      </c>
      <c r="M431" t="s">
        <v>643</v>
      </c>
      <c r="N431" t="s">
        <v>1948</v>
      </c>
      <c r="O431" t="s">
        <v>764</v>
      </c>
      <c r="P431" t="s">
        <v>682</v>
      </c>
      <c r="Q431" t="s">
        <v>683</v>
      </c>
      <c r="R431" t="s">
        <v>1669</v>
      </c>
      <c r="S431" t="s">
        <v>1669</v>
      </c>
      <c r="T431" t="s">
        <v>1669</v>
      </c>
      <c r="U431" t="s">
        <v>1669</v>
      </c>
      <c r="V431" t="s">
        <v>648</v>
      </c>
      <c r="W431" t="s">
        <v>1258</v>
      </c>
      <c r="X431" t="s">
        <v>1669</v>
      </c>
      <c r="Y431" s="216">
        <v>44658</v>
      </c>
    </row>
    <row r="432" spans="2:25" x14ac:dyDescent="0.25">
      <c r="B432" t="s">
        <v>1011</v>
      </c>
      <c r="C432" s="216">
        <v>44347</v>
      </c>
      <c r="D432" t="s">
        <v>1643</v>
      </c>
      <c r="E432" t="s">
        <v>639</v>
      </c>
      <c r="F432">
        <v>5528</v>
      </c>
      <c r="G432" t="s">
        <v>1273</v>
      </c>
      <c r="H432" t="s">
        <v>1274</v>
      </c>
      <c r="I432" t="s">
        <v>679</v>
      </c>
      <c r="J432" s="217">
        <v>210000</v>
      </c>
      <c r="K432" s="218">
        <v>537.32280400000002</v>
      </c>
      <c r="L432" s="217">
        <v>390.83</v>
      </c>
      <c r="M432" t="s">
        <v>643</v>
      </c>
      <c r="N432" t="s">
        <v>1948</v>
      </c>
      <c r="O432" t="s">
        <v>764</v>
      </c>
      <c r="P432" t="s">
        <v>682</v>
      </c>
      <c r="Q432" t="s">
        <v>683</v>
      </c>
      <c r="R432" t="s">
        <v>1669</v>
      </c>
      <c r="S432" t="s">
        <v>1669</v>
      </c>
      <c r="T432" t="s">
        <v>1669</v>
      </c>
      <c r="U432" t="s">
        <v>1669</v>
      </c>
      <c r="V432" t="s">
        <v>648</v>
      </c>
      <c r="W432" t="s">
        <v>1258</v>
      </c>
      <c r="X432" t="s">
        <v>1669</v>
      </c>
      <c r="Y432" s="216">
        <v>44658</v>
      </c>
    </row>
    <row r="433" spans="2:25" x14ac:dyDescent="0.25">
      <c r="B433" t="s">
        <v>1011</v>
      </c>
      <c r="C433" s="216">
        <v>44347</v>
      </c>
      <c r="D433" t="s">
        <v>1643</v>
      </c>
      <c r="E433" t="s">
        <v>639</v>
      </c>
      <c r="F433">
        <v>5528</v>
      </c>
      <c r="G433" t="s">
        <v>1275</v>
      </c>
      <c r="H433" t="s">
        <v>1276</v>
      </c>
      <c r="I433" t="s">
        <v>679</v>
      </c>
      <c r="J433" s="217">
        <v>90000</v>
      </c>
      <c r="K433" s="218">
        <v>537.32280400000002</v>
      </c>
      <c r="L433" s="217">
        <v>167.5</v>
      </c>
      <c r="M433" t="s">
        <v>643</v>
      </c>
      <c r="N433" t="s">
        <v>1948</v>
      </c>
      <c r="O433" t="s">
        <v>764</v>
      </c>
      <c r="P433" t="s">
        <v>682</v>
      </c>
      <c r="Q433" t="s">
        <v>683</v>
      </c>
      <c r="R433" t="s">
        <v>1669</v>
      </c>
      <c r="S433" t="s">
        <v>1669</v>
      </c>
      <c r="T433" t="s">
        <v>1669</v>
      </c>
      <c r="U433" t="s">
        <v>1669</v>
      </c>
      <c r="V433" t="s">
        <v>648</v>
      </c>
      <c r="W433" t="s">
        <v>1258</v>
      </c>
      <c r="X433" t="s">
        <v>1669</v>
      </c>
      <c r="Y433" s="216">
        <v>44658</v>
      </c>
    </row>
    <row r="434" spans="2:25" x14ac:dyDescent="0.25">
      <c r="B434" t="s">
        <v>1076</v>
      </c>
      <c r="C434" s="216">
        <v>44056</v>
      </c>
      <c r="D434" t="s">
        <v>1643</v>
      </c>
      <c r="E434" t="s">
        <v>639</v>
      </c>
      <c r="F434">
        <v>4221</v>
      </c>
      <c r="G434" t="s">
        <v>654</v>
      </c>
      <c r="H434" t="s">
        <v>1234</v>
      </c>
      <c r="I434" t="s">
        <v>1669</v>
      </c>
      <c r="J434" s="217">
        <v>0</v>
      </c>
      <c r="K434" s="218">
        <v>0</v>
      </c>
      <c r="L434" s="217">
        <v>37.79</v>
      </c>
      <c r="M434" t="s">
        <v>643</v>
      </c>
      <c r="N434" t="s">
        <v>1931</v>
      </c>
      <c r="O434" t="s">
        <v>644</v>
      </c>
      <c r="P434" t="s">
        <v>645</v>
      </c>
      <c r="Q434" t="s">
        <v>646</v>
      </c>
      <c r="R434" t="s">
        <v>1669</v>
      </c>
      <c r="S434" t="s">
        <v>1669</v>
      </c>
      <c r="T434" t="s">
        <v>1986</v>
      </c>
      <c r="U434" t="s">
        <v>647</v>
      </c>
      <c r="V434" t="s">
        <v>648</v>
      </c>
      <c r="W434" t="s">
        <v>1097</v>
      </c>
      <c r="X434" t="s">
        <v>1669</v>
      </c>
      <c r="Y434" s="216">
        <v>44695</v>
      </c>
    </row>
    <row r="435" spans="2:25" x14ac:dyDescent="0.25">
      <c r="B435" t="s">
        <v>1076</v>
      </c>
      <c r="C435" s="216">
        <v>44316</v>
      </c>
      <c r="D435" t="s">
        <v>1643</v>
      </c>
      <c r="E435" t="s">
        <v>639</v>
      </c>
      <c r="F435">
        <v>3877</v>
      </c>
      <c r="G435" t="s">
        <v>640</v>
      </c>
      <c r="H435" t="s">
        <v>1307</v>
      </c>
      <c r="I435" t="s">
        <v>642</v>
      </c>
      <c r="J435" s="217">
        <v>130.37</v>
      </c>
      <c r="K435" s="218">
        <v>0.82722099999999998</v>
      </c>
      <c r="L435" s="217">
        <v>157.6</v>
      </c>
      <c r="M435" t="s">
        <v>643</v>
      </c>
      <c r="N435" t="s">
        <v>1931</v>
      </c>
      <c r="O435" t="s">
        <v>644</v>
      </c>
      <c r="P435" t="s">
        <v>645</v>
      </c>
      <c r="Q435" t="s">
        <v>646</v>
      </c>
      <c r="R435" t="s">
        <v>1669</v>
      </c>
      <c r="S435" t="s">
        <v>1669</v>
      </c>
      <c r="T435" t="s">
        <v>1986</v>
      </c>
      <c r="U435" t="s">
        <v>647</v>
      </c>
      <c r="V435" t="s">
        <v>675</v>
      </c>
      <c r="W435" t="s">
        <v>1306</v>
      </c>
      <c r="X435" t="s">
        <v>1669</v>
      </c>
      <c r="Y435" s="216">
        <v>44695</v>
      </c>
    </row>
    <row r="436" spans="2:25" x14ac:dyDescent="0.25">
      <c r="B436" t="s">
        <v>1076</v>
      </c>
      <c r="C436" s="216">
        <v>44348</v>
      </c>
      <c r="D436" t="s">
        <v>1643</v>
      </c>
      <c r="E436" t="s">
        <v>639</v>
      </c>
      <c r="F436">
        <v>5529</v>
      </c>
      <c r="G436" t="s">
        <v>2024</v>
      </c>
      <c r="H436" t="s">
        <v>1235</v>
      </c>
      <c r="I436" t="s">
        <v>679</v>
      </c>
      <c r="J436" s="217">
        <v>400000</v>
      </c>
      <c r="K436" s="218">
        <v>536.45160799999996</v>
      </c>
      <c r="L436" s="217">
        <v>745.64</v>
      </c>
      <c r="M436" t="s">
        <v>643</v>
      </c>
      <c r="N436" t="s">
        <v>1947</v>
      </c>
      <c r="O436" t="s">
        <v>1236</v>
      </c>
      <c r="P436" t="s">
        <v>682</v>
      </c>
      <c r="Q436" t="s">
        <v>683</v>
      </c>
      <c r="R436" t="s">
        <v>1669</v>
      </c>
      <c r="S436" t="s">
        <v>1669</v>
      </c>
      <c r="T436" t="s">
        <v>1669</v>
      </c>
      <c r="U436" t="s">
        <v>1669</v>
      </c>
      <c r="V436" t="s">
        <v>648</v>
      </c>
      <c r="W436" t="s">
        <v>1097</v>
      </c>
      <c r="X436" t="s">
        <v>1669</v>
      </c>
      <c r="Y436" s="216">
        <v>44658</v>
      </c>
    </row>
    <row r="437" spans="2:25" x14ac:dyDescent="0.25">
      <c r="B437" t="s">
        <v>1076</v>
      </c>
      <c r="C437" s="216">
        <v>44348</v>
      </c>
      <c r="D437" t="s">
        <v>1643</v>
      </c>
      <c r="E437" t="s">
        <v>639</v>
      </c>
      <c r="F437">
        <v>5529</v>
      </c>
      <c r="G437" t="s">
        <v>2023</v>
      </c>
      <c r="H437" t="s">
        <v>1077</v>
      </c>
      <c r="I437" t="s">
        <v>679</v>
      </c>
      <c r="J437" s="217">
        <v>162000</v>
      </c>
      <c r="K437" s="218">
        <v>536.45160799999996</v>
      </c>
      <c r="L437" s="217">
        <v>301.98</v>
      </c>
      <c r="M437" t="s">
        <v>643</v>
      </c>
      <c r="N437" t="s">
        <v>1933</v>
      </c>
      <c r="O437" t="s">
        <v>797</v>
      </c>
      <c r="P437" t="s">
        <v>682</v>
      </c>
      <c r="Q437" t="s">
        <v>683</v>
      </c>
      <c r="R437" t="s">
        <v>1669</v>
      </c>
      <c r="S437" t="s">
        <v>1669</v>
      </c>
      <c r="T437" t="s">
        <v>1669</v>
      </c>
      <c r="U437" t="s">
        <v>1669</v>
      </c>
      <c r="V437" t="s">
        <v>648</v>
      </c>
      <c r="W437" t="s">
        <v>793</v>
      </c>
      <c r="X437" t="s">
        <v>1669</v>
      </c>
      <c r="Y437" s="216">
        <v>44658</v>
      </c>
    </row>
    <row r="438" spans="2:25" x14ac:dyDescent="0.25">
      <c r="B438" t="s">
        <v>1076</v>
      </c>
      <c r="C438" s="216">
        <v>44348</v>
      </c>
      <c r="D438" t="s">
        <v>1643</v>
      </c>
      <c r="E438" t="s">
        <v>639</v>
      </c>
      <c r="F438">
        <v>5529</v>
      </c>
      <c r="G438" t="s">
        <v>2023</v>
      </c>
      <c r="H438" t="s">
        <v>1237</v>
      </c>
      <c r="I438" t="s">
        <v>679</v>
      </c>
      <c r="J438" s="217">
        <v>90000</v>
      </c>
      <c r="K438" s="218">
        <v>536.45160799999996</v>
      </c>
      <c r="L438" s="217">
        <v>167.77</v>
      </c>
      <c r="M438" t="s">
        <v>643</v>
      </c>
      <c r="N438" t="s">
        <v>1933</v>
      </c>
      <c r="O438" t="s">
        <v>797</v>
      </c>
      <c r="P438" t="s">
        <v>682</v>
      </c>
      <c r="Q438" t="s">
        <v>683</v>
      </c>
      <c r="R438" t="s">
        <v>1669</v>
      </c>
      <c r="S438" t="s">
        <v>1669</v>
      </c>
      <c r="T438" t="s">
        <v>1669</v>
      </c>
      <c r="U438" t="s">
        <v>1669</v>
      </c>
      <c r="V438" t="s">
        <v>648</v>
      </c>
      <c r="W438" t="s">
        <v>1097</v>
      </c>
      <c r="X438" t="s">
        <v>1669</v>
      </c>
      <c r="Y438" s="216">
        <v>44658</v>
      </c>
    </row>
    <row r="439" spans="2:25" x14ac:dyDescent="0.25">
      <c r="B439" t="s">
        <v>1076</v>
      </c>
      <c r="C439" s="216">
        <v>44349</v>
      </c>
      <c r="D439" t="s">
        <v>1643</v>
      </c>
      <c r="E439" t="s">
        <v>639</v>
      </c>
      <c r="F439">
        <v>5529</v>
      </c>
      <c r="G439" t="s">
        <v>1238</v>
      </c>
      <c r="H439" t="s">
        <v>1239</v>
      </c>
      <c r="I439" t="s">
        <v>679</v>
      </c>
      <c r="J439" s="217">
        <v>24000</v>
      </c>
      <c r="K439" s="218">
        <v>537.39290200000005</v>
      </c>
      <c r="L439" s="217">
        <v>44.66</v>
      </c>
      <c r="M439" t="s">
        <v>643</v>
      </c>
      <c r="N439" t="s">
        <v>1950</v>
      </c>
      <c r="O439" t="s">
        <v>706</v>
      </c>
      <c r="P439" t="s">
        <v>682</v>
      </c>
      <c r="Q439" t="s">
        <v>683</v>
      </c>
      <c r="R439" t="s">
        <v>1669</v>
      </c>
      <c r="S439" t="s">
        <v>1669</v>
      </c>
      <c r="T439" t="s">
        <v>1669</v>
      </c>
      <c r="U439" t="s">
        <v>1669</v>
      </c>
      <c r="V439" t="s">
        <v>648</v>
      </c>
      <c r="W439" t="s">
        <v>1097</v>
      </c>
      <c r="X439" t="s">
        <v>1669</v>
      </c>
      <c r="Y439" s="216">
        <v>44658</v>
      </c>
    </row>
    <row r="440" spans="2:25" x14ac:dyDescent="0.25">
      <c r="B440" t="s">
        <v>1076</v>
      </c>
      <c r="C440" s="216">
        <v>44349</v>
      </c>
      <c r="D440" t="s">
        <v>1643</v>
      </c>
      <c r="E440" t="s">
        <v>639</v>
      </c>
      <c r="F440">
        <v>5529</v>
      </c>
      <c r="G440" t="s">
        <v>1078</v>
      </c>
      <c r="H440" t="s">
        <v>1016</v>
      </c>
      <c r="I440" t="s">
        <v>679</v>
      </c>
      <c r="J440" s="217">
        <v>50000</v>
      </c>
      <c r="K440" s="218">
        <v>537.39290200000005</v>
      </c>
      <c r="L440" s="217">
        <v>93.04</v>
      </c>
      <c r="M440" t="s">
        <v>643</v>
      </c>
      <c r="N440" t="s">
        <v>1953</v>
      </c>
      <c r="O440" t="s">
        <v>712</v>
      </c>
      <c r="P440" t="s">
        <v>682</v>
      </c>
      <c r="Q440" t="s">
        <v>683</v>
      </c>
      <c r="R440" t="s">
        <v>1669</v>
      </c>
      <c r="S440" t="s">
        <v>1669</v>
      </c>
      <c r="T440" t="s">
        <v>1669</v>
      </c>
      <c r="U440" t="s">
        <v>1669</v>
      </c>
      <c r="V440" t="s">
        <v>648</v>
      </c>
      <c r="W440" t="s">
        <v>793</v>
      </c>
      <c r="X440" t="s">
        <v>1669</v>
      </c>
      <c r="Y440" s="216">
        <v>44658</v>
      </c>
    </row>
    <row r="441" spans="2:25" x14ac:dyDescent="0.25">
      <c r="B441" t="s">
        <v>1076</v>
      </c>
      <c r="C441" s="216">
        <v>44349</v>
      </c>
      <c r="D441" t="s">
        <v>1643</v>
      </c>
      <c r="E441" t="s">
        <v>639</v>
      </c>
      <c r="F441">
        <v>5529</v>
      </c>
      <c r="G441" t="s">
        <v>1240</v>
      </c>
      <c r="H441" t="s">
        <v>1241</v>
      </c>
      <c r="I441" t="s">
        <v>679</v>
      </c>
      <c r="J441" s="217">
        <v>11000</v>
      </c>
      <c r="K441" s="218">
        <v>537.39290200000005</v>
      </c>
      <c r="L441" s="217">
        <v>20.47</v>
      </c>
      <c r="M441" t="s">
        <v>643</v>
      </c>
      <c r="N441" t="s">
        <v>1932</v>
      </c>
      <c r="O441" t="s">
        <v>721</v>
      </c>
      <c r="P441" t="s">
        <v>682</v>
      </c>
      <c r="Q441" t="s">
        <v>683</v>
      </c>
      <c r="R441" t="s">
        <v>1669</v>
      </c>
      <c r="S441" t="s">
        <v>1669</v>
      </c>
      <c r="T441" t="s">
        <v>1669</v>
      </c>
      <c r="U441" t="s">
        <v>1669</v>
      </c>
      <c r="V441" t="s">
        <v>648</v>
      </c>
      <c r="W441" t="s">
        <v>1097</v>
      </c>
      <c r="X441" t="s">
        <v>1669</v>
      </c>
      <c r="Y441" s="216">
        <v>44658</v>
      </c>
    </row>
    <row r="442" spans="2:25" x14ac:dyDescent="0.25">
      <c r="B442" t="s">
        <v>1076</v>
      </c>
      <c r="C442" s="216">
        <v>44350</v>
      </c>
      <c r="D442" t="s">
        <v>1643</v>
      </c>
      <c r="E442" t="s">
        <v>639</v>
      </c>
      <c r="F442">
        <v>5529</v>
      </c>
      <c r="G442" t="s">
        <v>1242</v>
      </c>
      <c r="H442" t="s">
        <v>1243</v>
      </c>
      <c r="I442" t="s">
        <v>679</v>
      </c>
      <c r="J442" s="217">
        <v>50000</v>
      </c>
      <c r="K442" s="218">
        <v>539.182906</v>
      </c>
      <c r="L442" s="217">
        <v>92.73</v>
      </c>
      <c r="M442" t="s">
        <v>643</v>
      </c>
      <c r="N442" t="s">
        <v>2010</v>
      </c>
      <c r="O442" t="s">
        <v>938</v>
      </c>
      <c r="P442" t="s">
        <v>682</v>
      </c>
      <c r="Q442" t="s">
        <v>683</v>
      </c>
      <c r="R442" t="s">
        <v>1669</v>
      </c>
      <c r="S442" t="s">
        <v>1669</v>
      </c>
      <c r="T442" t="s">
        <v>1669</v>
      </c>
      <c r="U442" t="s">
        <v>1669</v>
      </c>
      <c r="V442" t="s">
        <v>648</v>
      </c>
      <c r="W442" t="s">
        <v>1097</v>
      </c>
      <c r="X442" t="s">
        <v>1669</v>
      </c>
      <c r="Y442" s="216">
        <v>44658</v>
      </c>
    </row>
    <row r="443" spans="2:25" x14ac:dyDescent="0.25">
      <c r="B443" t="s">
        <v>1076</v>
      </c>
      <c r="C443" s="216">
        <v>44350</v>
      </c>
      <c r="D443" t="s">
        <v>1643</v>
      </c>
      <c r="E443" t="s">
        <v>639</v>
      </c>
      <c r="F443">
        <v>5529</v>
      </c>
      <c r="G443" t="s">
        <v>1079</v>
      </c>
      <c r="H443" t="s">
        <v>1080</v>
      </c>
      <c r="I443" t="s">
        <v>679</v>
      </c>
      <c r="J443" s="217">
        <v>2250</v>
      </c>
      <c r="K443" s="218">
        <v>539.182906</v>
      </c>
      <c r="L443" s="217">
        <v>4.17</v>
      </c>
      <c r="M443" t="s">
        <v>643</v>
      </c>
      <c r="N443" t="s">
        <v>1933</v>
      </c>
      <c r="O443" t="s">
        <v>797</v>
      </c>
      <c r="P443" t="s">
        <v>682</v>
      </c>
      <c r="Q443" t="s">
        <v>683</v>
      </c>
      <c r="R443" t="s">
        <v>1669</v>
      </c>
      <c r="S443" t="s">
        <v>1669</v>
      </c>
      <c r="T443" t="s">
        <v>1669</v>
      </c>
      <c r="U443" t="s">
        <v>1669</v>
      </c>
      <c r="V443" t="s">
        <v>648</v>
      </c>
      <c r="W443" t="s">
        <v>793</v>
      </c>
      <c r="X443" t="s">
        <v>1669</v>
      </c>
      <c r="Y443" s="216">
        <v>44658</v>
      </c>
    </row>
    <row r="444" spans="2:25" x14ac:dyDescent="0.25">
      <c r="B444" t="s">
        <v>1076</v>
      </c>
      <c r="C444" s="216">
        <v>44350</v>
      </c>
      <c r="D444" t="s">
        <v>1643</v>
      </c>
      <c r="E444" t="s">
        <v>639</v>
      </c>
      <c r="F444">
        <v>5529</v>
      </c>
      <c r="G444" t="s">
        <v>1244</v>
      </c>
      <c r="H444" t="s">
        <v>1245</v>
      </c>
      <c r="I444" t="s">
        <v>679</v>
      </c>
      <c r="J444" s="217">
        <v>5000</v>
      </c>
      <c r="K444" s="218">
        <v>539.182906</v>
      </c>
      <c r="L444" s="217">
        <v>9.27</v>
      </c>
      <c r="M444" t="s">
        <v>643</v>
      </c>
      <c r="N444" t="s">
        <v>1937</v>
      </c>
      <c r="O444" t="s">
        <v>744</v>
      </c>
      <c r="P444" t="s">
        <v>682</v>
      </c>
      <c r="Q444" t="s">
        <v>683</v>
      </c>
      <c r="R444" t="s">
        <v>1669</v>
      </c>
      <c r="S444" t="s">
        <v>1669</v>
      </c>
      <c r="T444" t="s">
        <v>1669</v>
      </c>
      <c r="U444" t="s">
        <v>1669</v>
      </c>
      <c r="V444" t="s">
        <v>648</v>
      </c>
      <c r="W444" t="s">
        <v>1097</v>
      </c>
      <c r="X444" t="s">
        <v>1669</v>
      </c>
      <c r="Y444" s="216">
        <v>44658</v>
      </c>
    </row>
    <row r="445" spans="2:25" x14ac:dyDescent="0.25">
      <c r="B445" t="s">
        <v>1076</v>
      </c>
      <c r="C445" s="216">
        <v>44351</v>
      </c>
      <c r="D445" t="s">
        <v>1643</v>
      </c>
      <c r="E445" t="s">
        <v>639</v>
      </c>
      <c r="F445">
        <v>5529</v>
      </c>
      <c r="G445" t="s">
        <v>1081</v>
      </c>
      <c r="H445" t="s">
        <v>989</v>
      </c>
      <c r="I445" t="s">
        <v>679</v>
      </c>
      <c r="J445" s="217">
        <v>3000</v>
      </c>
      <c r="K445" s="218">
        <v>540.31979799999999</v>
      </c>
      <c r="L445" s="217">
        <v>5.55</v>
      </c>
      <c r="M445" t="s">
        <v>643</v>
      </c>
      <c r="N445" t="s">
        <v>1933</v>
      </c>
      <c r="O445" t="s">
        <v>797</v>
      </c>
      <c r="P445" t="s">
        <v>682</v>
      </c>
      <c r="Q445" t="s">
        <v>683</v>
      </c>
      <c r="R445" t="s">
        <v>1669</v>
      </c>
      <c r="S445" t="s">
        <v>1669</v>
      </c>
      <c r="T445" t="s">
        <v>1669</v>
      </c>
      <c r="U445" t="s">
        <v>1669</v>
      </c>
      <c r="V445" t="s">
        <v>648</v>
      </c>
      <c r="W445" t="s">
        <v>793</v>
      </c>
      <c r="X445" t="s">
        <v>1669</v>
      </c>
      <c r="Y445" s="216">
        <v>44658</v>
      </c>
    </row>
    <row r="446" spans="2:25" x14ac:dyDescent="0.25">
      <c r="B446" t="s">
        <v>1076</v>
      </c>
      <c r="C446" s="216">
        <v>44351</v>
      </c>
      <c r="D446" t="s">
        <v>1643</v>
      </c>
      <c r="E446" t="s">
        <v>639</v>
      </c>
      <c r="F446">
        <v>5529</v>
      </c>
      <c r="G446" t="s">
        <v>1082</v>
      </c>
      <c r="H446" t="s">
        <v>1083</v>
      </c>
      <c r="I446" t="s">
        <v>679</v>
      </c>
      <c r="J446" s="217">
        <v>76000</v>
      </c>
      <c r="K446" s="218">
        <v>540.31979799999999</v>
      </c>
      <c r="L446" s="217">
        <v>140.66</v>
      </c>
      <c r="M446" t="s">
        <v>643</v>
      </c>
      <c r="N446" t="s">
        <v>1935</v>
      </c>
      <c r="O446" t="s">
        <v>812</v>
      </c>
      <c r="P446" t="s">
        <v>682</v>
      </c>
      <c r="Q446" t="s">
        <v>683</v>
      </c>
      <c r="R446" t="s">
        <v>1669</v>
      </c>
      <c r="S446" t="s">
        <v>1669</v>
      </c>
      <c r="T446" t="s">
        <v>1669</v>
      </c>
      <c r="U446" t="s">
        <v>1669</v>
      </c>
      <c r="V446" t="s">
        <v>648</v>
      </c>
      <c r="W446" t="s">
        <v>793</v>
      </c>
      <c r="X446" t="s">
        <v>1669</v>
      </c>
      <c r="Y446" s="216">
        <v>44658</v>
      </c>
    </row>
    <row r="447" spans="2:25" x14ac:dyDescent="0.25">
      <c r="B447" t="s">
        <v>1076</v>
      </c>
      <c r="C447" s="216">
        <v>44352</v>
      </c>
      <c r="D447" t="s">
        <v>1643</v>
      </c>
      <c r="E447" t="s">
        <v>639</v>
      </c>
      <c r="F447">
        <v>5529</v>
      </c>
      <c r="G447" t="s">
        <v>1086</v>
      </c>
      <c r="H447" t="s">
        <v>1087</v>
      </c>
      <c r="I447" t="s">
        <v>679</v>
      </c>
      <c r="J447" s="217">
        <v>66900</v>
      </c>
      <c r="K447" s="218">
        <v>539.14791300000002</v>
      </c>
      <c r="L447" s="217">
        <v>124.08</v>
      </c>
      <c r="M447" t="s">
        <v>643</v>
      </c>
      <c r="N447" t="s">
        <v>1938</v>
      </c>
      <c r="O447" t="s">
        <v>709</v>
      </c>
      <c r="P447" t="s">
        <v>682</v>
      </c>
      <c r="Q447" t="s">
        <v>683</v>
      </c>
      <c r="R447" t="s">
        <v>1669</v>
      </c>
      <c r="S447" t="s">
        <v>1669</v>
      </c>
      <c r="T447" t="s">
        <v>1669</v>
      </c>
      <c r="U447" t="s">
        <v>1669</v>
      </c>
      <c r="V447" t="s">
        <v>648</v>
      </c>
      <c r="W447" t="s">
        <v>793</v>
      </c>
      <c r="X447" t="s">
        <v>1669</v>
      </c>
      <c r="Y447" s="216">
        <v>44658</v>
      </c>
    </row>
    <row r="448" spans="2:25" x14ac:dyDescent="0.25">
      <c r="B448" t="s">
        <v>1076</v>
      </c>
      <c r="C448" s="216">
        <v>44352</v>
      </c>
      <c r="D448" t="s">
        <v>1643</v>
      </c>
      <c r="E448" t="s">
        <v>639</v>
      </c>
      <c r="F448">
        <v>5529</v>
      </c>
      <c r="G448" t="s">
        <v>1084</v>
      </c>
      <c r="H448" t="s">
        <v>1085</v>
      </c>
      <c r="I448" t="s">
        <v>679</v>
      </c>
      <c r="J448" s="217">
        <v>40000</v>
      </c>
      <c r="K448" s="218">
        <v>539.14791300000002</v>
      </c>
      <c r="L448" s="217">
        <v>74.19</v>
      </c>
      <c r="M448" t="s">
        <v>643</v>
      </c>
      <c r="N448" t="s">
        <v>1934</v>
      </c>
      <c r="O448" t="s">
        <v>806</v>
      </c>
      <c r="P448" t="s">
        <v>682</v>
      </c>
      <c r="Q448" t="s">
        <v>683</v>
      </c>
      <c r="R448" t="s">
        <v>1669</v>
      </c>
      <c r="S448" t="s">
        <v>1669</v>
      </c>
      <c r="T448" t="s">
        <v>1669</v>
      </c>
      <c r="U448" t="s">
        <v>1669</v>
      </c>
      <c r="V448" t="s">
        <v>648</v>
      </c>
      <c r="W448" t="s">
        <v>793</v>
      </c>
      <c r="X448" t="s">
        <v>1669</v>
      </c>
      <c r="Y448" s="216">
        <v>44658</v>
      </c>
    </row>
    <row r="449" spans="2:25" x14ac:dyDescent="0.25">
      <c r="B449" t="s">
        <v>1076</v>
      </c>
      <c r="C449" s="216">
        <v>44352</v>
      </c>
      <c r="D449" t="s">
        <v>1643</v>
      </c>
      <c r="E449" t="s">
        <v>639</v>
      </c>
      <c r="F449">
        <v>5529</v>
      </c>
      <c r="G449" t="s">
        <v>1084</v>
      </c>
      <c r="H449" t="s">
        <v>1248</v>
      </c>
      <c r="I449" t="s">
        <v>679</v>
      </c>
      <c r="J449" s="217">
        <v>40000</v>
      </c>
      <c r="K449" s="218">
        <v>539.14791300000002</v>
      </c>
      <c r="L449" s="217">
        <v>74.19</v>
      </c>
      <c r="M449" t="s">
        <v>643</v>
      </c>
      <c r="N449" t="s">
        <v>1934</v>
      </c>
      <c r="O449" t="s">
        <v>806</v>
      </c>
      <c r="P449" t="s">
        <v>682</v>
      </c>
      <c r="Q449" t="s">
        <v>683</v>
      </c>
      <c r="R449" t="s">
        <v>1669</v>
      </c>
      <c r="S449" t="s">
        <v>1669</v>
      </c>
      <c r="T449" t="s">
        <v>1669</v>
      </c>
      <c r="U449" t="s">
        <v>1669</v>
      </c>
      <c r="V449" t="s">
        <v>648</v>
      </c>
      <c r="W449" t="s">
        <v>1097</v>
      </c>
      <c r="X449" t="s">
        <v>1669</v>
      </c>
      <c r="Y449" s="216">
        <v>44658</v>
      </c>
    </row>
    <row r="450" spans="2:25" x14ac:dyDescent="0.25">
      <c r="B450" t="s">
        <v>1076</v>
      </c>
      <c r="C450" s="216">
        <v>44352</v>
      </c>
      <c r="D450" t="s">
        <v>1643</v>
      </c>
      <c r="E450" t="s">
        <v>639</v>
      </c>
      <c r="F450">
        <v>5529</v>
      </c>
      <c r="G450" t="s">
        <v>1246</v>
      </c>
      <c r="H450" t="s">
        <v>1247</v>
      </c>
      <c r="I450" t="s">
        <v>679</v>
      </c>
      <c r="J450" s="217">
        <v>120000</v>
      </c>
      <c r="K450" s="218">
        <v>539.14791300000002</v>
      </c>
      <c r="L450" s="217">
        <v>222.57</v>
      </c>
      <c r="M450" t="s">
        <v>643</v>
      </c>
      <c r="N450" t="s">
        <v>2019</v>
      </c>
      <c r="O450" t="s">
        <v>1205</v>
      </c>
      <c r="P450" t="s">
        <v>682</v>
      </c>
      <c r="Q450" t="s">
        <v>683</v>
      </c>
      <c r="R450" t="s">
        <v>1669</v>
      </c>
      <c r="S450" t="s">
        <v>1669</v>
      </c>
      <c r="T450" t="s">
        <v>1669</v>
      </c>
      <c r="U450" t="s">
        <v>1669</v>
      </c>
      <c r="V450" t="s">
        <v>648</v>
      </c>
      <c r="W450" t="s">
        <v>1097</v>
      </c>
      <c r="X450" t="s">
        <v>1669</v>
      </c>
      <c r="Y450" s="216">
        <v>44658</v>
      </c>
    </row>
    <row r="451" spans="2:25" x14ac:dyDescent="0.25">
      <c r="B451" t="s">
        <v>1076</v>
      </c>
      <c r="C451" s="216">
        <v>44358</v>
      </c>
      <c r="D451" t="s">
        <v>1643</v>
      </c>
      <c r="E451" t="s">
        <v>639</v>
      </c>
      <c r="F451">
        <v>5529</v>
      </c>
      <c r="G451" t="s">
        <v>1249</v>
      </c>
      <c r="H451" t="s">
        <v>888</v>
      </c>
      <c r="I451" t="s">
        <v>679</v>
      </c>
      <c r="J451" s="217">
        <v>8000</v>
      </c>
      <c r="K451" s="218">
        <v>540.23130400000002</v>
      </c>
      <c r="L451" s="217">
        <v>14.81</v>
      </c>
      <c r="M451" t="s">
        <v>643</v>
      </c>
      <c r="N451" t="s">
        <v>2009</v>
      </c>
      <c r="O451" t="s">
        <v>889</v>
      </c>
      <c r="P451" t="s">
        <v>682</v>
      </c>
      <c r="Q451" t="s">
        <v>683</v>
      </c>
      <c r="R451" t="s">
        <v>1669</v>
      </c>
      <c r="S451" t="s">
        <v>1669</v>
      </c>
      <c r="T451" t="s">
        <v>1669</v>
      </c>
      <c r="U451" t="s">
        <v>1669</v>
      </c>
      <c r="V451" t="s">
        <v>648</v>
      </c>
      <c r="W451" t="s">
        <v>1097</v>
      </c>
      <c r="X451" t="s">
        <v>1669</v>
      </c>
      <c r="Y451" s="216">
        <v>44658</v>
      </c>
    </row>
    <row r="452" spans="2:25" x14ac:dyDescent="0.25">
      <c r="B452" t="s">
        <v>1076</v>
      </c>
      <c r="C452" s="216">
        <v>44363</v>
      </c>
      <c r="D452" t="s">
        <v>1643</v>
      </c>
      <c r="E452" t="s">
        <v>639</v>
      </c>
      <c r="F452">
        <v>5529</v>
      </c>
      <c r="G452" t="s">
        <v>1290</v>
      </c>
      <c r="H452" t="s">
        <v>1291</v>
      </c>
      <c r="I452" t="s">
        <v>679</v>
      </c>
      <c r="J452" s="217">
        <v>70000</v>
      </c>
      <c r="K452" s="218">
        <v>542.41527799999994</v>
      </c>
      <c r="L452" s="217">
        <v>129.05000000000001</v>
      </c>
      <c r="M452" t="s">
        <v>643</v>
      </c>
      <c r="N452" t="s">
        <v>2000</v>
      </c>
      <c r="O452" t="s">
        <v>809</v>
      </c>
      <c r="P452" t="s">
        <v>682</v>
      </c>
      <c r="Q452" t="s">
        <v>683</v>
      </c>
      <c r="R452" t="s">
        <v>1669</v>
      </c>
      <c r="S452" t="s">
        <v>1669</v>
      </c>
      <c r="T452" t="s">
        <v>1669</v>
      </c>
      <c r="U452" t="s">
        <v>1669</v>
      </c>
      <c r="V452" t="s">
        <v>648</v>
      </c>
      <c r="W452" t="s">
        <v>1282</v>
      </c>
      <c r="X452" t="s">
        <v>1669</v>
      </c>
      <c r="Y452" s="216">
        <v>44658</v>
      </c>
    </row>
    <row r="453" spans="2:25" x14ac:dyDescent="0.25">
      <c r="B453" t="s">
        <v>1076</v>
      </c>
      <c r="C453" s="216">
        <v>44363</v>
      </c>
      <c r="D453" t="s">
        <v>1643</v>
      </c>
      <c r="E453" t="s">
        <v>639</v>
      </c>
      <c r="F453">
        <v>5529</v>
      </c>
      <c r="G453" t="s">
        <v>1292</v>
      </c>
      <c r="H453" t="s">
        <v>1293</v>
      </c>
      <c r="I453" t="s">
        <v>679</v>
      </c>
      <c r="J453" s="217">
        <v>75000</v>
      </c>
      <c r="K453" s="218">
        <v>542.41527799999994</v>
      </c>
      <c r="L453" s="217">
        <v>138.27000000000001</v>
      </c>
      <c r="M453" t="s">
        <v>643</v>
      </c>
      <c r="N453" t="s">
        <v>1933</v>
      </c>
      <c r="O453" t="s">
        <v>797</v>
      </c>
      <c r="P453" t="s">
        <v>682</v>
      </c>
      <c r="Q453" t="s">
        <v>683</v>
      </c>
      <c r="R453" t="s">
        <v>1669</v>
      </c>
      <c r="S453" t="s">
        <v>1669</v>
      </c>
      <c r="T453" t="s">
        <v>1669</v>
      </c>
      <c r="U453" t="s">
        <v>1669</v>
      </c>
      <c r="V453" t="s">
        <v>648</v>
      </c>
      <c r="W453" t="s">
        <v>1282</v>
      </c>
      <c r="X453" t="s">
        <v>1669</v>
      </c>
      <c r="Y453" s="216">
        <v>44658</v>
      </c>
    </row>
    <row r="454" spans="2:25" x14ac:dyDescent="0.25">
      <c r="B454" t="s">
        <v>1076</v>
      </c>
      <c r="C454" s="216">
        <v>44363</v>
      </c>
      <c r="D454" t="s">
        <v>1643</v>
      </c>
      <c r="E454" t="s">
        <v>639</v>
      </c>
      <c r="F454">
        <v>5529</v>
      </c>
      <c r="G454" t="s">
        <v>1089</v>
      </c>
      <c r="H454" t="s">
        <v>1016</v>
      </c>
      <c r="I454" t="s">
        <v>679</v>
      </c>
      <c r="J454" s="217">
        <v>50000</v>
      </c>
      <c r="K454" s="218">
        <v>542.41527799999994</v>
      </c>
      <c r="L454" s="217">
        <v>92.18</v>
      </c>
      <c r="M454" t="s">
        <v>643</v>
      </c>
      <c r="N454" t="s">
        <v>1953</v>
      </c>
      <c r="O454" t="s">
        <v>712</v>
      </c>
      <c r="P454" t="s">
        <v>682</v>
      </c>
      <c r="Q454" t="s">
        <v>683</v>
      </c>
      <c r="R454" t="s">
        <v>1669</v>
      </c>
      <c r="S454" t="s">
        <v>1669</v>
      </c>
      <c r="T454" t="s">
        <v>1669</v>
      </c>
      <c r="U454" t="s">
        <v>1669</v>
      </c>
      <c r="V454" t="s">
        <v>648</v>
      </c>
      <c r="W454" t="s">
        <v>793</v>
      </c>
      <c r="X454" t="s">
        <v>1669</v>
      </c>
      <c r="Y454" s="216">
        <v>44658</v>
      </c>
    </row>
    <row r="455" spans="2:25" x14ac:dyDescent="0.25">
      <c r="B455" t="s">
        <v>1076</v>
      </c>
      <c r="C455" s="216">
        <v>44363</v>
      </c>
      <c r="D455" t="s">
        <v>1643</v>
      </c>
      <c r="E455" t="s">
        <v>639</v>
      </c>
      <c r="F455">
        <v>5529</v>
      </c>
      <c r="G455" t="s">
        <v>1277</v>
      </c>
      <c r="H455" t="s">
        <v>1014</v>
      </c>
      <c r="I455" t="s">
        <v>679</v>
      </c>
      <c r="J455" s="217">
        <v>7400</v>
      </c>
      <c r="K455" s="218">
        <v>542.41527799999994</v>
      </c>
      <c r="L455" s="217">
        <v>13.64</v>
      </c>
      <c r="M455" t="s">
        <v>643</v>
      </c>
      <c r="N455" t="s">
        <v>1932</v>
      </c>
      <c r="O455" t="s">
        <v>721</v>
      </c>
      <c r="P455" t="s">
        <v>682</v>
      </c>
      <c r="Q455" t="s">
        <v>683</v>
      </c>
      <c r="R455" t="s">
        <v>1669</v>
      </c>
      <c r="S455" t="s">
        <v>1669</v>
      </c>
      <c r="T455" t="s">
        <v>1669</v>
      </c>
      <c r="U455" t="s">
        <v>1669</v>
      </c>
      <c r="V455" t="s">
        <v>648</v>
      </c>
      <c r="W455" t="s">
        <v>1258</v>
      </c>
      <c r="X455" t="s">
        <v>1669</v>
      </c>
      <c r="Y455" s="216">
        <v>44658</v>
      </c>
    </row>
    <row r="456" spans="2:25" x14ac:dyDescent="0.25">
      <c r="B456" t="s">
        <v>1076</v>
      </c>
      <c r="C456" s="216">
        <v>44368</v>
      </c>
      <c r="D456" t="s">
        <v>1643</v>
      </c>
      <c r="E456" t="s">
        <v>639</v>
      </c>
      <c r="F456">
        <v>5529</v>
      </c>
      <c r="G456" t="s">
        <v>1091</v>
      </c>
      <c r="H456" t="s">
        <v>1092</v>
      </c>
      <c r="I456" t="s">
        <v>679</v>
      </c>
      <c r="J456" s="217">
        <v>48350</v>
      </c>
      <c r="K456" s="218">
        <v>551.52226399999995</v>
      </c>
      <c r="L456" s="217">
        <v>87.67</v>
      </c>
      <c r="M456" t="s">
        <v>643</v>
      </c>
      <c r="N456" t="s">
        <v>1953</v>
      </c>
      <c r="O456" t="s">
        <v>712</v>
      </c>
      <c r="P456" t="s">
        <v>682</v>
      </c>
      <c r="Q456" t="s">
        <v>683</v>
      </c>
      <c r="R456" t="s">
        <v>1669</v>
      </c>
      <c r="S456" t="s">
        <v>1669</v>
      </c>
      <c r="T456" t="s">
        <v>1669</v>
      </c>
      <c r="U456" t="s">
        <v>1669</v>
      </c>
      <c r="V456" t="s">
        <v>648</v>
      </c>
      <c r="W456" t="s">
        <v>793</v>
      </c>
      <c r="X456" t="s">
        <v>1669</v>
      </c>
      <c r="Y456" s="216">
        <v>44658</v>
      </c>
    </row>
    <row r="457" spans="2:25" x14ac:dyDescent="0.25">
      <c r="B457" t="s">
        <v>1076</v>
      </c>
      <c r="C457" s="216">
        <v>44370</v>
      </c>
      <c r="D457" t="s">
        <v>1643</v>
      </c>
      <c r="E457" t="s">
        <v>639</v>
      </c>
      <c r="F457">
        <v>5529</v>
      </c>
      <c r="G457" t="s">
        <v>2025</v>
      </c>
      <c r="H457" t="s">
        <v>1278</v>
      </c>
      <c r="I457" t="s">
        <v>679</v>
      </c>
      <c r="J457" s="217">
        <v>280000</v>
      </c>
      <c r="K457" s="218">
        <v>549.61505199999999</v>
      </c>
      <c r="L457" s="217">
        <v>509.45</v>
      </c>
      <c r="M457" t="s">
        <v>643</v>
      </c>
      <c r="N457" t="s">
        <v>1652</v>
      </c>
      <c r="O457" t="s">
        <v>728</v>
      </c>
      <c r="P457" t="s">
        <v>682</v>
      </c>
      <c r="Q457" t="s">
        <v>683</v>
      </c>
      <c r="R457" t="s">
        <v>1669</v>
      </c>
      <c r="S457" t="s">
        <v>1669</v>
      </c>
      <c r="T457" t="s">
        <v>1669</v>
      </c>
      <c r="U457" t="s">
        <v>1669</v>
      </c>
      <c r="V457" t="s">
        <v>648</v>
      </c>
      <c r="W457" t="s">
        <v>1258</v>
      </c>
      <c r="X457" t="s">
        <v>1669</v>
      </c>
      <c r="Y457" s="216">
        <v>44658</v>
      </c>
    </row>
    <row r="458" spans="2:25" x14ac:dyDescent="0.25">
      <c r="B458" t="s">
        <v>1076</v>
      </c>
      <c r="C458" s="216">
        <v>44370</v>
      </c>
      <c r="D458" t="s">
        <v>1643</v>
      </c>
      <c r="E458" t="s">
        <v>639</v>
      </c>
      <c r="F458">
        <v>5529</v>
      </c>
      <c r="G458" t="s">
        <v>1094</v>
      </c>
      <c r="H458" t="s">
        <v>1095</v>
      </c>
      <c r="I458" t="s">
        <v>679</v>
      </c>
      <c r="J458" s="217">
        <v>21600</v>
      </c>
      <c r="K458" s="218">
        <v>549.61505199999999</v>
      </c>
      <c r="L458" s="217">
        <v>39.299999999999997</v>
      </c>
      <c r="M458" t="s">
        <v>643</v>
      </c>
      <c r="N458" t="s">
        <v>1932</v>
      </c>
      <c r="O458" t="s">
        <v>721</v>
      </c>
      <c r="P458" t="s">
        <v>682</v>
      </c>
      <c r="Q458" t="s">
        <v>683</v>
      </c>
      <c r="R458" t="s">
        <v>1669</v>
      </c>
      <c r="S458" t="s">
        <v>1669</v>
      </c>
      <c r="T458" t="s">
        <v>1669</v>
      </c>
      <c r="U458" t="s">
        <v>1669</v>
      </c>
      <c r="V458" t="s">
        <v>648</v>
      </c>
      <c r="W458" t="s">
        <v>793</v>
      </c>
      <c r="X458" t="s">
        <v>1669</v>
      </c>
      <c r="Y458" s="216">
        <v>44658</v>
      </c>
    </row>
    <row r="459" spans="2:25" x14ac:dyDescent="0.25">
      <c r="B459" t="s">
        <v>1076</v>
      </c>
      <c r="C459" s="216">
        <v>44370</v>
      </c>
      <c r="D459" t="s">
        <v>1643</v>
      </c>
      <c r="E459" t="s">
        <v>639</v>
      </c>
      <c r="F459">
        <v>5529</v>
      </c>
      <c r="G459" t="s">
        <v>2026</v>
      </c>
      <c r="H459" t="s">
        <v>1279</v>
      </c>
      <c r="I459" t="s">
        <v>679</v>
      </c>
      <c r="J459" s="217">
        <v>150000</v>
      </c>
      <c r="K459" s="218">
        <v>549.61505199999999</v>
      </c>
      <c r="L459" s="217">
        <v>272.92</v>
      </c>
      <c r="M459" t="s">
        <v>643</v>
      </c>
      <c r="N459" t="s">
        <v>1950</v>
      </c>
      <c r="O459" t="s">
        <v>706</v>
      </c>
      <c r="P459" t="s">
        <v>682</v>
      </c>
      <c r="Q459" t="s">
        <v>683</v>
      </c>
      <c r="R459" t="s">
        <v>1669</v>
      </c>
      <c r="S459" t="s">
        <v>1669</v>
      </c>
      <c r="T459" t="s">
        <v>1669</v>
      </c>
      <c r="U459" t="s">
        <v>1669</v>
      </c>
      <c r="V459" t="s">
        <v>648</v>
      </c>
      <c r="W459" t="s">
        <v>1258</v>
      </c>
      <c r="X459" t="s">
        <v>1669</v>
      </c>
      <c r="Y459" s="216">
        <v>44658</v>
      </c>
    </row>
    <row r="460" spans="2:25" x14ac:dyDescent="0.25">
      <c r="B460" t="s">
        <v>1076</v>
      </c>
      <c r="C460" s="216">
        <v>44370</v>
      </c>
      <c r="D460" t="s">
        <v>1643</v>
      </c>
      <c r="E460" t="s">
        <v>639</v>
      </c>
      <c r="F460">
        <v>5529</v>
      </c>
      <c r="G460" t="s">
        <v>2027</v>
      </c>
      <c r="H460" t="s">
        <v>1279</v>
      </c>
      <c r="I460" t="s">
        <v>679</v>
      </c>
      <c r="J460" s="217">
        <v>250000</v>
      </c>
      <c r="K460" s="218">
        <v>549.61505199999999</v>
      </c>
      <c r="L460" s="217">
        <v>454.86</v>
      </c>
      <c r="M460" t="s">
        <v>643</v>
      </c>
      <c r="N460" t="s">
        <v>1950</v>
      </c>
      <c r="O460" t="s">
        <v>706</v>
      </c>
      <c r="P460" t="s">
        <v>682</v>
      </c>
      <c r="Q460" t="s">
        <v>683</v>
      </c>
      <c r="R460" t="s">
        <v>1669</v>
      </c>
      <c r="S460" t="s">
        <v>1669</v>
      </c>
      <c r="T460" t="s">
        <v>1669</v>
      </c>
      <c r="U460" t="s">
        <v>1669</v>
      </c>
      <c r="V460" t="s">
        <v>648</v>
      </c>
      <c r="W460" t="s">
        <v>1258</v>
      </c>
      <c r="X460" t="s">
        <v>1669</v>
      </c>
      <c r="Y460" s="216">
        <v>44658</v>
      </c>
    </row>
    <row r="461" spans="2:25" x14ac:dyDescent="0.25">
      <c r="B461" t="s">
        <v>1076</v>
      </c>
      <c r="C461" s="216">
        <v>44371</v>
      </c>
      <c r="D461" t="s">
        <v>1643</v>
      </c>
      <c r="E461" t="s">
        <v>639</v>
      </c>
      <c r="F461">
        <v>5529</v>
      </c>
      <c r="G461" t="s">
        <v>1280</v>
      </c>
      <c r="H461" t="s">
        <v>1016</v>
      </c>
      <c r="I461" t="s">
        <v>679</v>
      </c>
      <c r="J461" s="217">
        <v>50000</v>
      </c>
      <c r="K461" s="218">
        <v>549.72528199999999</v>
      </c>
      <c r="L461" s="217">
        <v>90.95</v>
      </c>
      <c r="M461" t="s">
        <v>643</v>
      </c>
      <c r="N461" t="s">
        <v>1953</v>
      </c>
      <c r="O461" t="s">
        <v>712</v>
      </c>
      <c r="P461" t="s">
        <v>682</v>
      </c>
      <c r="Q461" t="s">
        <v>683</v>
      </c>
      <c r="R461" t="s">
        <v>1669</v>
      </c>
      <c r="S461" t="s">
        <v>1669</v>
      </c>
      <c r="T461" t="s">
        <v>1669</v>
      </c>
      <c r="U461" t="s">
        <v>1669</v>
      </c>
      <c r="V461" t="s">
        <v>648</v>
      </c>
      <c r="W461" t="s">
        <v>1258</v>
      </c>
      <c r="X461" t="s">
        <v>1669</v>
      </c>
      <c r="Y461" s="216">
        <v>44658</v>
      </c>
    </row>
    <row r="462" spans="2:25" x14ac:dyDescent="0.25">
      <c r="B462" t="s">
        <v>1076</v>
      </c>
      <c r="C462" s="216">
        <v>44372</v>
      </c>
      <c r="D462" t="s">
        <v>1643</v>
      </c>
      <c r="E462" t="s">
        <v>639</v>
      </c>
      <c r="F462">
        <v>5529</v>
      </c>
      <c r="G462" t="s">
        <v>2028</v>
      </c>
      <c r="H462" t="s">
        <v>1295</v>
      </c>
      <c r="I462" t="s">
        <v>679</v>
      </c>
      <c r="J462" s="217">
        <v>73241</v>
      </c>
      <c r="K462" s="218">
        <v>549.31495800000005</v>
      </c>
      <c r="L462" s="217">
        <v>133.33000000000001</v>
      </c>
      <c r="M462" t="s">
        <v>643</v>
      </c>
      <c r="N462" t="s">
        <v>1941</v>
      </c>
      <c r="O462" t="s">
        <v>689</v>
      </c>
      <c r="P462" t="s">
        <v>682</v>
      </c>
      <c r="Q462" t="s">
        <v>683</v>
      </c>
      <c r="R462" t="s">
        <v>1669</v>
      </c>
      <c r="S462" t="s">
        <v>1669</v>
      </c>
      <c r="T462" t="s">
        <v>1669</v>
      </c>
      <c r="U462" t="s">
        <v>1669</v>
      </c>
      <c r="V462" t="s">
        <v>648</v>
      </c>
      <c r="W462" t="s">
        <v>1282</v>
      </c>
      <c r="X462" t="s">
        <v>1669</v>
      </c>
      <c r="Y462" s="216">
        <v>44658</v>
      </c>
    </row>
    <row r="463" spans="2:25" x14ac:dyDescent="0.25">
      <c r="B463" t="s">
        <v>1076</v>
      </c>
      <c r="C463" s="216">
        <v>44372</v>
      </c>
      <c r="D463" t="s">
        <v>1643</v>
      </c>
      <c r="E463" t="s">
        <v>639</v>
      </c>
      <c r="F463">
        <v>5529</v>
      </c>
      <c r="G463" t="s">
        <v>1296</v>
      </c>
      <c r="H463" t="s">
        <v>1297</v>
      </c>
      <c r="I463" t="s">
        <v>679</v>
      </c>
      <c r="J463" s="217">
        <v>192259</v>
      </c>
      <c r="K463" s="218">
        <v>549.31495800000005</v>
      </c>
      <c r="L463" s="217">
        <v>350</v>
      </c>
      <c r="M463" t="s">
        <v>643</v>
      </c>
      <c r="N463" t="s">
        <v>1941</v>
      </c>
      <c r="O463" t="s">
        <v>689</v>
      </c>
      <c r="P463" t="s">
        <v>682</v>
      </c>
      <c r="Q463" t="s">
        <v>683</v>
      </c>
      <c r="R463" t="s">
        <v>1669</v>
      </c>
      <c r="S463" t="s">
        <v>1669</v>
      </c>
      <c r="T463" t="s">
        <v>1669</v>
      </c>
      <c r="U463" t="s">
        <v>1669</v>
      </c>
      <c r="V463" t="s">
        <v>648</v>
      </c>
      <c r="W463" t="s">
        <v>1282</v>
      </c>
      <c r="X463" t="s">
        <v>1669</v>
      </c>
      <c r="Y463" s="216">
        <v>44658</v>
      </c>
    </row>
    <row r="464" spans="2:25" x14ac:dyDescent="0.25">
      <c r="B464" t="s">
        <v>1076</v>
      </c>
      <c r="C464" s="216">
        <v>44372</v>
      </c>
      <c r="D464" t="s">
        <v>1643</v>
      </c>
      <c r="E464" t="s">
        <v>639</v>
      </c>
      <c r="F464">
        <v>5529</v>
      </c>
      <c r="G464" t="s">
        <v>2028</v>
      </c>
      <c r="H464" t="s">
        <v>1295</v>
      </c>
      <c r="I464" t="s">
        <v>679</v>
      </c>
      <c r="J464" s="217">
        <v>40588</v>
      </c>
      <c r="K464" s="218">
        <v>549.31495800000005</v>
      </c>
      <c r="L464" s="217">
        <v>73.89</v>
      </c>
      <c r="M464" t="s">
        <v>643</v>
      </c>
      <c r="N464" t="s">
        <v>1942</v>
      </c>
      <c r="O464" t="s">
        <v>688</v>
      </c>
      <c r="P464" t="s">
        <v>682</v>
      </c>
      <c r="Q464" t="s">
        <v>683</v>
      </c>
      <c r="R464" t="s">
        <v>1669</v>
      </c>
      <c r="S464" t="s">
        <v>1669</v>
      </c>
      <c r="T464" t="s">
        <v>1669</v>
      </c>
      <c r="U464" t="s">
        <v>1669</v>
      </c>
      <c r="V464" t="s">
        <v>648</v>
      </c>
      <c r="W464" t="s">
        <v>1282</v>
      </c>
      <c r="X464" t="s">
        <v>1669</v>
      </c>
      <c r="Y464" s="216">
        <v>44658</v>
      </c>
    </row>
    <row r="465" spans="2:25" x14ac:dyDescent="0.25">
      <c r="B465" t="s">
        <v>1076</v>
      </c>
      <c r="C465" s="216">
        <v>44372</v>
      </c>
      <c r="D465" t="s">
        <v>1643</v>
      </c>
      <c r="E465" t="s">
        <v>639</v>
      </c>
      <c r="F465">
        <v>5529</v>
      </c>
      <c r="G465" t="s">
        <v>1296</v>
      </c>
      <c r="H465" t="s">
        <v>1297</v>
      </c>
      <c r="I465" t="s">
        <v>679</v>
      </c>
      <c r="J465" s="217">
        <v>67087</v>
      </c>
      <c r="K465" s="218">
        <v>549.31495800000005</v>
      </c>
      <c r="L465" s="217">
        <v>122.13</v>
      </c>
      <c r="M465" t="s">
        <v>643</v>
      </c>
      <c r="N465" t="s">
        <v>1942</v>
      </c>
      <c r="O465" t="s">
        <v>688</v>
      </c>
      <c r="P465" t="s">
        <v>682</v>
      </c>
      <c r="Q465" t="s">
        <v>683</v>
      </c>
      <c r="R465" t="s">
        <v>1669</v>
      </c>
      <c r="S465" t="s">
        <v>1669</v>
      </c>
      <c r="T465" t="s">
        <v>1669</v>
      </c>
      <c r="U465" t="s">
        <v>1669</v>
      </c>
      <c r="V465" t="s">
        <v>648</v>
      </c>
      <c r="W465" t="s">
        <v>1282</v>
      </c>
      <c r="X465" t="s">
        <v>1669</v>
      </c>
      <c r="Y465" s="216">
        <v>44658</v>
      </c>
    </row>
    <row r="466" spans="2:25" x14ac:dyDescent="0.25">
      <c r="B466" t="s">
        <v>1076</v>
      </c>
      <c r="C466" s="216">
        <v>44372</v>
      </c>
      <c r="D466" t="s">
        <v>1643</v>
      </c>
      <c r="E466" t="s">
        <v>639</v>
      </c>
      <c r="F466">
        <v>5529</v>
      </c>
      <c r="G466" t="s">
        <v>1296</v>
      </c>
      <c r="H466" t="s">
        <v>1297</v>
      </c>
      <c r="I466" t="s">
        <v>679</v>
      </c>
      <c r="J466" s="217">
        <v>354000</v>
      </c>
      <c r="K466" s="218">
        <v>549.31495800000005</v>
      </c>
      <c r="L466" s="217">
        <v>644.44000000000005</v>
      </c>
      <c r="M466" t="s">
        <v>643</v>
      </c>
      <c r="N466" t="s">
        <v>1943</v>
      </c>
      <c r="O466" t="s">
        <v>695</v>
      </c>
      <c r="P466" t="s">
        <v>682</v>
      </c>
      <c r="Q466" t="s">
        <v>683</v>
      </c>
      <c r="R466" t="s">
        <v>1669</v>
      </c>
      <c r="S466" t="s">
        <v>1669</v>
      </c>
      <c r="T466" t="s">
        <v>1669</v>
      </c>
      <c r="U466" t="s">
        <v>1669</v>
      </c>
      <c r="V466" t="s">
        <v>648</v>
      </c>
      <c r="W466" t="s">
        <v>1282</v>
      </c>
      <c r="X466" t="s">
        <v>1669</v>
      </c>
      <c r="Y466" s="216">
        <v>44658</v>
      </c>
    </row>
    <row r="467" spans="2:25" x14ac:dyDescent="0.25">
      <c r="B467" t="s">
        <v>1076</v>
      </c>
      <c r="C467" s="216">
        <v>44372</v>
      </c>
      <c r="D467" t="s">
        <v>1643</v>
      </c>
      <c r="E467" t="s">
        <v>639</v>
      </c>
      <c r="F467">
        <v>5529</v>
      </c>
      <c r="G467" t="s">
        <v>2029</v>
      </c>
      <c r="H467" t="s">
        <v>1298</v>
      </c>
      <c r="I467" t="s">
        <v>679</v>
      </c>
      <c r="J467" s="217">
        <v>34995</v>
      </c>
      <c r="K467" s="218">
        <v>549.31495800000005</v>
      </c>
      <c r="L467" s="217">
        <v>63.71</v>
      </c>
      <c r="M467" t="s">
        <v>643</v>
      </c>
      <c r="N467" t="s">
        <v>1944</v>
      </c>
      <c r="O467" t="s">
        <v>685</v>
      </c>
      <c r="P467" t="s">
        <v>682</v>
      </c>
      <c r="Q467" t="s">
        <v>683</v>
      </c>
      <c r="R467" t="s">
        <v>1669</v>
      </c>
      <c r="S467" t="s">
        <v>1669</v>
      </c>
      <c r="T467" t="s">
        <v>1669</v>
      </c>
      <c r="U467" t="s">
        <v>1669</v>
      </c>
      <c r="V467" t="s">
        <v>648</v>
      </c>
      <c r="W467" t="s">
        <v>1282</v>
      </c>
      <c r="X467" t="s">
        <v>1669</v>
      </c>
      <c r="Y467" s="216">
        <v>44658</v>
      </c>
    </row>
    <row r="468" spans="2:25" x14ac:dyDescent="0.25">
      <c r="B468" t="s">
        <v>1076</v>
      </c>
      <c r="C468" s="216">
        <v>44372</v>
      </c>
      <c r="D468" t="s">
        <v>1643</v>
      </c>
      <c r="E468" t="s">
        <v>639</v>
      </c>
      <c r="F468">
        <v>5529</v>
      </c>
      <c r="G468" t="s">
        <v>2028</v>
      </c>
      <c r="H468" t="s">
        <v>1295</v>
      </c>
      <c r="I468" t="s">
        <v>679</v>
      </c>
      <c r="J468" s="217">
        <v>137328</v>
      </c>
      <c r="K468" s="218">
        <v>549.31495800000005</v>
      </c>
      <c r="L468" s="217">
        <v>250</v>
      </c>
      <c r="M468" t="s">
        <v>643</v>
      </c>
      <c r="N468" t="s">
        <v>1944</v>
      </c>
      <c r="O468" t="s">
        <v>685</v>
      </c>
      <c r="P468" t="s">
        <v>682</v>
      </c>
      <c r="Q468" t="s">
        <v>683</v>
      </c>
      <c r="R468" t="s">
        <v>1669</v>
      </c>
      <c r="S468" t="s">
        <v>1669</v>
      </c>
      <c r="T468" t="s">
        <v>1669</v>
      </c>
      <c r="U468" t="s">
        <v>1669</v>
      </c>
      <c r="V468" t="s">
        <v>648</v>
      </c>
      <c r="W468" t="s">
        <v>1282</v>
      </c>
      <c r="X468" t="s">
        <v>1669</v>
      </c>
      <c r="Y468" s="216">
        <v>44658</v>
      </c>
    </row>
    <row r="469" spans="2:25" x14ac:dyDescent="0.25">
      <c r="B469" t="s">
        <v>1076</v>
      </c>
      <c r="C469" s="216">
        <v>44372</v>
      </c>
      <c r="D469" t="s">
        <v>1643</v>
      </c>
      <c r="E469" t="s">
        <v>639</v>
      </c>
      <c r="F469">
        <v>5529</v>
      </c>
      <c r="G469" t="s">
        <v>1296</v>
      </c>
      <c r="H469" t="s">
        <v>1297</v>
      </c>
      <c r="I469" t="s">
        <v>679</v>
      </c>
      <c r="J469" s="217">
        <v>491427</v>
      </c>
      <c r="K469" s="218">
        <v>549.31495800000005</v>
      </c>
      <c r="L469" s="217">
        <v>894.62</v>
      </c>
      <c r="M469" t="s">
        <v>643</v>
      </c>
      <c r="N469" t="s">
        <v>1944</v>
      </c>
      <c r="O469" t="s">
        <v>685</v>
      </c>
      <c r="P469" t="s">
        <v>682</v>
      </c>
      <c r="Q469" t="s">
        <v>683</v>
      </c>
      <c r="R469" t="s">
        <v>1669</v>
      </c>
      <c r="S469" t="s">
        <v>1669</v>
      </c>
      <c r="T469" t="s">
        <v>1669</v>
      </c>
      <c r="U469" t="s">
        <v>1669</v>
      </c>
      <c r="V469" t="s">
        <v>648</v>
      </c>
      <c r="W469" t="s">
        <v>1282</v>
      </c>
      <c r="X469" t="s">
        <v>1669</v>
      </c>
      <c r="Y469" s="216">
        <v>44658</v>
      </c>
    </row>
    <row r="470" spans="2:25" x14ac:dyDescent="0.25">
      <c r="B470" t="s">
        <v>1076</v>
      </c>
      <c r="C470" s="216">
        <v>44372</v>
      </c>
      <c r="D470" t="s">
        <v>1643</v>
      </c>
      <c r="E470" t="s">
        <v>639</v>
      </c>
      <c r="F470">
        <v>5529</v>
      </c>
      <c r="G470" t="s">
        <v>2028</v>
      </c>
      <c r="H470" t="s">
        <v>1295</v>
      </c>
      <c r="I470" t="s">
        <v>679</v>
      </c>
      <c r="J470" s="217">
        <v>307614</v>
      </c>
      <c r="K470" s="218">
        <v>549.31495800000005</v>
      </c>
      <c r="L470" s="217">
        <v>560</v>
      </c>
      <c r="M470" t="s">
        <v>643</v>
      </c>
      <c r="N470" t="s">
        <v>1946</v>
      </c>
      <c r="O470" t="s">
        <v>681</v>
      </c>
      <c r="P470" t="s">
        <v>682</v>
      </c>
      <c r="Q470" t="s">
        <v>683</v>
      </c>
      <c r="R470" t="s">
        <v>1669</v>
      </c>
      <c r="S470" t="s">
        <v>1669</v>
      </c>
      <c r="T470" t="s">
        <v>1669</v>
      </c>
      <c r="U470" t="s">
        <v>1669</v>
      </c>
      <c r="V470" t="s">
        <v>648</v>
      </c>
      <c r="W470" t="s">
        <v>1282</v>
      </c>
      <c r="X470" t="s">
        <v>1669</v>
      </c>
      <c r="Y470" s="216">
        <v>44658</v>
      </c>
    </row>
    <row r="471" spans="2:25" x14ac:dyDescent="0.25">
      <c r="B471" t="s">
        <v>1076</v>
      </c>
      <c r="C471" s="216">
        <v>44372</v>
      </c>
      <c r="D471" t="s">
        <v>1643</v>
      </c>
      <c r="E471" t="s">
        <v>639</v>
      </c>
      <c r="F471">
        <v>5529</v>
      </c>
      <c r="G471" t="s">
        <v>1296</v>
      </c>
      <c r="H471" t="s">
        <v>1297</v>
      </c>
      <c r="I471" t="s">
        <v>679</v>
      </c>
      <c r="J471" s="217">
        <v>984826</v>
      </c>
      <c r="K471" s="218">
        <v>549.31495800000005</v>
      </c>
      <c r="L471" s="217">
        <v>1792.83</v>
      </c>
      <c r="M471" t="s">
        <v>643</v>
      </c>
      <c r="N471" t="s">
        <v>1946</v>
      </c>
      <c r="O471" t="s">
        <v>681</v>
      </c>
      <c r="P471" t="s">
        <v>682</v>
      </c>
      <c r="Q471" t="s">
        <v>683</v>
      </c>
      <c r="R471" t="s">
        <v>1669</v>
      </c>
      <c r="S471" t="s">
        <v>1669</v>
      </c>
      <c r="T471" t="s">
        <v>1669</v>
      </c>
      <c r="U471" t="s">
        <v>1669</v>
      </c>
      <c r="V471" t="s">
        <v>648</v>
      </c>
      <c r="W471" t="s">
        <v>1282</v>
      </c>
      <c r="X471" t="s">
        <v>1669</v>
      </c>
      <c r="Y471" s="216">
        <v>44658</v>
      </c>
    </row>
    <row r="472" spans="2:25" x14ac:dyDescent="0.25">
      <c r="B472" t="s">
        <v>1076</v>
      </c>
      <c r="C472" s="216">
        <v>44372</v>
      </c>
      <c r="D472" t="s">
        <v>1643</v>
      </c>
      <c r="E472" t="s">
        <v>639</v>
      </c>
      <c r="F472">
        <v>5529</v>
      </c>
      <c r="G472" t="s">
        <v>2029</v>
      </c>
      <c r="H472" t="s">
        <v>1298</v>
      </c>
      <c r="I472" t="s">
        <v>679</v>
      </c>
      <c r="J472" s="217">
        <v>13936</v>
      </c>
      <c r="K472" s="218">
        <v>549.31495800000005</v>
      </c>
      <c r="L472" s="217">
        <v>25.37</v>
      </c>
      <c r="M472" t="s">
        <v>643</v>
      </c>
      <c r="N472" t="s">
        <v>1945</v>
      </c>
      <c r="O472" t="s">
        <v>687</v>
      </c>
      <c r="P472" t="s">
        <v>682</v>
      </c>
      <c r="Q472" t="s">
        <v>683</v>
      </c>
      <c r="R472" t="s">
        <v>1669</v>
      </c>
      <c r="S472" t="s">
        <v>1669</v>
      </c>
      <c r="T472" t="s">
        <v>1669</v>
      </c>
      <c r="U472" t="s">
        <v>1669</v>
      </c>
      <c r="V472" t="s">
        <v>648</v>
      </c>
      <c r="W472" t="s">
        <v>1282</v>
      </c>
      <c r="X472" t="s">
        <v>1669</v>
      </c>
      <c r="Y472" s="216">
        <v>44658</v>
      </c>
    </row>
    <row r="473" spans="2:25" x14ac:dyDescent="0.25">
      <c r="B473" t="s">
        <v>1076</v>
      </c>
      <c r="C473" s="216">
        <v>44372</v>
      </c>
      <c r="D473" t="s">
        <v>1643</v>
      </c>
      <c r="E473" t="s">
        <v>639</v>
      </c>
      <c r="F473">
        <v>5529</v>
      </c>
      <c r="G473" t="s">
        <v>2029</v>
      </c>
      <c r="H473" t="s">
        <v>1298</v>
      </c>
      <c r="I473" t="s">
        <v>679</v>
      </c>
      <c r="J473" s="217">
        <v>30582</v>
      </c>
      <c r="K473" s="218">
        <v>549.31495800000005</v>
      </c>
      <c r="L473" s="217">
        <v>55.67</v>
      </c>
      <c r="M473" t="s">
        <v>643</v>
      </c>
      <c r="N473" t="s">
        <v>1945</v>
      </c>
      <c r="O473" t="s">
        <v>687</v>
      </c>
      <c r="P473" t="s">
        <v>682</v>
      </c>
      <c r="Q473" t="s">
        <v>683</v>
      </c>
      <c r="R473" t="s">
        <v>1669</v>
      </c>
      <c r="S473" t="s">
        <v>1669</v>
      </c>
      <c r="T473" t="s">
        <v>1669</v>
      </c>
      <c r="U473" t="s">
        <v>1669</v>
      </c>
      <c r="V473" t="s">
        <v>648</v>
      </c>
      <c r="W473" t="s">
        <v>1282</v>
      </c>
      <c r="X473" t="s">
        <v>1669</v>
      </c>
      <c r="Y473" s="216">
        <v>44658</v>
      </c>
    </row>
    <row r="474" spans="2:25" x14ac:dyDescent="0.25">
      <c r="B474" t="s">
        <v>1076</v>
      </c>
      <c r="C474" s="216">
        <v>44372</v>
      </c>
      <c r="D474" t="s">
        <v>1643</v>
      </c>
      <c r="E474" t="s">
        <v>639</v>
      </c>
      <c r="F474">
        <v>5529</v>
      </c>
      <c r="G474" t="s">
        <v>2028</v>
      </c>
      <c r="H474" t="s">
        <v>1295</v>
      </c>
      <c r="I474" t="s">
        <v>679</v>
      </c>
      <c r="J474" s="217">
        <v>58965</v>
      </c>
      <c r="K474" s="218">
        <v>549.31495800000005</v>
      </c>
      <c r="L474" s="217">
        <v>107.34</v>
      </c>
      <c r="M474" t="s">
        <v>643</v>
      </c>
      <c r="N474" t="s">
        <v>1945</v>
      </c>
      <c r="O474" t="s">
        <v>687</v>
      </c>
      <c r="P474" t="s">
        <v>682</v>
      </c>
      <c r="Q474" t="s">
        <v>683</v>
      </c>
      <c r="R474" t="s">
        <v>1669</v>
      </c>
      <c r="S474" t="s">
        <v>1669</v>
      </c>
      <c r="T474" t="s">
        <v>1669</v>
      </c>
      <c r="U474" t="s">
        <v>1669</v>
      </c>
      <c r="V474" t="s">
        <v>648</v>
      </c>
      <c r="W474" t="s">
        <v>1282</v>
      </c>
      <c r="X474" t="s">
        <v>1669</v>
      </c>
      <c r="Y474" s="216">
        <v>44658</v>
      </c>
    </row>
    <row r="475" spans="2:25" x14ac:dyDescent="0.25">
      <c r="B475" t="s">
        <v>1076</v>
      </c>
      <c r="C475" s="216">
        <v>44372</v>
      </c>
      <c r="D475" t="s">
        <v>1643</v>
      </c>
      <c r="E475" t="s">
        <v>639</v>
      </c>
      <c r="F475">
        <v>5529</v>
      </c>
      <c r="G475" t="s">
        <v>2028</v>
      </c>
      <c r="H475" t="s">
        <v>1295</v>
      </c>
      <c r="I475" t="s">
        <v>679</v>
      </c>
      <c r="J475" s="217">
        <v>97655</v>
      </c>
      <c r="K475" s="218">
        <v>549.31495800000005</v>
      </c>
      <c r="L475" s="217">
        <v>177.78</v>
      </c>
      <c r="M475" t="s">
        <v>643</v>
      </c>
      <c r="N475" t="s">
        <v>1945</v>
      </c>
      <c r="O475" t="s">
        <v>687</v>
      </c>
      <c r="P475" t="s">
        <v>682</v>
      </c>
      <c r="Q475" t="s">
        <v>683</v>
      </c>
      <c r="R475" t="s">
        <v>1669</v>
      </c>
      <c r="S475" t="s">
        <v>1669</v>
      </c>
      <c r="T475" t="s">
        <v>1669</v>
      </c>
      <c r="U475" t="s">
        <v>1669</v>
      </c>
      <c r="V475" t="s">
        <v>648</v>
      </c>
      <c r="W475" t="s">
        <v>1282</v>
      </c>
      <c r="X475" t="s">
        <v>1669</v>
      </c>
      <c r="Y475" s="216">
        <v>44658</v>
      </c>
    </row>
    <row r="476" spans="2:25" x14ac:dyDescent="0.25">
      <c r="B476" t="s">
        <v>1076</v>
      </c>
      <c r="C476" s="216">
        <v>44372</v>
      </c>
      <c r="D476" t="s">
        <v>1643</v>
      </c>
      <c r="E476" t="s">
        <v>639</v>
      </c>
      <c r="F476">
        <v>5529</v>
      </c>
      <c r="G476" t="s">
        <v>1296</v>
      </c>
      <c r="H476" t="s">
        <v>1297</v>
      </c>
      <c r="I476" t="s">
        <v>679</v>
      </c>
      <c r="J476" s="217">
        <v>212099</v>
      </c>
      <c r="K476" s="218">
        <v>549.31495800000005</v>
      </c>
      <c r="L476" s="217">
        <v>386.12</v>
      </c>
      <c r="M476" t="s">
        <v>643</v>
      </c>
      <c r="N476" t="s">
        <v>1945</v>
      </c>
      <c r="O476" t="s">
        <v>687</v>
      </c>
      <c r="P476" t="s">
        <v>682</v>
      </c>
      <c r="Q476" t="s">
        <v>683</v>
      </c>
      <c r="R476" t="s">
        <v>1669</v>
      </c>
      <c r="S476" t="s">
        <v>1669</v>
      </c>
      <c r="T476" t="s">
        <v>1669</v>
      </c>
      <c r="U476" t="s">
        <v>1669</v>
      </c>
      <c r="V476" t="s">
        <v>648</v>
      </c>
      <c r="W476" t="s">
        <v>1282</v>
      </c>
      <c r="X476" t="s">
        <v>1669</v>
      </c>
      <c r="Y476" s="216">
        <v>44658</v>
      </c>
    </row>
    <row r="477" spans="2:25" x14ac:dyDescent="0.25">
      <c r="B477" t="s">
        <v>1076</v>
      </c>
      <c r="C477" s="216">
        <v>44372</v>
      </c>
      <c r="D477" t="s">
        <v>1643</v>
      </c>
      <c r="E477" t="s">
        <v>639</v>
      </c>
      <c r="F477">
        <v>5529</v>
      </c>
      <c r="G477" t="s">
        <v>1296</v>
      </c>
      <c r="H477" t="s">
        <v>1297</v>
      </c>
      <c r="I477" t="s">
        <v>679</v>
      </c>
      <c r="J477" s="217">
        <v>343763</v>
      </c>
      <c r="K477" s="218">
        <v>549.31495800000005</v>
      </c>
      <c r="L477" s="217">
        <v>625.79999999999995</v>
      </c>
      <c r="M477" t="s">
        <v>643</v>
      </c>
      <c r="N477" t="s">
        <v>1945</v>
      </c>
      <c r="O477" t="s">
        <v>687</v>
      </c>
      <c r="P477" t="s">
        <v>682</v>
      </c>
      <c r="Q477" t="s">
        <v>683</v>
      </c>
      <c r="R477" t="s">
        <v>1669</v>
      </c>
      <c r="S477" t="s">
        <v>1669</v>
      </c>
      <c r="T477" t="s">
        <v>1669</v>
      </c>
      <c r="U477" t="s">
        <v>1669</v>
      </c>
      <c r="V477" t="s">
        <v>648</v>
      </c>
      <c r="W477" t="s">
        <v>1282</v>
      </c>
      <c r="X477" t="s">
        <v>1669</v>
      </c>
      <c r="Y477" s="216">
        <v>44658</v>
      </c>
    </row>
    <row r="478" spans="2:25" x14ac:dyDescent="0.25">
      <c r="B478" t="s">
        <v>1076</v>
      </c>
      <c r="C478" s="216">
        <v>44372</v>
      </c>
      <c r="D478" t="s">
        <v>1643</v>
      </c>
      <c r="E478" t="s">
        <v>639</v>
      </c>
      <c r="F478">
        <v>5529</v>
      </c>
      <c r="G478" t="s">
        <v>1296</v>
      </c>
      <c r="H478" t="s">
        <v>1297</v>
      </c>
      <c r="I478" t="s">
        <v>679</v>
      </c>
      <c r="J478" s="217">
        <v>214098</v>
      </c>
      <c r="K478" s="218">
        <v>549.31495800000005</v>
      </c>
      <c r="L478" s="217">
        <v>389.75</v>
      </c>
      <c r="M478" t="s">
        <v>643</v>
      </c>
      <c r="N478" t="s">
        <v>1945</v>
      </c>
      <c r="O478" t="s">
        <v>687</v>
      </c>
      <c r="P478" t="s">
        <v>682</v>
      </c>
      <c r="Q478" t="s">
        <v>683</v>
      </c>
      <c r="R478" t="s">
        <v>1669</v>
      </c>
      <c r="S478" t="s">
        <v>1669</v>
      </c>
      <c r="T478" t="s">
        <v>1669</v>
      </c>
      <c r="U478" t="s">
        <v>1669</v>
      </c>
      <c r="V478" t="s">
        <v>648</v>
      </c>
      <c r="W478" t="s">
        <v>1282</v>
      </c>
      <c r="X478" t="s">
        <v>1669</v>
      </c>
      <c r="Y478" s="216">
        <v>44658</v>
      </c>
    </row>
    <row r="479" spans="2:25" x14ac:dyDescent="0.25">
      <c r="B479" t="s">
        <v>1076</v>
      </c>
      <c r="C479" s="216">
        <v>44372</v>
      </c>
      <c r="D479" t="s">
        <v>1643</v>
      </c>
      <c r="E479" t="s">
        <v>639</v>
      </c>
      <c r="F479">
        <v>4221</v>
      </c>
      <c r="G479" t="s">
        <v>651</v>
      </c>
      <c r="H479" t="s">
        <v>1308</v>
      </c>
      <c r="I479" t="s">
        <v>1669</v>
      </c>
      <c r="J479" s="217">
        <v>0</v>
      </c>
      <c r="K479" s="218">
        <v>0</v>
      </c>
      <c r="L479" s="217">
        <v>4175.34</v>
      </c>
      <c r="M479" t="s">
        <v>643</v>
      </c>
      <c r="N479" t="s">
        <v>1931</v>
      </c>
      <c r="O479" t="s">
        <v>644</v>
      </c>
      <c r="P479" t="s">
        <v>645</v>
      </c>
      <c r="Q479" t="s">
        <v>646</v>
      </c>
      <c r="R479" t="s">
        <v>1669</v>
      </c>
      <c r="S479" t="s">
        <v>1669</v>
      </c>
      <c r="T479" t="s">
        <v>1986</v>
      </c>
      <c r="U479" t="s">
        <v>647</v>
      </c>
      <c r="V479" t="s">
        <v>648</v>
      </c>
      <c r="W479" t="s">
        <v>1306</v>
      </c>
      <c r="X479" t="s">
        <v>1669</v>
      </c>
      <c r="Y479" s="216">
        <v>44695</v>
      </c>
    </row>
    <row r="480" spans="2:25" x14ac:dyDescent="0.25">
      <c r="B480" t="s">
        <v>1076</v>
      </c>
      <c r="C480" s="216">
        <v>44375</v>
      </c>
      <c r="D480" t="s">
        <v>1643</v>
      </c>
      <c r="E480" t="s">
        <v>639</v>
      </c>
      <c r="F480">
        <v>5529</v>
      </c>
      <c r="G480" t="s">
        <v>1300</v>
      </c>
      <c r="H480" t="s">
        <v>1297</v>
      </c>
      <c r="I480" t="s">
        <v>679</v>
      </c>
      <c r="J480" s="217">
        <v>65000</v>
      </c>
      <c r="K480" s="218">
        <v>549.95029999999997</v>
      </c>
      <c r="L480" s="217">
        <v>118.19</v>
      </c>
      <c r="M480" t="s">
        <v>643</v>
      </c>
      <c r="N480" t="s">
        <v>1653</v>
      </c>
      <c r="O480" t="s">
        <v>701</v>
      </c>
      <c r="P480" t="s">
        <v>682</v>
      </c>
      <c r="Q480" t="s">
        <v>683</v>
      </c>
      <c r="R480" t="s">
        <v>1669</v>
      </c>
      <c r="S480" t="s">
        <v>1669</v>
      </c>
      <c r="T480" t="s">
        <v>1669</v>
      </c>
      <c r="U480" t="s">
        <v>1669</v>
      </c>
      <c r="V480" t="s">
        <v>648</v>
      </c>
      <c r="W480" t="s">
        <v>1282</v>
      </c>
      <c r="X480" t="s">
        <v>1669</v>
      </c>
      <c r="Y480" s="216">
        <v>44658</v>
      </c>
    </row>
    <row r="481" spans="2:25" x14ac:dyDescent="0.25">
      <c r="B481" t="s">
        <v>1076</v>
      </c>
      <c r="C481" s="216">
        <v>44375</v>
      </c>
      <c r="D481" t="s">
        <v>1643</v>
      </c>
      <c r="E481" t="s">
        <v>639</v>
      </c>
      <c r="F481">
        <v>5529</v>
      </c>
      <c r="G481" t="s">
        <v>1301</v>
      </c>
      <c r="H481" t="s">
        <v>1297</v>
      </c>
      <c r="I481" t="s">
        <v>679</v>
      </c>
      <c r="J481" s="217">
        <v>50000</v>
      </c>
      <c r="K481" s="218">
        <v>549.95029999999997</v>
      </c>
      <c r="L481" s="217">
        <v>90.92</v>
      </c>
      <c r="M481" t="s">
        <v>643</v>
      </c>
      <c r="N481" t="s">
        <v>1654</v>
      </c>
      <c r="O481" t="s">
        <v>698</v>
      </c>
      <c r="P481" t="s">
        <v>682</v>
      </c>
      <c r="Q481" t="s">
        <v>683</v>
      </c>
      <c r="R481" t="s">
        <v>1669</v>
      </c>
      <c r="S481" t="s">
        <v>1669</v>
      </c>
      <c r="T481" t="s">
        <v>1669</v>
      </c>
      <c r="U481" t="s">
        <v>1669</v>
      </c>
      <c r="V481" t="s">
        <v>648</v>
      </c>
      <c r="W481" t="s">
        <v>1282</v>
      </c>
      <c r="X481" t="s">
        <v>1669</v>
      </c>
      <c r="Y481" s="216">
        <v>44658</v>
      </c>
    </row>
    <row r="482" spans="2:25" x14ac:dyDescent="0.25">
      <c r="B482" t="s">
        <v>1076</v>
      </c>
      <c r="C482" s="216">
        <v>44375</v>
      </c>
      <c r="D482" t="s">
        <v>1643</v>
      </c>
      <c r="E482" t="s">
        <v>639</v>
      </c>
      <c r="F482">
        <v>5529</v>
      </c>
      <c r="G482" t="s">
        <v>1302</v>
      </c>
      <c r="H482" t="s">
        <v>883</v>
      </c>
      <c r="I482" t="s">
        <v>679</v>
      </c>
      <c r="J482" s="217">
        <v>1500</v>
      </c>
      <c r="K482" s="218">
        <v>549.95029999999997</v>
      </c>
      <c r="L482" s="217">
        <v>2.73</v>
      </c>
      <c r="M482" t="s">
        <v>643</v>
      </c>
      <c r="N482" t="s">
        <v>1665</v>
      </c>
      <c r="O482" t="s">
        <v>741</v>
      </c>
      <c r="P482" t="s">
        <v>682</v>
      </c>
      <c r="Q482" t="s">
        <v>683</v>
      </c>
      <c r="R482" t="s">
        <v>1669</v>
      </c>
      <c r="S482" t="s">
        <v>1669</v>
      </c>
      <c r="T482" t="s">
        <v>1669</v>
      </c>
      <c r="U482" t="s">
        <v>1669</v>
      </c>
      <c r="V482" t="s">
        <v>648</v>
      </c>
      <c r="W482" t="s">
        <v>1282</v>
      </c>
      <c r="X482" t="s">
        <v>1669</v>
      </c>
      <c r="Y482" s="216">
        <v>44658</v>
      </c>
    </row>
    <row r="483" spans="2:25" x14ac:dyDescent="0.25">
      <c r="B483" t="s">
        <v>1076</v>
      </c>
      <c r="C483" s="216">
        <v>44375</v>
      </c>
      <c r="D483" t="s">
        <v>1643</v>
      </c>
      <c r="E483" t="s">
        <v>639</v>
      </c>
      <c r="F483">
        <v>5529</v>
      </c>
      <c r="G483" t="s">
        <v>1303</v>
      </c>
      <c r="H483" t="s">
        <v>1304</v>
      </c>
      <c r="I483" t="s">
        <v>679</v>
      </c>
      <c r="J483" s="217">
        <v>4850</v>
      </c>
      <c r="K483" s="218">
        <v>549.95029999999997</v>
      </c>
      <c r="L483" s="217">
        <v>8.82</v>
      </c>
      <c r="M483" t="s">
        <v>643</v>
      </c>
      <c r="N483" t="s">
        <v>1932</v>
      </c>
      <c r="O483" t="s">
        <v>721</v>
      </c>
      <c r="P483" t="s">
        <v>682</v>
      </c>
      <c r="Q483" t="s">
        <v>683</v>
      </c>
      <c r="R483" t="s">
        <v>1669</v>
      </c>
      <c r="S483" t="s">
        <v>1669</v>
      </c>
      <c r="T483" t="s">
        <v>1669</v>
      </c>
      <c r="U483" t="s">
        <v>1669</v>
      </c>
      <c r="V483" t="s">
        <v>648</v>
      </c>
      <c r="W483" t="s">
        <v>1282</v>
      </c>
      <c r="X483" t="s">
        <v>1669</v>
      </c>
      <c r="Y483" s="216">
        <v>44658</v>
      </c>
    </row>
    <row r="484" spans="2:25" x14ac:dyDescent="0.25">
      <c r="B484" t="s">
        <v>1076</v>
      </c>
      <c r="C484" s="216">
        <v>44376</v>
      </c>
      <c r="D484" t="s">
        <v>1643</v>
      </c>
      <c r="E484" t="s">
        <v>639</v>
      </c>
      <c r="F484">
        <v>5529</v>
      </c>
      <c r="G484" t="s">
        <v>2030</v>
      </c>
      <c r="H484" t="s">
        <v>1617</v>
      </c>
      <c r="I484" t="s">
        <v>679</v>
      </c>
      <c r="J484" s="217">
        <v>800000</v>
      </c>
      <c r="K484" s="218">
        <v>550.99544000000003</v>
      </c>
      <c r="L484" s="217">
        <v>1451.92</v>
      </c>
      <c r="M484" t="s">
        <v>643</v>
      </c>
      <c r="N484" t="s">
        <v>2031</v>
      </c>
      <c r="O484" t="s">
        <v>1332</v>
      </c>
      <c r="P484" t="s">
        <v>682</v>
      </c>
      <c r="Q484" t="s">
        <v>683</v>
      </c>
      <c r="R484" t="s">
        <v>1669</v>
      </c>
      <c r="S484" t="s">
        <v>1669</v>
      </c>
      <c r="T484" t="s">
        <v>1669</v>
      </c>
      <c r="U484" t="s">
        <v>1669</v>
      </c>
      <c r="V484" t="s">
        <v>648</v>
      </c>
      <c r="W484" t="s">
        <v>1618</v>
      </c>
      <c r="X484" t="s">
        <v>1669</v>
      </c>
      <c r="Y484" s="216">
        <v>44658</v>
      </c>
    </row>
    <row r="485" spans="2:25" x14ac:dyDescent="0.25">
      <c r="B485" t="s">
        <v>637</v>
      </c>
      <c r="C485" s="216">
        <v>44371</v>
      </c>
      <c r="D485" t="s">
        <v>1643</v>
      </c>
      <c r="E485" t="s">
        <v>639</v>
      </c>
      <c r="F485">
        <v>4221</v>
      </c>
      <c r="G485" t="s">
        <v>654</v>
      </c>
      <c r="H485" t="s">
        <v>1630</v>
      </c>
      <c r="I485" t="s">
        <v>1669</v>
      </c>
      <c r="J485" s="217">
        <v>0</v>
      </c>
      <c r="K485" s="218">
        <v>0</v>
      </c>
      <c r="L485" s="217">
        <v>37.9</v>
      </c>
      <c r="M485" t="s">
        <v>643</v>
      </c>
      <c r="N485" t="s">
        <v>1931</v>
      </c>
      <c r="O485" t="s">
        <v>644</v>
      </c>
      <c r="P485" t="s">
        <v>645</v>
      </c>
      <c r="Q485" t="s">
        <v>646</v>
      </c>
      <c r="R485" t="s">
        <v>1669</v>
      </c>
      <c r="S485" t="s">
        <v>1669</v>
      </c>
      <c r="T485" t="s">
        <v>1986</v>
      </c>
      <c r="U485" t="s">
        <v>647</v>
      </c>
      <c r="V485" t="s">
        <v>648</v>
      </c>
      <c r="W485" t="s">
        <v>1669</v>
      </c>
      <c r="X485" t="s">
        <v>1669</v>
      </c>
      <c r="Y485" s="216">
        <v>44695</v>
      </c>
    </row>
    <row r="486" spans="2:25" x14ac:dyDescent="0.25">
      <c r="B486" t="s">
        <v>637</v>
      </c>
      <c r="C486" s="216">
        <v>44371</v>
      </c>
      <c r="D486" t="s">
        <v>1643</v>
      </c>
      <c r="E486" t="s">
        <v>639</v>
      </c>
      <c r="F486">
        <v>4372</v>
      </c>
      <c r="G486" t="s">
        <v>640</v>
      </c>
      <c r="H486" t="s">
        <v>641</v>
      </c>
      <c r="I486" t="s">
        <v>642</v>
      </c>
      <c r="J486" s="217">
        <v>130.37</v>
      </c>
      <c r="K486" s="218">
        <v>0.84283699999999995</v>
      </c>
      <c r="L486" s="217">
        <v>154.68</v>
      </c>
      <c r="M486" t="s">
        <v>643</v>
      </c>
      <c r="N486" t="s">
        <v>1931</v>
      </c>
      <c r="O486" t="s">
        <v>644</v>
      </c>
      <c r="P486" t="s">
        <v>645</v>
      </c>
      <c r="Q486" t="s">
        <v>646</v>
      </c>
      <c r="R486" t="s">
        <v>1669</v>
      </c>
      <c r="S486" t="s">
        <v>1669</v>
      </c>
      <c r="T486" t="s">
        <v>1986</v>
      </c>
      <c r="U486" t="s">
        <v>647</v>
      </c>
      <c r="V486" t="s">
        <v>648</v>
      </c>
      <c r="W486" t="s">
        <v>649</v>
      </c>
      <c r="X486" t="s">
        <v>1669</v>
      </c>
      <c r="Y486" s="216">
        <v>44695</v>
      </c>
    </row>
    <row r="487" spans="2:25" x14ac:dyDescent="0.25">
      <c r="B487" t="s">
        <v>637</v>
      </c>
      <c r="C487" s="216">
        <v>44378</v>
      </c>
      <c r="D487" t="s">
        <v>1643</v>
      </c>
      <c r="E487" t="s">
        <v>639</v>
      </c>
      <c r="F487">
        <v>5530</v>
      </c>
      <c r="G487" t="s">
        <v>1311</v>
      </c>
      <c r="H487" t="s">
        <v>1312</v>
      </c>
      <c r="I487" t="s">
        <v>679</v>
      </c>
      <c r="J487" s="217">
        <v>20000</v>
      </c>
      <c r="K487" s="218">
        <v>553.42134599999997</v>
      </c>
      <c r="L487" s="217">
        <v>36.14</v>
      </c>
      <c r="M487" t="s">
        <v>643</v>
      </c>
      <c r="N487" t="s">
        <v>2000</v>
      </c>
      <c r="O487" t="s">
        <v>809</v>
      </c>
      <c r="P487" t="s">
        <v>682</v>
      </c>
      <c r="Q487" t="s">
        <v>683</v>
      </c>
      <c r="R487" t="s">
        <v>1669</v>
      </c>
      <c r="S487" t="s">
        <v>1669</v>
      </c>
      <c r="T487" t="s">
        <v>1669</v>
      </c>
      <c r="U487" t="s">
        <v>1669</v>
      </c>
      <c r="V487" t="s">
        <v>648</v>
      </c>
      <c r="W487" t="s">
        <v>1306</v>
      </c>
      <c r="X487" t="s">
        <v>1669</v>
      </c>
      <c r="Y487" s="216">
        <v>44658</v>
      </c>
    </row>
    <row r="488" spans="2:25" x14ac:dyDescent="0.25">
      <c r="B488" t="s">
        <v>637</v>
      </c>
      <c r="C488" s="216">
        <v>44378</v>
      </c>
      <c r="D488" t="s">
        <v>1643</v>
      </c>
      <c r="E488" t="s">
        <v>639</v>
      </c>
      <c r="F488">
        <v>5530</v>
      </c>
      <c r="G488" t="s">
        <v>1313</v>
      </c>
      <c r="H488" t="s">
        <v>1314</v>
      </c>
      <c r="I488" t="s">
        <v>679</v>
      </c>
      <c r="J488" s="217">
        <v>1500</v>
      </c>
      <c r="K488" s="218">
        <v>553.42134599999997</v>
      </c>
      <c r="L488" s="217">
        <v>2.71</v>
      </c>
      <c r="M488" t="s">
        <v>643</v>
      </c>
      <c r="N488" t="s">
        <v>1933</v>
      </c>
      <c r="O488" t="s">
        <v>797</v>
      </c>
      <c r="P488" t="s">
        <v>682</v>
      </c>
      <c r="Q488" t="s">
        <v>683</v>
      </c>
      <c r="R488" t="s">
        <v>1669</v>
      </c>
      <c r="S488" t="s">
        <v>1669</v>
      </c>
      <c r="T488" t="s">
        <v>1669</v>
      </c>
      <c r="U488" t="s">
        <v>1669</v>
      </c>
      <c r="V488" t="s">
        <v>648</v>
      </c>
      <c r="W488" t="s">
        <v>1306</v>
      </c>
      <c r="X488" t="s">
        <v>1669</v>
      </c>
      <c r="Y488" s="216">
        <v>44658</v>
      </c>
    </row>
    <row r="489" spans="2:25" x14ac:dyDescent="0.25">
      <c r="B489" t="s">
        <v>637</v>
      </c>
      <c r="C489" s="216">
        <v>44378</v>
      </c>
      <c r="D489" t="s">
        <v>1643</v>
      </c>
      <c r="E489" t="s">
        <v>639</v>
      </c>
      <c r="F489">
        <v>5530</v>
      </c>
      <c r="G489" t="s">
        <v>1309</v>
      </c>
      <c r="H489" t="s">
        <v>1310</v>
      </c>
      <c r="I489" t="s">
        <v>679</v>
      </c>
      <c r="J489" s="217">
        <v>42000</v>
      </c>
      <c r="K489" s="218">
        <v>553.42134599999997</v>
      </c>
      <c r="L489" s="217">
        <v>75.89</v>
      </c>
      <c r="M489" t="s">
        <v>643</v>
      </c>
      <c r="N489" t="s">
        <v>2019</v>
      </c>
      <c r="O489" t="s">
        <v>1205</v>
      </c>
      <c r="P489" t="s">
        <v>682</v>
      </c>
      <c r="Q489" t="s">
        <v>683</v>
      </c>
      <c r="R489" t="s">
        <v>1669</v>
      </c>
      <c r="S489" t="s">
        <v>1669</v>
      </c>
      <c r="T489" t="s">
        <v>1669</v>
      </c>
      <c r="U489" t="s">
        <v>1669</v>
      </c>
      <c r="V489" t="s">
        <v>648</v>
      </c>
      <c r="W489" t="s">
        <v>1306</v>
      </c>
      <c r="X489" t="s">
        <v>1669</v>
      </c>
      <c r="Y489" s="216">
        <v>44658</v>
      </c>
    </row>
    <row r="490" spans="2:25" x14ac:dyDescent="0.25">
      <c r="B490" t="s">
        <v>637</v>
      </c>
      <c r="C490" s="216">
        <v>44379</v>
      </c>
      <c r="D490" t="s">
        <v>1643</v>
      </c>
      <c r="E490" t="s">
        <v>639</v>
      </c>
      <c r="F490">
        <v>5530</v>
      </c>
      <c r="G490" t="s">
        <v>1315</v>
      </c>
      <c r="H490" t="s">
        <v>1016</v>
      </c>
      <c r="I490" t="s">
        <v>679</v>
      </c>
      <c r="J490" s="217">
        <v>50000</v>
      </c>
      <c r="K490" s="218">
        <v>553.74240999999995</v>
      </c>
      <c r="L490" s="217">
        <v>90.29</v>
      </c>
      <c r="M490" t="s">
        <v>643</v>
      </c>
      <c r="N490" t="s">
        <v>1953</v>
      </c>
      <c r="O490" t="s">
        <v>712</v>
      </c>
      <c r="P490" t="s">
        <v>682</v>
      </c>
      <c r="Q490" t="s">
        <v>683</v>
      </c>
      <c r="R490" t="s">
        <v>1669</v>
      </c>
      <c r="S490" t="s">
        <v>1669</v>
      </c>
      <c r="T490" t="s">
        <v>1669</v>
      </c>
      <c r="U490" t="s">
        <v>1669</v>
      </c>
      <c r="V490" t="s">
        <v>648</v>
      </c>
      <c r="W490" t="s">
        <v>1306</v>
      </c>
      <c r="X490" t="s">
        <v>1669</v>
      </c>
      <c r="Y490" s="216">
        <v>44658</v>
      </c>
    </row>
    <row r="491" spans="2:25" x14ac:dyDescent="0.25">
      <c r="B491" t="s">
        <v>637</v>
      </c>
      <c r="C491" s="216">
        <v>44382</v>
      </c>
      <c r="D491" t="s">
        <v>1643</v>
      </c>
      <c r="E491" t="s">
        <v>639</v>
      </c>
      <c r="F491">
        <v>5530</v>
      </c>
      <c r="G491" t="s">
        <v>1316</v>
      </c>
      <c r="H491" t="s">
        <v>1080</v>
      </c>
      <c r="I491" t="s">
        <v>679</v>
      </c>
      <c r="J491" s="217">
        <v>3000</v>
      </c>
      <c r="K491" s="218">
        <v>552.89977799999997</v>
      </c>
      <c r="L491" s="217">
        <v>5.43</v>
      </c>
      <c r="M491" t="s">
        <v>643</v>
      </c>
      <c r="N491" t="s">
        <v>1933</v>
      </c>
      <c r="O491" t="s">
        <v>797</v>
      </c>
      <c r="P491" t="s">
        <v>682</v>
      </c>
      <c r="Q491" t="s">
        <v>683</v>
      </c>
      <c r="R491" t="s">
        <v>1669</v>
      </c>
      <c r="S491" t="s">
        <v>1669</v>
      </c>
      <c r="T491" t="s">
        <v>1669</v>
      </c>
      <c r="U491" t="s">
        <v>1669</v>
      </c>
      <c r="V491" t="s">
        <v>648</v>
      </c>
      <c r="W491" t="s">
        <v>1306</v>
      </c>
      <c r="X491" t="s">
        <v>1669</v>
      </c>
      <c r="Y491" s="216">
        <v>44658</v>
      </c>
    </row>
    <row r="492" spans="2:25" x14ac:dyDescent="0.25">
      <c r="B492" t="s">
        <v>637</v>
      </c>
      <c r="C492" s="216">
        <v>44383</v>
      </c>
      <c r="D492" t="s">
        <v>1643</v>
      </c>
      <c r="E492" t="s">
        <v>639</v>
      </c>
      <c r="F492">
        <v>5530</v>
      </c>
      <c r="G492" t="s">
        <v>1317</v>
      </c>
      <c r="H492" t="s">
        <v>1165</v>
      </c>
      <c r="I492" t="s">
        <v>679</v>
      </c>
      <c r="J492" s="217">
        <v>30000</v>
      </c>
      <c r="K492" s="218">
        <v>553.820426</v>
      </c>
      <c r="L492" s="217">
        <v>54.17</v>
      </c>
      <c r="M492" t="s">
        <v>643</v>
      </c>
      <c r="N492" t="s">
        <v>1933</v>
      </c>
      <c r="O492" t="s">
        <v>797</v>
      </c>
      <c r="P492" t="s">
        <v>682</v>
      </c>
      <c r="Q492" t="s">
        <v>683</v>
      </c>
      <c r="R492" t="s">
        <v>1669</v>
      </c>
      <c r="S492" t="s">
        <v>1669</v>
      </c>
      <c r="T492" t="s">
        <v>1669</v>
      </c>
      <c r="U492" t="s">
        <v>1669</v>
      </c>
      <c r="V492" t="s">
        <v>648</v>
      </c>
      <c r="W492" t="s">
        <v>1306</v>
      </c>
      <c r="X492" t="s">
        <v>1669</v>
      </c>
      <c r="Y492" s="216">
        <v>44658</v>
      </c>
    </row>
    <row r="493" spans="2:25" x14ac:dyDescent="0.25">
      <c r="B493" t="s">
        <v>637</v>
      </c>
      <c r="C493" s="216">
        <v>44383</v>
      </c>
      <c r="D493" t="s">
        <v>1643</v>
      </c>
      <c r="E493" t="s">
        <v>639</v>
      </c>
      <c r="F493">
        <v>5530</v>
      </c>
      <c r="G493" t="s">
        <v>1318</v>
      </c>
      <c r="H493" t="s">
        <v>1319</v>
      </c>
      <c r="I493" t="s">
        <v>679</v>
      </c>
      <c r="J493" s="217">
        <v>4500</v>
      </c>
      <c r="K493" s="218">
        <v>553.820426</v>
      </c>
      <c r="L493" s="217">
        <v>8.1300000000000008</v>
      </c>
      <c r="M493" t="s">
        <v>643</v>
      </c>
      <c r="N493" t="s">
        <v>1933</v>
      </c>
      <c r="O493" t="s">
        <v>797</v>
      </c>
      <c r="P493" t="s">
        <v>682</v>
      </c>
      <c r="Q493" t="s">
        <v>683</v>
      </c>
      <c r="R493" t="s">
        <v>1669</v>
      </c>
      <c r="S493" t="s">
        <v>1669</v>
      </c>
      <c r="T493" t="s">
        <v>1669</v>
      </c>
      <c r="U493" t="s">
        <v>1669</v>
      </c>
      <c r="V493" t="s">
        <v>648</v>
      </c>
      <c r="W493" t="s">
        <v>1306</v>
      </c>
      <c r="X493" t="s">
        <v>1669</v>
      </c>
      <c r="Y493" s="216">
        <v>44658</v>
      </c>
    </row>
    <row r="494" spans="2:25" x14ac:dyDescent="0.25">
      <c r="B494" t="s">
        <v>637</v>
      </c>
      <c r="C494" s="216">
        <v>44383</v>
      </c>
      <c r="D494" t="s">
        <v>1643</v>
      </c>
      <c r="E494" t="s">
        <v>639</v>
      </c>
      <c r="F494">
        <v>5530</v>
      </c>
      <c r="G494" t="s">
        <v>1320</v>
      </c>
      <c r="H494" t="s">
        <v>1321</v>
      </c>
      <c r="I494" t="s">
        <v>679</v>
      </c>
      <c r="J494" s="217">
        <v>50000</v>
      </c>
      <c r="K494" s="218">
        <v>553.820426</v>
      </c>
      <c r="L494" s="217">
        <v>90.28</v>
      </c>
      <c r="M494" t="s">
        <v>643</v>
      </c>
      <c r="N494" t="s">
        <v>1936</v>
      </c>
      <c r="O494" t="s">
        <v>749</v>
      </c>
      <c r="P494" t="s">
        <v>682</v>
      </c>
      <c r="Q494" t="s">
        <v>683</v>
      </c>
      <c r="R494" t="s">
        <v>1669</v>
      </c>
      <c r="S494" t="s">
        <v>1669</v>
      </c>
      <c r="T494" t="s">
        <v>1669</v>
      </c>
      <c r="U494" t="s">
        <v>1669</v>
      </c>
      <c r="V494" t="s">
        <v>648</v>
      </c>
      <c r="W494" t="s">
        <v>1306</v>
      </c>
      <c r="X494" t="s">
        <v>1669</v>
      </c>
      <c r="Y494" s="216">
        <v>44658</v>
      </c>
    </row>
    <row r="495" spans="2:25" x14ac:dyDescent="0.25">
      <c r="B495" t="s">
        <v>637</v>
      </c>
      <c r="C495" s="216">
        <v>44383</v>
      </c>
      <c r="D495" t="s">
        <v>1643</v>
      </c>
      <c r="E495" t="s">
        <v>639</v>
      </c>
      <c r="F495">
        <v>5530</v>
      </c>
      <c r="G495" t="s">
        <v>1320</v>
      </c>
      <c r="H495" t="s">
        <v>1321</v>
      </c>
      <c r="I495" t="s">
        <v>679</v>
      </c>
      <c r="J495" s="217">
        <v>50000</v>
      </c>
      <c r="K495" s="218">
        <v>553.820426</v>
      </c>
      <c r="L495" s="217">
        <v>90.28</v>
      </c>
      <c r="M495" t="s">
        <v>643</v>
      </c>
      <c r="N495" t="s">
        <v>1936</v>
      </c>
      <c r="O495" t="s">
        <v>749</v>
      </c>
      <c r="P495" t="s">
        <v>682</v>
      </c>
      <c r="Q495" t="s">
        <v>683</v>
      </c>
      <c r="R495" t="s">
        <v>1669</v>
      </c>
      <c r="S495" t="s">
        <v>1669</v>
      </c>
      <c r="T495" t="s">
        <v>1669</v>
      </c>
      <c r="U495" t="s">
        <v>1669</v>
      </c>
      <c r="V495" t="s">
        <v>648</v>
      </c>
      <c r="W495" t="s">
        <v>1306</v>
      </c>
      <c r="X495" t="s">
        <v>1669</v>
      </c>
      <c r="Y495" s="216">
        <v>44658</v>
      </c>
    </row>
    <row r="496" spans="2:25" x14ac:dyDescent="0.25">
      <c r="B496" t="s">
        <v>637</v>
      </c>
      <c r="C496" s="216">
        <v>44383</v>
      </c>
      <c r="D496" t="s">
        <v>1643</v>
      </c>
      <c r="E496" t="s">
        <v>639</v>
      </c>
      <c r="F496">
        <v>5530</v>
      </c>
      <c r="G496" t="s">
        <v>1320</v>
      </c>
      <c r="H496" t="s">
        <v>1321</v>
      </c>
      <c r="I496" t="s">
        <v>679</v>
      </c>
      <c r="J496" s="217">
        <v>50000</v>
      </c>
      <c r="K496" s="218">
        <v>553.820426</v>
      </c>
      <c r="L496" s="217">
        <v>90.28</v>
      </c>
      <c r="M496" t="s">
        <v>643</v>
      </c>
      <c r="N496" t="s">
        <v>1936</v>
      </c>
      <c r="O496" t="s">
        <v>749</v>
      </c>
      <c r="P496" t="s">
        <v>682</v>
      </c>
      <c r="Q496" t="s">
        <v>683</v>
      </c>
      <c r="R496" t="s">
        <v>1669</v>
      </c>
      <c r="S496" t="s">
        <v>1669</v>
      </c>
      <c r="T496" t="s">
        <v>1669</v>
      </c>
      <c r="U496" t="s">
        <v>1669</v>
      </c>
      <c r="V496" t="s">
        <v>648</v>
      </c>
      <c r="W496" t="s">
        <v>1306</v>
      </c>
      <c r="X496" t="s">
        <v>1669</v>
      </c>
      <c r="Y496" s="216">
        <v>44658</v>
      </c>
    </row>
    <row r="497" spans="2:25" x14ac:dyDescent="0.25">
      <c r="B497" t="s">
        <v>637</v>
      </c>
      <c r="C497" s="216">
        <v>44383</v>
      </c>
      <c r="D497" t="s">
        <v>1643</v>
      </c>
      <c r="E497" t="s">
        <v>639</v>
      </c>
      <c r="F497">
        <v>5530</v>
      </c>
      <c r="G497" t="s">
        <v>1320</v>
      </c>
      <c r="H497" t="s">
        <v>1321</v>
      </c>
      <c r="I497" t="s">
        <v>679</v>
      </c>
      <c r="J497" s="217">
        <v>50000</v>
      </c>
      <c r="K497" s="218">
        <v>553.820426</v>
      </c>
      <c r="L497" s="217">
        <v>90.28</v>
      </c>
      <c r="M497" t="s">
        <v>643</v>
      </c>
      <c r="N497" t="s">
        <v>1936</v>
      </c>
      <c r="O497" t="s">
        <v>749</v>
      </c>
      <c r="P497" t="s">
        <v>682</v>
      </c>
      <c r="Q497" t="s">
        <v>683</v>
      </c>
      <c r="R497" t="s">
        <v>1669</v>
      </c>
      <c r="S497" t="s">
        <v>1669</v>
      </c>
      <c r="T497" t="s">
        <v>1669</v>
      </c>
      <c r="U497" t="s">
        <v>1669</v>
      </c>
      <c r="V497" t="s">
        <v>648</v>
      </c>
      <c r="W497" t="s">
        <v>1306</v>
      </c>
      <c r="X497" t="s">
        <v>1669</v>
      </c>
      <c r="Y497" s="216">
        <v>44658</v>
      </c>
    </row>
    <row r="498" spans="2:25" x14ac:dyDescent="0.25">
      <c r="B498" t="s">
        <v>637</v>
      </c>
      <c r="C498" s="216">
        <v>44384</v>
      </c>
      <c r="D498" t="s">
        <v>1643</v>
      </c>
      <c r="E498" t="s">
        <v>639</v>
      </c>
      <c r="F498">
        <v>5530</v>
      </c>
      <c r="G498" t="s">
        <v>1322</v>
      </c>
      <c r="H498" t="s">
        <v>1323</v>
      </c>
      <c r="I498" t="s">
        <v>679</v>
      </c>
      <c r="J498" s="217">
        <v>88000</v>
      </c>
      <c r="K498" s="218">
        <v>555.31924800000002</v>
      </c>
      <c r="L498" s="217">
        <v>158.47</v>
      </c>
      <c r="M498" t="s">
        <v>643</v>
      </c>
      <c r="N498" t="s">
        <v>2019</v>
      </c>
      <c r="O498" t="s">
        <v>1205</v>
      </c>
      <c r="P498" t="s">
        <v>682</v>
      </c>
      <c r="Q498" t="s">
        <v>683</v>
      </c>
      <c r="R498" t="s">
        <v>1669</v>
      </c>
      <c r="S498" t="s">
        <v>1669</v>
      </c>
      <c r="T498" t="s">
        <v>1669</v>
      </c>
      <c r="U498" t="s">
        <v>1669</v>
      </c>
      <c r="V498" t="s">
        <v>648</v>
      </c>
      <c r="W498" t="s">
        <v>1306</v>
      </c>
      <c r="X498" t="s">
        <v>1669</v>
      </c>
      <c r="Y498" s="216">
        <v>44658</v>
      </c>
    </row>
    <row r="499" spans="2:25" x14ac:dyDescent="0.25">
      <c r="B499" t="s">
        <v>637</v>
      </c>
      <c r="C499" s="216">
        <v>44384</v>
      </c>
      <c r="D499" t="s">
        <v>1643</v>
      </c>
      <c r="E499" t="s">
        <v>639</v>
      </c>
      <c r="F499">
        <v>5530</v>
      </c>
      <c r="G499" t="s">
        <v>1324</v>
      </c>
      <c r="H499" t="s">
        <v>1325</v>
      </c>
      <c r="I499" t="s">
        <v>679</v>
      </c>
      <c r="J499" s="217">
        <v>75000</v>
      </c>
      <c r="K499" s="218">
        <v>555.31924800000002</v>
      </c>
      <c r="L499" s="217">
        <v>135.06</v>
      </c>
      <c r="M499" t="s">
        <v>643</v>
      </c>
      <c r="N499" t="s">
        <v>2019</v>
      </c>
      <c r="O499" t="s">
        <v>1205</v>
      </c>
      <c r="P499" t="s">
        <v>682</v>
      </c>
      <c r="Q499" t="s">
        <v>683</v>
      </c>
      <c r="R499" t="s">
        <v>1669</v>
      </c>
      <c r="S499" t="s">
        <v>1669</v>
      </c>
      <c r="T499" t="s">
        <v>1669</v>
      </c>
      <c r="U499" t="s">
        <v>1669</v>
      </c>
      <c r="V499" t="s">
        <v>648</v>
      </c>
      <c r="W499" t="s">
        <v>1306</v>
      </c>
      <c r="X499" t="s">
        <v>1669</v>
      </c>
      <c r="Y499" s="216">
        <v>44658</v>
      </c>
    </row>
    <row r="500" spans="2:25" x14ac:dyDescent="0.25">
      <c r="B500" t="s">
        <v>637</v>
      </c>
      <c r="C500" s="216">
        <v>44384</v>
      </c>
      <c r="D500" t="s">
        <v>1643</v>
      </c>
      <c r="E500" t="s">
        <v>639</v>
      </c>
      <c r="F500">
        <v>5530</v>
      </c>
      <c r="G500" t="s">
        <v>1250</v>
      </c>
      <c r="H500" t="s">
        <v>1326</v>
      </c>
      <c r="I500" t="s">
        <v>679</v>
      </c>
      <c r="J500" s="217">
        <v>54000</v>
      </c>
      <c r="K500" s="218">
        <v>555.31924800000002</v>
      </c>
      <c r="L500" s="217">
        <v>97.24</v>
      </c>
      <c r="M500" t="s">
        <v>643</v>
      </c>
      <c r="N500" t="s">
        <v>1933</v>
      </c>
      <c r="O500" t="s">
        <v>797</v>
      </c>
      <c r="P500" t="s">
        <v>682</v>
      </c>
      <c r="Q500" t="s">
        <v>683</v>
      </c>
      <c r="R500" t="s">
        <v>1669</v>
      </c>
      <c r="S500" t="s">
        <v>1669</v>
      </c>
      <c r="T500" t="s">
        <v>1669</v>
      </c>
      <c r="U500" t="s">
        <v>1669</v>
      </c>
      <c r="V500" t="s">
        <v>648</v>
      </c>
      <c r="W500" t="s">
        <v>1306</v>
      </c>
      <c r="X500" t="s">
        <v>1669</v>
      </c>
      <c r="Y500" s="216">
        <v>44658</v>
      </c>
    </row>
    <row r="501" spans="2:25" x14ac:dyDescent="0.25">
      <c r="B501" t="s">
        <v>637</v>
      </c>
      <c r="C501" s="216">
        <v>44384</v>
      </c>
      <c r="D501" t="s">
        <v>1643</v>
      </c>
      <c r="E501" t="s">
        <v>639</v>
      </c>
      <c r="F501">
        <v>5530</v>
      </c>
      <c r="G501" t="s">
        <v>1250</v>
      </c>
      <c r="H501" t="s">
        <v>1251</v>
      </c>
      <c r="I501" t="s">
        <v>679</v>
      </c>
      <c r="J501" s="217">
        <v>3000</v>
      </c>
      <c r="K501" s="218">
        <v>555.31924800000002</v>
      </c>
      <c r="L501" s="217">
        <v>5.4</v>
      </c>
      <c r="M501" t="s">
        <v>643</v>
      </c>
      <c r="N501" t="s">
        <v>1933</v>
      </c>
      <c r="O501" t="s">
        <v>797</v>
      </c>
      <c r="P501" t="s">
        <v>682</v>
      </c>
      <c r="Q501" t="s">
        <v>683</v>
      </c>
      <c r="R501" t="s">
        <v>1669</v>
      </c>
      <c r="S501" t="s">
        <v>1669</v>
      </c>
      <c r="T501" t="s">
        <v>1669</v>
      </c>
      <c r="U501" t="s">
        <v>1669</v>
      </c>
      <c r="V501" t="s">
        <v>648</v>
      </c>
      <c r="W501" t="s">
        <v>1097</v>
      </c>
      <c r="X501" t="s">
        <v>1669</v>
      </c>
      <c r="Y501" s="216">
        <v>44658</v>
      </c>
    </row>
    <row r="502" spans="2:25" x14ac:dyDescent="0.25">
      <c r="B502" t="s">
        <v>637</v>
      </c>
      <c r="C502" s="216">
        <v>44384</v>
      </c>
      <c r="D502" t="s">
        <v>1643</v>
      </c>
      <c r="E502" t="s">
        <v>639</v>
      </c>
      <c r="F502">
        <v>5530</v>
      </c>
      <c r="G502" t="s">
        <v>1327</v>
      </c>
      <c r="H502" t="s">
        <v>1328</v>
      </c>
      <c r="I502" t="s">
        <v>679</v>
      </c>
      <c r="J502" s="217">
        <v>20000</v>
      </c>
      <c r="K502" s="218">
        <v>555.31924800000002</v>
      </c>
      <c r="L502" s="217">
        <v>36.020000000000003</v>
      </c>
      <c r="M502" t="s">
        <v>643</v>
      </c>
      <c r="N502" t="s">
        <v>2000</v>
      </c>
      <c r="O502" t="s">
        <v>809</v>
      </c>
      <c r="P502" t="s">
        <v>682</v>
      </c>
      <c r="Q502" t="s">
        <v>683</v>
      </c>
      <c r="R502" t="s">
        <v>1669</v>
      </c>
      <c r="S502" t="s">
        <v>1669</v>
      </c>
      <c r="T502" t="s">
        <v>1669</v>
      </c>
      <c r="U502" t="s">
        <v>1669</v>
      </c>
      <c r="V502" t="s">
        <v>648</v>
      </c>
      <c r="W502" t="s">
        <v>1306</v>
      </c>
      <c r="X502" t="s">
        <v>1669</v>
      </c>
      <c r="Y502" s="216">
        <v>44658</v>
      </c>
    </row>
    <row r="503" spans="2:25" x14ac:dyDescent="0.25">
      <c r="B503" t="s">
        <v>637</v>
      </c>
      <c r="C503" s="216">
        <v>44384</v>
      </c>
      <c r="D503" t="s">
        <v>1643</v>
      </c>
      <c r="E503" t="s">
        <v>639</v>
      </c>
      <c r="F503">
        <v>5530</v>
      </c>
      <c r="G503" t="s">
        <v>1329</v>
      </c>
      <c r="H503" t="s">
        <v>1330</v>
      </c>
      <c r="I503" t="s">
        <v>679</v>
      </c>
      <c r="J503" s="217">
        <v>10000</v>
      </c>
      <c r="K503" s="218">
        <v>555.31924800000002</v>
      </c>
      <c r="L503" s="217">
        <v>18.010000000000002</v>
      </c>
      <c r="M503" t="s">
        <v>643</v>
      </c>
      <c r="N503" t="s">
        <v>2000</v>
      </c>
      <c r="O503" t="s">
        <v>809</v>
      </c>
      <c r="P503" t="s">
        <v>682</v>
      </c>
      <c r="Q503" t="s">
        <v>683</v>
      </c>
      <c r="R503" t="s">
        <v>1669</v>
      </c>
      <c r="S503" t="s">
        <v>1669</v>
      </c>
      <c r="T503" t="s">
        <v>1669</v>
      </c>
      <c r="U503" t="s">
        <v>1669</v>
      </c>
      <c r="V503" t="s">
        <v>648</v>
      </c>
      <c r="W503" t="s">
        <v>1306</v>
      </c>
      <c r="X503" t="s">
        <v>1669</v>
      </c>
      <c r="Y503" s="216">
        <v>44658</v>
      </c>
    </row>
    <row r="504" spans="2:25" x14ac:dyDescent="0.25">
      <c r="B504" t="s">
        <v>637</v>
      </c>
      <c r="C504" s="216">
        <v>44384</v>
      </c>
      <c r="D504" t="s">
        <v>1643</v>
      </c>
      <c r="E504" t="s">
        <v>639</v>
      </c>
      <c r="F504">
        <v>5530</v>
      </c>
      <c r="G504" t="s">
        <v>2032</v>
      </c>
      <c r="H504" t="s">
        <v>1331</v>
      </c>
      <c r="I504" t="s">
        <v>679</v>
      </c>
      <c r="J504" s="217">
        <v>1400000</v>
      </c>
      <c r="K504" s="218">
        <v>555.31924800000002</v>
      </c>
      <c r="L504" s="217">
        <v>2521.0700000000002</v>
      </c>
      <c r="M504" t="s">
        <v>643</v>
      </c>
      <c r="N504" t="s">
        <v>2031</v>
      </c>
      <c r="O504" t="s">
        <v>1332</v>
      </c>
      <c r="P504" t="s">
        <v>682</v>
      </c>
      <c r="Q504" t="s">
        <v>683</v>
      </c>
      <c r="R504" t="s">
        <v>1669</v>
      </c>
      <c r="S504" t="s">
        <v>1669</v>
      </c>
      <c r="T504" t="s">
        <v>1669</v>
      </c>
      <c r="U504" t="s">
        <v>1669</v>
      </c>
      <c r="V504" t="s">
        <v>648</v>
      </c>
      <c r="W504" t="s">
        <v>1306</v>
      </c>
      <c r="X504" t="s">
        <v>1669</v>
      </c>
      <c r="Y504" s="216">
        <v>44658</v>
      </c>
    </row>
    <row r="505" spans="2:25" x14ac:dyDescent="0.25">
      <c r="B505" t="s">
        <v>637</v>
      </c>
      <c r="C505" s="216">
        <v>44384</v>
      </c>
      <c r="D505" t="s">
        <v>1643</v>
      </c>
      <c r="E505" t="s">
        <v>639</v>
      </c>
      <c r="F505">
        <v>5530</v>
      </c>
      <c r="G505" t="s">
        <v>2033</v>
      </c>
      <c r="H505" t="s">
        <v>1331</v>
      </c>
      <c r="I505" t="s">
        <v>679</v>
      </c>
      <c r="J505" s="217">
        <v>2200000</v>
      </c>
      <c r="K505" s="218">
        <v>555.31924800000002</v>
      </c>
      <c r="L505" s="217">
        <v>3961.69</v>
      </c>
      <c r="M505" t="s">
        <v>643</v>
      </c>
      <c r="N505" t="s">
        <v>2031</v>
      </c>
      <c r="O505" t="s">
        <v>1332</v>
      </c>
      <c r="P505" t="s">
        <v>682</v>
      </c>
      <c r="Q505" t="s">
        <v>683</v>
      </c>
      <c r="R505" t="s">
        <v>1669</v>
      </c>
      <c r="S505" t="s">
        <v>1669</v>
      </c>
      <c r="T505" t="s">
        <v>1669</v>
      </c>
      <c r="U505" t="s">
        <v>1669</v>
      </c>
      <c r="V505" t="s">
        <v>648</v>
      </c>
      <c r="W505" t="s">
        <v>1306</v>
      </c>
      <c r="X505" t="s">
        <v>1669</v>
      </c>
      <c r="Y505" s="216">
        <v>44658</v>
      </c>
    </row>
    <row r="506" spans="2:25" x14ac:dyDescent="0.25">
      <c r="B506" t="s">
        <v>637</v>
      </c>
      <c r="C506" s="216">
        <v>44385</v>
      </c>
      <c r="D506" t="s">
        <v>1643</v>
      </c>
      <c r="E506" t="s">
        <v>639</v>
      </c>
      <c r="F506">
        <v>5530</v>
      </c>
      <c r="G506" t="s">
        <v>1340</v>
      </c>
      <c r="H506" t="s">
        <v>1341</v>
      </c>
      <c r="I506" t="s">
        <v>679</v>
      </c>
      <c r="J506" s="217">
        <v>1000</v>
      </c>
      <c r="K506" s="218">
        <v>554.68566599999997</v>
      </c>
      <c r="L506" s="217">
        <v>1.8</v>
      </c>
      <c r="M506" t="s">
        <v>643</v>
      </c>
      <c r="N506" t="s">
        <v>1660</v>
      </c>
      <c r="O506" t="s">
        <v>819</v>
      </c>
      <c r="P506" t="s">
        <v>682</v>
      </c>
      <c r="Q506" t="s">
        <v>683</v>
      </c>
      <c r="R506" t="s">
        <v>1669</v>
      </c>
      <c r="S506" t="s">
        <v>1669</v>
      </c>
      <c r="T506" t="s">
        <v>1669</v>
      </c>
      <c r="U506" t="s">
        <v>1669</v>
      </c>
      <c r="V506" t="s">
        <v>648</v>
      </c>
      <c r="W506" t="s">
        <v>1306</v>
      </c>
      <c r="X506" t="s">
        <v>1669</v>
      </c>
      <c r="Y506" s="216">
        <v>44658</v>
      </c>
    </row>
    <row r="507" spans="2:25" x14ac:dyDescent="0.25">
      <c r="B507" t="s">
        <v>637</v>
      </c>
      <c r="C507" s="216">
        <v>44385</v>
      </c>
      <c r="D507" t="s">
        <v>1643</v>
      </c>
      <c r="E507" t="s">
        <v>639</v>
      </c>
      <c r="F507">
        <v>5530</v>
      </c>
      <c r="G507" t="s">
        <v>1335</v>
      </c>
      <c r="H507" t="s">
        <v>1336</v>
      </c>
      <c r="I507" t="s">
        <v>679</v>
      </c>
      <c r="J507" s="217">
        <v>10000</v>
      </c>
      <c r="K507" s="218">
        <v>554.68566599999997</v>
      </c>
      <c r="L507" s="217">
        <v>18.03</v>
      </c>
      <c r="M507" t="s">
        <v>643</v>
      </c>
      <c r="N507" t="s">
        <v>2000</v>
      </c>
      <c r="O507" t="s">
        <v>809</v>
      </c>
      <c r="P507" t="s">
        <v>682</v>
      </c>
      <c r="Q507" t="s">
        <v>683</v>
      </c>
      <c r="R507" t="s">
        <v>1669</v>
      </c>
      <c r="S507" t="s">
        <v>1669</v>
      </c>
      <c r="T507" t="s">
        <v>1669</v>
      </c>
      <c r="U507" t="s">
        <v>1669</v>
      </c>
      <c r="V507" t="s">
        <v>648</v>
      </c>
      <c r="W507" t="s">
        <v>1306</v>
      </c>
      <c r="X507" t="s">
        <v>1669</v>
      </c>
      <c r="Y507" s="216">
        <v>44658</v>
      </c>
    </row>
    <row r="508" spans="2:25" x14ac:dyDescent="0.25">
      <c r="B508" t="s">
        <v>637</v>
      </c>
      <c r="C508" s="216">
        <v>44385</v>
      </c>
      <c r="D508" t="s">
        <v>1643</v>
      </c>
      <c r="E508" t="s">
        <v>639</v>
      </c>
      <c r="F508">
        <v>5530</v>
      </c>
      <c r="G508" t="s">
        <v>1337</v>
      </c>
      <c r="H508" t="s">
        <v>1338</v>
      </c>
      <c r="I508" t="s">
        <v>679</v>
      </c>
      <c r="J508" s="217">
        <v>10000</v>
      </c>
      <c r="K508" s="218">
        <v>554.68566599999997</v>
      </c>
      <c r="L508" s="217">
        <v>18.03</v>
      </c>
      <c r="M508" t="s">
        <v>643</v>
      </c>
      <c r="N508" t="s">
        <v>2000</v>
      </c>
      <c r="O508" t="s">
        <v>809</v>
      </c>
      <c r="P508" t="s">
        <v>682</v>
      </c>
      <c r="Q508" t="s">
        <v>683</v>
      </c>
      <c r="R508" t="s">
        <v>1669</v>
      </c>
      <c r="S508" t="s">
        <v>1669</v>
      </c>
      <c r="T508" t="s">
        <v>1669</v>
      </c>
      <c r="U508" t="s">
        <v>1669</v>
      </c>
      <c r="V508" t="s">
        <v>648</v>
      </c>
      <c r="W508" t="s">
        <v>1306</v>
      </c>
      <c r="X508" t="s">
        <v>1669</v>
      </c>
      <c r="Y508" s="216">
        <v>44658</v>
      </c>
    </row>
    <row r="509" spans="2:25" x14ac:dyDescent="0.25">
      <c r="B509" t="s">
        <v>637</v>
      </c>
      <c r="C509" s="216">
        <v>44385</v>
      </c>
      <c r="D509" t="s">
        <v>1643</v>
      </c>
      <c r="E509" t="s">
        <v>639</v>
      </c>
      <c r="F509">
        <v>5530</v>
      </c>
      <c r="G509" t="s">
        <v>1333</v>
      </c>
      <c r="H509" t="s">
        <v>1334</v>
      </c>
      <c r="I509" t="s">
        <v>679</v>
      </c>
      <c r="J509" s="217">
        <v>25000</v>
      </c>
      <c r="K509" s="218">
        <v>554.68566599999997</v>
      </c>
      <c r="L509" s="217">
        <v>45.07</v>
      </c>
      <c r="M509" t="s">
        <v>643</v>
      </c>
      <c r="N509" t="s">
        <v>1934</v>
      </c>
      <c r="O509" t="s">
        <v>806</v>
      </c>
      <c r="P509" t="s">
        <v>682</v>
      </c>
      <c r="Q509" t="s">
        <v>683</v>
      </c>
      <c r="R509" t="s">
        <v>1669</v>
      </c>
      <c r="S509" t="s">
        <v>1669</v>
      </c>
      <c r="T509" t="s">
        <v>1669</v>
      </c>
      <c r="U509" t="s">
        <v>1669</v>
      </c>
      <c r="V509" t="s">
        <v>648</v>
      </c>
      <c r="W509" t="s">
        <v>1306</v>
      </c>
      <c r="X509" t="s">
        <v>1669</v>
      </c>
      <c r="Y509" s="216">
        <v>44658</v>
      </c>
    </row>
    <row r="510" spans="2:25" x14ac:dyDescent="0.25">
      <c r="B510" t="s">
        <v>637</v>
      </c>
      <c r="C510" s="216">
        <v>44385</v>
      </c>
      <c r="D510" t="s">
        <v>1643</v>
      </c>
      <c r="E510" t="s">
        <v>639</v>
      </c>
      <c r="F510">
        <v>5530</v>
      </c>
      <c r="G510" t="s">
        <v>1252</v>
      </c>
      <c r="H510" t="s">
        <v>1339</v>
      </c>
      <c r="I510" t="s">
        <v>679</v>
      </c>
      <c r="J510" s="217">
        <v>54000</v>
      </c>
      <c r="K510" s="218">
        <v>554.68566599999997</v>
      </c>
      <c r="L510" s="217">
        <v>97.35</v>
      </c>
      <c r="M510" t="s">
        <v>643</v>
      </c>
      <c r="N510" t="s">
        <v>1933</v>
      </c>
      <c r="O510" t="s">
        <v>797</v>
      </c>
      <c r="P510" t="s">
        <v>682</v>
      </c>
      <c r="Q510" t="s">
        <v>683</v>
      </c>
      <c r="R510" t="s">
        <v>1669</v>
      </c>
      <c r="S510" t="s">
        <v>1669</v>
      </c>
      <c r="T510" t="s">
        <v>1669</v>
      </c>
      <c r="U510" t="s">
        <v>1669</v>
      </c>
      <c r="V510" t="s">
        <v>648</v>
      </c>
      <c r="W510" t="s">
        <v>1306</v>
      </c>
      <c r="X510" t="s">
        <v>1669</v>
      </c>
      <c r="Y510" s="216">
        <v>44658</v>
      </c>
    </row>
    <row r="511" spans="2:25" x14ac:dyDescent="0.25">
      <c r="B511" t="s">
        <v>637</v>
      </c>
      <c r="C511" s="216">
        <v>44385</v>
      </c>
      <c r="D511" t="s">
        <v>1643</v>
      </c>
      <c r="E511" t="s">
        <v>639</v>
      </c>
      <c r="F511">
        <v>5530</v>
      </c>
      <c r="G511" t="s">
        <v>1252</v>
      </c>
      <c r="H511" t="s">
        <v>1253</v>
      </c>
      <c r="I511" t="s">
        <v>679</v>
      </c>
      <c r="J511" s="217">
        <v>3000</v>
      </c>
      <c r="K511" s="218">
        <v>554.68566599999997</v>
      </c>
      <c r="L511" s="217">
        <v>5.41</v>
      </c>
      <c r="M511" t="s">
        <v>643</v>
      </c>
      <c r="N511" t="s">
        <v>1933</v>
      </c>
      <c r="O511" t="s">
        <v>797</v>
      </c>
      <c r="P511" t="s">
        <v>682</v>
      </c>
      <c r="Q511" t="s">
        <v>683</v>
      </c>
      <c r="R511" t="s">
        <v>1669</v>
      </c>
      <c r="S511" t="s">
        <v>1669</v>
      </c>
      <c r="T511" t="s">
        <v>1669</v>
      </c>
      <c r="U511" t="s">
        <v>1669</v>
      </c>
      <c r="V511" t="s">
        <v>648</v>
      </c>
      <c r="W511" t="s">
        <v>1097</v>
      </c>
      <c r="X511" t="s">
        <v>1669</v>
      </c>
      <c r="Y511" s="216">
        <v>44658</v>
      </c>
    </row>
    <row r="512" spans="2:25" x14ac:dyDescent="0.25">
      <c r="B512" t="s">
        <v>637</v>
      </c>
      <c r="C512" s="216">
        <v>44385</v>
      </c>
      <c r="D512" t="s">
        <v>1643</v>
      </c>
      <c r="E512" t="s">
        <v>639</v>
      </c>
      <c r="F512">
        <v>5530</v>
      </c>
      <c r="G512" t="s">
        <v>1342</v>
      </c>
      <c r="H512" t="s">
        <v>1343</v>
      </c>
      <c r="I512" t="s">
        <v>679</v>
      </c>
      <c r="J512" s="217">
        <v>60000</v>
      </c>
      <c r="K512" s="218">
        <v>554.68566599999997</v>
      </c>
      <c r="L512" s="217">
        <v>108.17</v>
      </c>
      <c r="M512" t="s">
        <v>643</v>
      </c>
      <c r="N512" t="s">
        <v>2019</v>
      </c>
      <c r="O512" t="s">
        <v>1205</v>
      </c>
      <c r="P512" t="s">
        <v>682</v>
      </c>
      <c r="Q512" t="s">
        <v>683</v>
      </c>
      <c r="R512" t="s">
        <v>1669</v>
      </c>
      <c r="S512" t="s">
        <v>1669</v>
      </c>
      <c r="T512" t="s">
        <v>1669</v>
      </c>
      <c r="U512" t="s">
        <v>1669</v>
      </c>
      <c r="V512" t="s">
        <v>648</v>
      </c>
      <c r="W512" t="s">
        <v>1306</v>
      </c>
      <c r="X512" t="s">
        <v>1669</v>
      </c>
      <c r="Y512" s="216">
        <v>44658</v>
      </c>
    </row>
    <row r="513" spans="2:25" x14ac:dyDescent="0.25">
      <c r="B513" t="s">
        <v>637</v>
      </c>
      <c r="C513" s="216">
        <v>44385</v>
      </c>
      <c r="D513" t="s">
        <v>1643</v>
      </c>
      <c r="E513" t="s">
        <v>639</v>
      </c>
      <c r="F513">
        <v>5530</v>
      </c>
      <c r="G513" t="s">
        <v>1344</v>
      </c>
      <c r="H513" t="s">
        <v>1345</v>
      </c>
      <c r="I513" t="s">
        <v>679</v>
      </c>
      <c r="J513" s="217">
        <v>48000</v>
      </c>
      <c r="K513" s="218">
        <v>554.68566599999997</v>
      </c>
      <c r="L513" s="217">
        <v>86.54</v>
      </c>
      <c r="M513" t="s">
        <v>643</v>
      </c>
      <c r="N513" t="s">
        <v>2019</v>
      </c>
      <c r="O513" t="s">
        <v>1205</v>
      </c>
      <c r="P513" t="s">
        <v>682</v>
      </c>
      <c r="Q513" t="s">
        <v>683</v>
      </c>
      <c r="R513" t="s">
        <v>1669</v>
      </c>
      <c r="S513" t="s">
        <v>1669</v>
      </c>
      <c r="T513" t="s">
        <v>1669</v>
      </c>
      <c r="U513" t="s">
        <v>1669</v>
      </c>
      <c r="V513" t="s">
        <v>648</v>
      </c>
      <c r="W513" t="s">
        <v>1306</v>
      </c>
      <c r="X513" t="s">
        <v>1669</v>
      </c>
      <c r="Y513" s="216">
        <v>44658</v>
      </c>
    </row>
    <row r="514" spans="2:25" x14ac:dyDescent="0.25">
      <c r="B514" t="s">
        <v>637</v>
      </c>
      <c r="C514" s="216">
        <v>44385</v>
      </c>
      <c r="D514" t="s">
        <v>1643</v>
      </c>
      <c r="E514" t="s">
        <v>639</v>
      </c>
      <c r="F514">
        <v>5530</v>
      </c>
      <c r="G514" t="s">
        <v>1346</v>
      </c>
      <c r="H514" t="s">
        <v>1347</v>
      </c>
      <c r="I514" t="s">
        <v>679</v>
      </c>
      <c r="J514" s="217">
        <v>25000</v>
      </c>
      <c r="K514" s="218">
        <v>554.68566599999997</v>
      </c>
      <c r="L514" s="217">
        <v>45.07</v>
      </c>
      <c r="M514" t="s">
        <v>643</v>
      </c>
      <c r="N514" t="s">
        <v>1936</v>
      </c>
      <c r="O514" t="s">
        <v>749</v>
      </c>
      <c r="P514" t="s">
        <v>682</v>
      </c>
      <c r="Q514" t="s">
        <v>683</v>
      </c>
      <c r="R514" t="s">
        <v>1669</v>
      </c>
      <c r="S514" t="s">
        <v>1669</v>
      </c>
      <c r="T514" t="s">
        <v>1669</v>
      </c>
      <c r="U514" t="s">
        <v>1669</v>
      </c>
      <c r="V514" t="s">
        <v>648</v>
      </c>
      <c r="W514" t="s">
        <v>1306</v>
      </c>
      <c r="X514" t="s">
        <v>1669</v>
      </c>
      <c r="Y514" s="216">
        <v>44658</v>
      </c>
    </row>
    <row r="515" spans="2:25" x14ac:dyDescent="0.25">
      <c r="B515" t="s">
        <v>637</v>
      </c>
      <c r="C515" s="216">
        <v>44385</v>
      </c>
      <c r="D515" t="s">
        <v>1643</v>
      </c>
      <c r="E515" t="s">
        <v>639</v>
      </c>
      <c r="F515">
        <v>5530</v>
      </c>
      <c r="G515" t="s">
        <v>1346</v>
      </c>
      <c r="H515" t="s">
        <v>1347</v>
      </c>
      <c r="I515" t="s">
        <v>679</v>
      </c>
      <c r="J515" s="217">
        <v>25000</v>
      </c>
      <c r="K515" s="218">
        <v>554.68566599999997</v>
      </c>
      <c r="L515" s="217">
        <v>45.07</v>
      </c>
      <c r="M515" t="s">
        <v>643</v>
      </c>
      <c r="N515" t="s">
        <v>1936</v>
      </c>
      <c r="O515" t="s">
        <v>749</v>
      </c>
      <c r="P515" t="s">
        <v>682</v>
      </c>
      <c r="Q515" t="s">
        <v>683</v>
      </c>
      <c r="R515" t="s">
        <v>1669</v>
      </c>
      <c r="S515" t="s">
        <v>1669</v>
      </c>
      <c r="T515" t="s">
        <v>1669</v>
      </c>
      <c r="U515" t="s">
        <v>1669</v>
      </c>
      <c r="V515" t="s">
        <v>648</v>
      </c>
      <c r="W515" t="s">
        <v>1306</v>
      </c>
      <c r="X515" t="s">
        <v>1669</v>
      </c>
      <c r="Y515" s="216">
        <v>44658</v>
      </c>
    </row>
    <row r="516" spans="2:25" x14ac:dyDescent="0.25">
      <c r="B516" t="s">
        <v>637</v>
      </c>
      <c r="C516" s="216">
        <v>44385</v>
      </c>
      <c r="D516" t="s">
        <v>1643</v>
      </c>
      <c r="E516" t="s">
        <v>639</v>
      </c>
      <c r="F516">
        <v>5530</v>
      </c>
      <c r="G516" t="s">
        <v>1346</v>
      </c>
      <c r="H516" t="s">
        <v>1347</v>
      </c>
      <c r="I516" t="s">
        <v>679</v>
      </c>
      <c r="J516" s="217">
        <v>25000</v>
      </c>
      <c r="K516" s="218">
        <v>554.68566599999997</v>
      </c>
      <c r="L516" s="217">
        <v>45.07</v>
      </c>
      <c r="M516" t="s">
        <v>643</v>
      </c>
      <c r="N516" t="s">
        <v>1936</v>
      </c>
      <c r="O516" t="s">
        <v>749</v>
      </c>
      <c r="P516" t="s">
        <v>682</v>
      </c>
      <c r="Q516" t="s">
        <v>683</v>
      </c>
      <c r="R516" t="s">
        <v>1669</v>
      </c>
      <c r="S516" t="s">
        <v>1669</v>
      </c>
      <c r="T516" t="s">
        <v>1669</v>
      </c>
      <c r="U516" t="s">
        <v>1669</v>
      </c>
      <c r="V516" t="s">
        <v>648</v>
      </c>
      <c r="W516" t="s">
        <v>1306</v>
      </c>
      <c r="X516" t="s">
        <v>1669</v>
      </c>
      <c r="Y516" s="216">
        <v>44658</v>
      </c>
    </row>
    <row r="517" spans="2:25" x14ac:dyDescent="0.25">
      <c r="B517" t="s">
        <v>637</v>
      </c>
      <c r="C517" s="216">
        <v>44385</v>
      </c>
      <c r="D517" t="s">
        <v>1643</v>
      </c>
      <c r="E517" t="s">
        <v>639</v>
      </c>
      <c r="F517">
        <v>5530</v>
      </c>
      <c r="G517" t="s">
        <v>1346</v>
      </c>
      <c r="H517" t="s">
        <v>1347</v>
      </c>
      <c r="I517" t="s">
        <v>679</v>
      </c>
      <c r="J517" s="217">
        <v>25000</v>
      </c>
      <c r="K517" s="218">
        <v>554.68566599999997</v>
      </c>
      <c r="L517" s="217">
        <v>45.07</v>
      </c>
      <c r="M517" t="s">
        <v>643</v>
      </c>
      <c r="N517" t="s">
        <v>1936</v>
      </c>
      <c r="O517" t="s">
        <v>749</v>
      </c>
      <c r="P517" t="s">
        <v>682</v>
      </c>
      <c r="Q517" t="s">
        <v>683</v>
      </c>
      <c r="R517" t="s">
        <v>1669</v>
      </c>
      <c r="S517" t="s">
        <v>1669</v>
      </c>
      <c r="T517" t="s">
        <v>1669</v>
      </c>
      <c r="U517" t="s">
        <v>1669</v>
      </c>
      <c r="V517" t="s">
        <v>648</v>
      </c>
      <c r="W517" t="s">
        <v>1306</v>
      </c>
      <c r="X517" t="s">
        <v>1669</v>
      </c>
      <c r="Y517" s="216">
        <v>44658</v>
      </c>
    </row>
    <row r="518" spans="2:25" x14ac:dyDescent="0.25">
      <c r="B518" t="s">
        <v>637</v>
      </c>
      <c r="C518" s="216">
        <v>44389</v>
      </c>
      <c r="D518" t="s">
        <v>1643</v>
      </c>
      <c r="E518" t="s">
        <v>639</v>
      </c>
      <c r="F518">
        <v>5530</v>
      </c>
      <c r="G518" t="s">
        <v>1348</v>
      </c>
      <c r="H518" t="s">
        <v>1349</v>
      </c>
      <c r="I518" t="s">
        <v>679</v>
      </c>
      <c r="J518" s="217">
        <v>9000</v>
      </c>
      <c r="K518" s="218">
        <v>552.93547799999999</v>
      </c>
      <c r="L518" s="217">
        <v>16.28</v>
      </c>
      <c r="M518" t="s">
        <v>643</v>
      </c>
      <c r="N518" t="s">
        <v>1932</v>
      </c>
      <c r="O518" t="s">
        <v>721</v>
      </c>
      <c r="P518" t="s">
        <v>682</v>
      </c>
      <c r="Q518" t="s">
        <v>683</v>
      </c>
      <c r="R518" t="s">
        <v>1669</v>
      </c>
      <c r="S518" t="s">
        <v>1669</v>
      </c>
      <c r="T518" t="s">
        <v>1669</v>
      </c>
      <c r="U518" t="s">
        <v>1669</v>
      </c>
      <c r="V518" t="s">
        <v>648</v>
      </c>
      <c r="W518" t="s">
        <v>1306</v>
      </c>
      <c r="X518" t="s">
        <v>1669</v>
      </c>
      <c r="Y518" s="216">
        <v>44658</v>
      </c>
    </row>
    <row r="519" spans="2:25" x14ac:dyDescent="0.25">
      <c r="B519" t="s">
        <v>637</v>
      </c>
      <c r="C519" s="216">
        <v>44390</v>
      </c>
      <c r="D519" t="s">
        <v>1643</v>
      </c>
      <c r="E519" t="s">
        <v>639</v>
      </c>
      <c r="F519">
        <v>5530</v>
      </c>
      <c r="G519" t="s">
        <v>1351</v>
      </c>
      <c r="H519" t="s">
        <v>1352</v>
      </c>
      <c r="I519" t="s">
        <v>679</v>
      </c>
      <c r="J519" s="217">
        <v>30750</v>
      </c>
      <c r="K519" s="218">
        <v>554.62605599999995</v>
      </c>
      <c r="L519" s="217">
        <v>55.44</v>
      </c>
      <c r="M519" t="s">
        <v>643</v>
      </c>
      <c r="N519" t="s">
        <v>1933</v>
      </c>
      <c r="O519" t="s">
        <v>797</v>
      </c>
      <c r="P519" t="s">
        <v>682</v>
      </c>
      <c r="Q519" t="s">
        <v>683</v>
      </c>
      <c r="R519" t="s">
        <v>1669</v>
      </c>
      <c r="S519" t="s">
        <v>1669</v>
      </c>
      <c r="T519" t="s">
        <v>1669</v>
      </c>
      <c r="U519" t="s">
        <v>1669</v>
      </c>
      <c r="V519" t="s">
        <v>648</v>
      </c>
      <c r="W519" t="s">
        <v>1306</v>
      </c>
      <c r="X519" t="s">
        <v>1669</v>
      </c>
      <c r="Y519" s="216">
        <v>44658</v>
      </c>
    </row>
    <row r="520" spans="2:25" x14ac:dyDescent="0.25">
      <c r="B520" t="s">
        <v>637</v>
      </c>
      <c r="C520" s="216">
        <v>44390</v>
      </c>
      <c r="D520" t="s">
        <v>1643</v>
      </c>
      <c r="E520" t="s">
        <v>639</v>
      </c>
      <c r="F520">
        <v>5530</v>
      </c>
      <c r="G520" t="s">
        <v>1353</v>
      </c>
      <c r="H520" t="s">
        <v>1354</v>
      </c>
      <c r="I520" t="s">
        <v>679</v>
      </c>
      <c r="J520" s="217">
        <v>3000</v>
      </c>
      <c r="K520" s="218">
        <v>554.62605599999995</v>
      </c>
      <c r="L520" s="217">
        <v>5.41</v>
      </c>
      <c r="M520" t="s">
        <v>643</v>
      </c>
      <c r="N520" t="s">
        <v>1933</v>
      </c>
      <c r="O520" t="s">
        <v>797</v>
      </c>
      <c r="P520" t="s">
        <v>682</v>
      </c>
      <c r="Q520" t="s">
        <v>683</v>
      </c>
      <c r="R520" t="s">
        <v>1669</v>
      </c>
      <c r="S520" t="s">
        <v>1669</v>
      </c>
      <c r="T520" t="s">
        <v>1669</v>
      </c>
      <c r="U520" t="s">
        <v>1669</v>
      </c>
      <c r="V520" t="s">
        <v>648</v>
      </c>
      <c r="W520" t="s">
        <v>1306</v>
      </c>
      <c r="X520" t="s">
        <v>1669</v>
      </c>
      <c r="Y520" s="216">
        <v>44658</v>
      </c>
    </row>
    <row r="521" spans="2:25" x14ac:dyDescent="0.25">
      <c r="B521" t="s">
        <v>637</v>
      </c>
      <c r="C521" s="216">
        <v>44390</v>
      </c>
      <c r="D521" t="s">
        <v>1643</v>
      </c>
      <c r="E521" t="s">
        <v>639</v>
      </c>
      <c r="F521">
        <v>5530</v>
      </c>
      <c r="G521" t="s">
        <v>1355</v>
      </c>
      <c r="H521" t="s">
        <v>1356</v>
      </c>
      <c r="I521" t="s">
        <v>679</v>
      </c>
      <c r="J521" s="217">
        <v>1500</v>
      </c>
      <c r="K521" s="218">
        <v>554.62605599999995</v>
      </c>
      <c r="L521" s="217">
        <v>2.7</v>
      </c>
      <c r="M521" t="s">
        <v>643</v>
      </c>
      <c r="N521" t="s">
        <v>1933</v>
      </c>
      <c r="O521" t="s">
        <v>797</v>
      </c>
      <c r="P521" t="s">
        <v>682</v>
      </c>
      <c r="Q521" t="s">
        <v>683</v>
      </c>
      <c r="R521" t="s">
        <v>1669</v>
      </c>
      <c r="S521" t="s">
        <v>1669</v>
      </c>
      <c r="T521" t="s">
        <v>1669</v>
      </c>
      <c r="U521" t="s">
        <v>1669</v>
      </c>
      <c r="V521" t="s">
        <v>648</v>
      </c>
      <c r="W521" t="s">
        <v>1306</v>
      </c>
      <c r="X521" t="s">
        <v>1669</v>
      </c>
      <c r="Y521" s="216">
        <v>44658</v>
      </c>
    </row>
    <row r="522" spans="2:25" x14ac:dyDescent="0.25">
      <c r="B522" t="s">
        <v>637</v>
      </c>
      <c r="C522" s="216">
        <v>44391</v>
      </c>
      <c r="D522" t="s">
        <v>1643</v>
      </c>
      <c r="E522" t="s">
        <v>639</v>
      </c>
      <c r="F522">
        <v>5530</v>
      </c>
      <c r="G522" t="s">
        <v>1358</v>
      </c>
      <c r="H522" t="s">
        <v>907</v>
      </c>
      <c r="I522" t="s">
        <v>679</v>
      </c>
      <c r="J522" s="217">
        <v>51000</v>
      </c>
      <c r="K522" s="218">
        <v>555.51917400000002</v>
      </c>
      <c r="L522" s="217">
        <v>91.81</v>
      </c>
      <c r="M522" t="s">
        <v>643</v>
      </c>
      <c r="N522" t="s">
        <v>1933</v>
      </c>
      <c r="O522" t="s">
        <v>797</v>
      </c>
      <c r="P522" t="s">
        <v>682</v>
      </c>
      <c r="Q522" t="s">
        <v>683</v>
      </c>
      <c r="R522" t="s">
        <v>1669</v>
      </c>
      <c r="S522" t="s">
        <v>1669</v>
      </c>
      <c r="T522" t="s">
        <v>1669</v>
      </c>
      <c r="U522" t="s">
        <v>1669</v>
      </c>
      <c r="V522" t="s">
        <v>648</v>
      </c>
      <c r="W522" t="s">
        <v>1306</v>
      </c>
      <c r="X522" t="s">
        <v>1669</v>
      </c>
      <c r="Y522" s="216">
        <v>44658</v>
      </c>
    </row>
    <row r="523" spans="2:25" x14ac:dyDescent="0.25">
      <c r="B523" t="s">
        <v>637</v>
      </c>
      <c r="C523" s="216">
        <v>44391</v>
      </c>
      <c r="D523" t="s">
        <v>1643</v>
      </c>
      <c r="E523" t="s">
        <v>639</v>
      </c>
      <c r="F523">
        <v>5530</v>
      </c>
      <c r="G523" t="s">
        <v>1358</v>
      </c>
      <c r="H523" t="s">
        <v>1359</v>
      </c>
      <c r="I523" t="s">
        <v>679</v>
      </c>
      <c r="J523" s="217">
        <v>6000</v>
      </c>
      <c r="K523" s="218">
        <v>555.51917400000002</v>
      </c>
      <c r="L523" s="217">
        <v>10.8</v>
      </c>
      <c r="M523" t="s">
        <v>643</v>
      </c>
      <c r="N523" t="s">
        <v>1933</v>
      </c>
      <c r="O523" t="s">
        <v>797</v>
      </c>
      <c r="P523" t="s">
        <v>682</v>
      </c>
      <c r="Q523" t="s">
        <v>683</v>
      </c>
      <c r="R523" t="s">
        <v>1669</v>
      </c>
      <c r="S523" t="s">
        <v>1669</v>
      </c>
      <c r="T523" t="s">
        <v>1669</v>
      </c>
      <c r="U523" t="s">
        <v>1669</v>
      </c>
      <c r="V523" t="s">
        <v>648</v>
      </c>
      <c r="W523" t="s">
        <v>1306</v>
      </c>
      <c r="X523" t="s">
        <v>1669</v>
      </c>
      <c r="Y523" s="216">
        <v>44658</v>
      </c>
    </row>
    <row r="524" spans="2:25" x14ac:dyDescent="0.25">
      <c r="B524" t="s">
        <v>637</v>
      </c>
      <c r="C524" s="216">
        <v>44391</v>
      </c>
      <c r="D524" t="s">
        <v>1643</v>
      </c>
      <c r="E524" t="s">
        <v>639</v>
      </c>
      <c r="F524">
        <v>5530</v>
      </c>
      <c r="G524" t="s">
        <v>1364</v>
      </c>
      <c r="H524" t="s">
        <v>1365</v>
      </c>
      <c r="I524" t="s">
        <v>679</v>
      </c>
      <c r="J524" s="217">
        <v>35000</v>
      </c>
      <c r="K524" s="218">
        <v>555.51917400000002</v>
      </c>
      <c r="L524" s="217">
        <v>63</v>
      </c>
      <c r="M524" t="s">
        <v>643</v>
      </c>
      <c r="N524" t="s">
        <v>1934</v>
      </c>
      <c r="O524" t="s">
        <v>806</v>
      </c>
      <c r="P524" t="s">
        <v>682</v>
      </c>
      <c r="Q524" t="s">
        <v>683</v>
      </c>
      <c r="R524" t="s">
        <v>1669</v>
      </c>
      <c r="S524" t="s">
        <v>1669</v>
      </c>
      <c r="T524" t="s">
        <v>1669</v>
      </c>
      <c r="U524" t="s">
        <v>1669</v>
      </c>
      <c r="V524" t="s">
        <v>648</v>
      </c>
      <c r="W524" t="s">
        <v>1306</v>
      </c>
      <c r="X524" t="s">
        <v>1669</v>
      </c>
      <c r="Y524" s="216">
        <v>44658</v>
      </c>
    </row>
    <row r="525" spans="2:25" x14ac:dyDescent="0.25">
      <c r="B525" t="s">
        <v>637</v>
      </c>
      <c r="C525" s="216">
        <v>44391</v>
      </c>
      <c r="D525" t="s">
        <v>1643</v>
      </c>
      <c r="E525" t="s">
        <v>639</v>
      </c>
      <c r="F525">
        <v>5530</v>
      </c>
      <c r="G525" t="s">
        <v>1360</v>
      </c>
      <c r="H525" t="s">
        <v>1361</v>
      </c>
      <c r="I525" t="s">
        <v>679</v>
      </c>
      <c r="J525" s="217">
        <v>20000</v>
      </c>
      <c r="K525" s="218">
        <v>555.51917400000002</v>
      </c>
      <c r="L525" s="217">
        <v>36</v>
      </c>
      <c r="M525" t="s">
        <v>643</v>
      </c>
      <c r="N525" t="s">
        <v>2000</v>
      </c>
      <c r="O525" t="s">
        <v>809</v>
      </c>
      <c r="P525" t="s">
        <v>682</v>
      </c>
      <c r="Q525" t="s">
        <v>683</v>
      </c>
      <c r="R525" t="s">
        <v>1669</v>
      </c>
      <c r="S525" t="s">
        <v>1669</v>
      </c>
      <c r="T525" t="s">
        <v>1669</v>
      </c>
      <c r="U525" t="s">
        <v>1669</v>
      </c>
      <c r="V525" t="s">
        <v>648</v>
      </c>
      <c r="W525" t="s">
        <v>1306</v>
      </c>
      <c r="X525" t="s">
        <v>1669</v>
      </c>
      <c r="Y525" s="216">
        <v>44658</v>
      </c>
    </row>
    <row r="526" spans="2:25" x14ac:dyDescent="0.25">
      <c r="B526" t="s">
        <v>637</v>
      </c>
      <c r="C526" s="216">
        <v>44391</v>
      </c>
      <c r="D526" t="s">
        <v>1643</v>
      </c>
      <c r="E526" t="s">
        <v>639</v>
      </c>
      <c r="F526">
        <v>5530</v>
      </c>
      <c r="G526" t="s">
        <v>1362</v>
      </c>
      <c r="H526" t="s">
        <v>1363</v>
      </c>
      <c r="I526" t="s">
        <v>679</v>
      </c>
      <c r="J526" s="217">
        <v>20000</v>
      </c>
      <c r="K526" s="218">
        <v>555.51917400000002</v>
      </c>
      <c r="L526" s="217">
        <v>36</v>
      </c>
      <c r="M526" t="s">
        <v>643</v>
      </c>
      <c r="N526" t="s">
        <v>2000</v>
      </c>
      <c r="O526" t="s">
        <v>809</v>
      </c>
      <c r="P526" t="s">
        <v>682</v>
      </c>
      <c r="Q526" t="s">
        <v>683</v>
      </c>
      <c r="R526" t="s">
        <v>1669</v>
      </c>
      <c r="S526" t="s">
        <v>1669</v>
      </c>
      <c r="T526" t="s">
        <v>1669</v>
      </c>
      <c r="U526" t="s">
        <v>1669</v>
      </c>
      <c r="V526" t="s">
        <v>648</v>
      </c>
      <c r="W526" t="s">
        <v>1306</v>
      </c>
      <c r="X526" t="s">
        <v>1669</v>
      </c>
      <c r="Y526" s="216">
        <v>44658</v>
      </c>
    </row>
    <row r="527" spans="2:25" x14ac:dyDescent="0.25">
      <c r="B527" t="s">
        <v>637</v>
      </c>
      <c r="C527" s="216">
        <v>44391</v>
      </c>
      <c r="D527" t="s">
        <v>1643</v>
      </c>
      <c r="E527" t="s">
        <v>639</v>
      </c>
      <c r="F527">
        <v>5530</v>
      </c>
      <c r="G527" t="s">
        <v>1366</v>
      </c>
      <c r="H527" t="s">
        <v>1367</v>
      </c>
      <c r="I527" t="s">
        <v>679</v>
      </c>
      <c r="J527" s="217">
        <v>1000</v>
      </c>
      <c r="K527" s="218">
        <v>555.51917400000002</v>
      </c>
      <c r="L527" s="217">
        <v>1.8</v>
      </c>
      <c r="M527" t="s">
        <v>643</v>
      </c>
      <c r="N527" t="s">
        <v>1660</v>
      </c>
      <c r="O527" t="s">
        <v>819</v>
      </c>
      <c r="P527" t="s">
        <v>682</v>
      </c>
      <c r="Q527" t="s">
        <v>683</v>
      </c>
      <c r="R527" t="s">
        <v>1669</v>
      </c>
      <c r="S527" t="s">
        <v>1669</v>
      </c>
      <c r="T527" t="s">
        <v>1669</v>
      </c>
      <c r="U527" t="s">
        <v>1669</v>
      </c>
      <c r="V527" t="s">
        <v>648</v>
      </c>
      <c r="W527" t="s">
        <v>1306</v>
      </c>
      <c r="X527" t="s">
        <v>1669</v>
      </c>
      <c r="Y527" s="216">
        <v>44658</v>
      </c>
    </row>
    <row r="528" spans="2:25" x14ac:dyDescent="0.25">
      <c r="B528" t="s">
        <v>637</v>
      </c>
      <c r="C528" s="216">
        <v>44391</v>
      </c>
      <c r="D528" t="s">
        <v>1643</v>
      </c>
      <c r="E528" t="s">
        <v>639</v>
      </c>
      <c r="F528">
        <v>5530</v>
      </c>
      <c r="G528" t="s">
        <v>1370</v>
      </c>
      <c r="H528" t="s">
        <v>1371</v>
      </c>
      <c r="I528" t="s">
        <v>679</v>
      </c>
      <c r="J528" s="217">
        <v>30000</v>
      </c>
      <c r="K528" s="218">
        <v>555.51917400000002</v>
      </c>
      <c r="L528" s="217">
        <v>54</v>
      </c>
      <c r="M528" t="s">
        <v>643</v>
      </c>
      <c r="N528" t="s">
        <v>2019</v>
      </c>
      <c r="O528" t="s">
        <v>1205</v>
      </c>
      <c r="P528" t="s">
        <v>682</v>
      </c>
      <c r="Q528" t="s">
        <v>683</v>
      </c>
      <c r="R528" t="s">
        <v>1669</v>
      </c>
      <c r="S528" t="s">
        <v>1669</v>
      </c>
      <c r="T528" t="s">
        <v>1669</v>
      </c>
      <c r="U528" t="s">
        <v>1669</v>
      </c>
      <c r="V528" t="s">
        <v>648</v>
      </c>
      <c r="W528" t="s">
        <v>1306</v>
      </c>
      <c r="X528" t="s">
        <v>1669</v>
      </c>
      <c r="Y528" s="216">
        <v>44658</v>
      </c>
    </row>
    <row r="529" spans="2:25" x14ac:dyDescent="0.25">
      <c r="B529" t="s">
        <v>637</v>
      </c>
      <c r="C529" s="216">
        <v>44391</v>
      </c>
      <c r="D529" t="s">
        <v>1643</v>
      </c>
      <c r="E529" t="s">
        <v>639</v>
      </c>
      <c r="F529">
        <v>5530</v>
      </c>
      <c r="G529" t="s">
        <v>1372</v>
      </c>
      <c r="H529" t="s">
        <v>1373</v>
      </c>
      <c r="I529" t="s">
        <v>679</v>
      </c>
      <c r="J529" s="217">
        <v>60000</v>
      </c>
      <c r="K529" s="218">
        <v>555.51917400000002</v>
      </c>
      <c r="L529" s="217">
        <v>108.01</v>
      </c>
      <c r="M529" t="s">
        <v>643</v>
      </c>
      <c r="N529" t="s">
        <v>2019</v>
      </c>
      <c r="O529" t="s">
        <v>1205</v>
      </c>
      <c r="P529" t="s">
        <v>682</v>
      </c>
      <c r="Q529" t="s">
        <v>683</v>
      </c>
      <c r="R529" t="s">
        <v>1669</v>
      </c>
      <c r="S529" t="s">
        <v>1669</v>
      </c>
      <c r="T529" t="s">
        <v>1669</v>
      </c>
      <c r="U529" t="s">
        <v>1669</v>
      </c>
      <c r="V529" t="s">
        <v>648</v>
      </c>
      <c r="W529" t="s">
        <v>1306</v>
      </c>
      <c r="X529" t="s">
        <v>1669</v>
      </c>
      <c r="Y529" s="216">
        <v>44658</v>
      </c>
    </row>
    <row r="530" spans="2:25" x14ac:dyDescent="0.25">
      <c r="B530" t="s">
        <v>637</v>
      </c>
      <c r="C530" s="216">
        <v>44391</v>
      </c>
      <c r="D530" t="s">
        <v>1643</v>
      </c>
      <c r="E530" t="s">
        <v>639</v>
      </c>
      <c r="F530">
        <v>5530</v>
      </c>
      <c r="G530" t="s">
        <v>1368</v>
      </c>
      <c r="H530" t="s">
        <v>1369</v>
      </c>
      <c r="I530" t="s">
        <v>679</v>
      </c>
      <c r="J530" s="217">
        <v>25000</v>
      </c>
      <c r="K530" s="218">
        <v>555.51917400000002</v>
      </c>
      <c r="L530" s="217">
        <v>45</v>
      </c>
      <c r="M530" t="s">
        <v>643</v>
      </c>
      <c r="N530" t="s">
        <v>1936</v>
      </c>
      <c r="O530" t="s">
        <v>749</v>
      </c>
      <c r="P530" t="s">
        <v>682</v>
      </c>
      <c r="Q530" t="s">
        <v>683</v>
      </c>
      <c r="R530" t="s">
        <v>1669</v>
      </c>
      <c r="S530" t="s">
        <v>1669</v>
      </c>
      <c r="T530" t="s">
        <v>1669</v>
      </c>
      <c r="U530" t="s">
        <v>1669</v>
      </c>
      <c r="V530" t="s">
        <v>648</v>
      </c>
      <c r="W530" t="s">
        <v>1306</v>
      </c>
      <c r="X530" t="s">
        <v>1669</v>
      </c>
      <c r="Y530" s="216">
        <v>44658</v>
      </c>
    </row>
    <row r="531" spans="2:25" x14ac:dyDescent="0.25">
      <c r="B531" t="s">
        <v>637</v>
      </c>
      <c r="C531" s="216">
        <v>44391</v>
      </c>
      <c r="D531" t="s">
        <v>1643</v>
      </c>
      <c r="E531" t="s">
        <v>639</v>
      </c>
      <c r="F531">
        <v>5530</v>
      </c>
      <c r="G531" t="s">
        <v>1368</v>
      </c>
      <c r="H531" t="s">
        <v>1369</v>
      </c>
      <c r="I531" t="s">
        <v>679</v>
      </c>
      <c r="J531" s="217">
        <v>25000</v>
      </c>
      <c r="K531" s="218">
        <v>555.51917400000002</v>
      </c>
      <c r="L531" s="217">
        <v>45</v>
      </c>
      <c r="M531" t="s">
        <v>643</v>
      </c>
      <c r="N531" t="s">
        <v>1936</v>
      </c>
      <c r="O531" t="s">
        <v>749</v>
      </c>
      <c r="P531" t="s">
        <v>682</v>
      </c>
      <c r="Q531" t="s">
        <v>683</v>
      </c>
      <c r="R531" t="s">
        <v>1669</v>
      </c>
      <c r="S531" t="s">
        <v>1669</v>
      </c>
      <c r="T531" t="s">
        <v>1669</v>
      </c>
      <c r="U531" t="s">
        <v>1669</v>
      </c>
      <c r="V531" t="s">
        <v>648</v>
      </c>
      <c r="W531" t="s">
        <v>1306</v>
      </c>
      <c r="X531" t="s">
        <v>1669</v>
      </c>
      <c r="Y531" s="216">
        <v>44658</v>
      </c>
    </row>
    <row r="532" spans="2:25" x14ac:dyDescent="0.25">
      <c r="B532" t="s">
        <v>637</v>
      </c>
      <c r="C532" s="216">
        <v>44391</v>
      </c>
      <c r="D532" t="s">
        <v>1643</v>
      </c>
      <c r="E532" t="s">
        <v>639</v>
      </c>
      <c r="F532">
        <v>5530</v>
      </c>
      <c r="G532" t="s">
        <v>1368</v>
      </c>
      <c r="H532" t="s">
        <v>1369</v>
      </c>
      <c r="I532" t="s">
        <v>679</v>
      </c>
      <c r="J532" s="217">
        <v>25000</v>
      </c>
      <c r="K532" s="218">
        <v>555.51917400000002</v>
      </c>
      <c r="L532" s="217">
        <v>45</v>
      </c>
      <c r="M532" t="s">
        <v>643</v>
      </c>
      <c r="N532" t="s">
        <v>1936</v>
      </c>
      <c r="O532" t="s">
        <v>749</v>
      </c>
      <c r="P532" t="s">
        <v>682</v>
      </c>
      <c r="Q532" t="s">
        <v>683</v>
      </c>
      <c r="R532" t="s">
        <v>1669</v>
      </c>
      <c r="S532" t="s">
        <v>1669</v>
      </c>
      <c r="T532" t="s">
        <v>1669</v>
      </c>
      <c r="U532" t="s">
        <v>1669</v>
      </c>
      <c r="V532" t="s">
        <v>648</v>
      </c>
      <c r="W532" t="s">
        <v>1306</v>
      </c>
      <c r="X532" t="s">
        <v>1669</v>
      </c>
      <c r="Y532" s="216">
        <v>44658</v>
      </c>
    </row>
    <row r="533" spans="2:25" x14ac:dyDescent="0.25">
      <c r="B533" t="s">
        <v>637</v>
      </c>
      <c r="C533" s="216">
        <v>44391</v>
      </c>
      <c r="D533" t="s">
        <v>1643</v>
      </c>
      <c r="E533" t="s">
        <v>639</v>
      </c>
      <c r="F533">
        <v>5530</v>
      </c>
      <c r="G533" t="s">
        <v>1368</v>
      </c>
      <c r="H533" t="s">
        <v>1369</v>
      </c>
      <c r="I533" t="s">
        <v>679</v>
      </c>
      <c r="J533" s="217">
        <v>25000</v>
      </c>
      <c r="K533" s="218">
        <v>555.51917400000002</v>
      </c>
      <c r="L533" s="217">
        <v>45</v>
      </c>
      <c r="M533" t="s">
        <v>643</v>
      </c>
      <c r="N533" t="s">
        <v>1936</v>
      </c>
      <c r="O533" t="s">
        <v>749</v>
      </c>
      <c r="P533" t="s">
        <v>682</v>
      </c>
      <c r="Q533" t="s">
        <v>683</v>
      </c>
      <c r="R533" t="s">
        <v>1669</v>
      </c>
      <c r="S533" t="s">
        <v>1669</v>
      </c>
      <c r="T533" t="s">
        <v>1669</v>
      </c>
      <c r="U533" t="s">
        <v>1669</v>
      </c>
      <c r="V533" t="s">
        <v>648</v>
      </c>
      <c r="W533" t="s">
        <v>1306</v>
      </c>
      <c r="X533" t="s">
        <v>1669</v>
      </c>
      <c r="Y533" s="216">
        <v>44658</v>
      </c>
    </row>
    <row r="534" spans="2:25" x14ac:dyDescent="0.25">
      <c r="B534" t="s">
        <v>637</v>
      </c>
      <c r="C534" s="216">
        <v>44391</v>
      </c>
      <c r="D534" t="s">
        <v>1643</v>
      </c>
      <c r="E534" t="s">
        <v>639</v>
      </c>
      <c r="F534">
        <v>5530</v>
      </c>
      <c r="G534" t="s">
        <v>1368</v>
      </c>
      <c r="H534" t="s">
        <v>1369</v>
      </c>
      <c r="I534" t="s">
        <v>679</v>
      </c>
      <c r="J534" s="217">
        <v>25000</v>
      </c>
      <c r="K534" s="218">
        <v>555.51917400000002</v>
      </c>
      <c r="L534" s="217">
        <v>45</v>
      </c>
      <c r="M534" t="s">
        <v>643</v>
      </c>
      <c r="N534" t="s">
        <v>1936</v>
      </c>
      <c r="O534" t="s">
        <v>749</v>
      </c>
      <c r="P534" t="s">
        <v>682</v>
      </c>
      <c r="Q534" t="s">
        <v>683</v>
      </c>
      <c r="R534" t="s">
        <v>1669</v>
      </c>
      <c r="S534" t="s">
        <v>1669</v>
      </c>
      <c r="T534" t="s">
        <v>1669</v>
      </c>
      <c r="U534" t="s">
        <v>1669</v>
      </c>
      <c r="V534" t="s">
        <v>648</v>
      </c>
      <c r="W534" t="s">
        <v>1306</v>
      </c>
      <c r="X534" t="s">
        <v>1669</v>
      </c>
      <c r="Y534" s="216">
        <v>44658</v>
      </c>
    </row>
    <row r="535" spans="2:25" x14ac:dyDescent="0.25">
      <c r="B535" t="s">
        <v>637</v>
      </c>
      <c r="C535" s="216">
        <v>44392</v>
      </c>
      <c r="D535" t="s">
        <v>1643</v>
      </c>
      <c r="E535" t="s">
        <v>639</v>
      </c>
      <c r="F535">
        <v>5530</v>
      </c>
      <c r="G535" t="s">
        <v>1377</v>
      </c>
      <c r="H535" t="s">
        <v>1016</v>
      </c>
      <c r="I535" t="s">
        <v>679</v>
      </c>
      <c r="J535" s="217">
        <v>50000</v>
      </c>
      <c r="K535" s="218">
        <v>554.88216599999998</v>
      </c>
      <c r="L535" s="217">
        <v>90.11</v>
      </c>
      <c r="M535" t="s">
        <v>643</v>
      </c>
      <c r="N535" t="s">
        <v>1953</v>
      </c>
      <c r="O535" t="s">
        <v>712</v>
      </c>
      <c r="P535" t="s">
        <v>682</v>
      </c>
      <c r="Q535" t="s">
        <v>683</v>
      </c>
      <c r="R535" t="s">
        <v>1669</v>
      </c>
      <c r="S535" t="s">
        <v>1669</v>
      </c>
      <c r="T535" t="s">
        <v>1669</v>
      </c>
      <c r="U535" t="s">
        <v>1669</v>
      </c>
      <c r="V535" t="s">
        <v>648</v>
      </c>
      <c r="W535" t="s">
        <v>1306</v>
      </c>
      <c r="X535" t="s">
        <v>1669</v>
      </c>
      <c r="Y535" s="216">
        <v>44658</v>
      </c>
    </row>
    <row r="536" spans="2:25" x14ac:dyDescent="0.25">
      <c r="B536" t="s">
        <v>637</v>
      </c>
      <c r="C536" s="216">
        <v>44392</v>
      </c>
      <c r="D536" t="s">
        <v>1643</v>
      </c>
      <c r="E536" t="s">
        <v>639</v>
      </c>
      <c r="F536">
        <v>5530</v>
      </c>
      <c r="G536" t="s">
        <v>1375</v>
      </c>
      <c r="H536" t="s">
        <v>1376</v>
      </c>
      <c r="I536" t="s">
        <v>679</v>
      </c>
      <c r="J536" s="217">
        <v>30000</v>
      </c>
      <c r="K536" s="218">
        <v>554.88216599999998</v>
      </c>
      <c r="L536" s="217">
        <v>54.07</v>
      </c>
      <c r="M536" t="s">
        <v>643</v>
      </c>
      <c r="N536" t="s">
        <v>1660</v>
      </c>
      <c r="O536" t="s">
        <v>819</v>
      </c>
      <c r="P536" t="s">
        <v>682</v>
      </c>
      <c r="Q536" t="s">
        <v>683</v>
      </c>
      <c r="R536" t="s">
        <v>1669</v>
      </c>
      <c r="S536" t="s">
        <v>1669</v>
      </c>
      <c r="T536" t="s">
        <v>1669</v>
      </c>
      <c r="U536" t="s">
        <v>1669</v>
      </c>
      <c r="V536" t="s">
        <v>648</v>
      </c>
      <c r="W536" t="s">
        <v>1306</v>
      </c>
      <c r="X536" t="s">
        <v>1669</v>
      </c>
      <c r="Y536" s="216">
        <v>44658</v>
      </c>
    </row>
    <row r="537" spans="2:25" x14ac:dyDescent="0.25">
      <c r="B537" t="s">
        <v>637</v>
      </c>
      <c r="C537" s="216">
        <v>44393</v>
      </c>
      <c r="D537" t="s">
        <v>1643</v>
      </c>
      <c r="E537" t="s">
        <v>639</v>
      </c>
      <c r="F537">
        <v>5530</v>
      </c>
      <c r="G537" t="s">
        <v>1379</v>
      </c>
      <c r="H537" t="s">
        <v>1380</v>
      </c>
      <c r="I537" t="s">
        <v>679</v>
      </c>
      <c r="J537" s="217">
        <v>500</v>
      </c>
      <c r="K537" s="218">
        <v>555.53163600000005</v>
      </c>
      <c r="L537" s="217">
        <v>0.9</v>
      </c>
      <c r="M537" t="s">
        <v>643</v>
      </c>
      <c r="N537" t="s">
        <v>1660</v>
      </c>
      <c r="O537" t="s">
        <v>819</v>
      </c>
      <c r="P537" t="s">
        <v>682</v>
      </c>
      <c r="Q537" t="s">
        <v>683</v>
      </c>
      <c r="R537" t="s">
        <v>1669</v>
      </c>
      <c r="S537" t="s">
        <v>1669</v>
      </c>
      <c r="T537" t="s">
        <v>1669</v>
      </c>
      <c r="U537" t="s">
        <v>1669</v>
      </c>
      <c r="V537" t="s">
        <v>648</v>
      </c>
      <c r="W537" t="s">
        <v>1306</v>
      </c>
      <c r="X537" t="s">
        <v>1669</v>
      </c>
      <c r="Y537" s="216">
        <v>44658</v>
      </c>
    </row>
    <row r="538" spans="2:25" x14ac:dyDescent="0.25">
      <c r="B538" t="s">
        <v>637</v>
      </c>
      <c r="C538" s="216">
        <v>44393</v>
      </c>
      <c r="D538" t="s">
        <v>1643</v>
      </c>
      <c r="E538" t="s">
        <v>639</v>
      </c>
      <c r="F538">
        <v>5530</v>
      </c>
      <c r="G538" t="s">
        <v>1381</v>
      </c>
      <c r="H538" t="s">
        <v>1014</v>
      </c>
      <c r="I538" t="s">
        <v>679</v>
      </c>
      <c r="J538" s="217">
        <v>8100</v>
      </c>
      <c r="K538" s="218">
        <v>555.53163600000005</v>
      </c>
      <c r="L538" s="217">
        <v>14.58</v>
      </c>
      <c r="M538" t="s">
        <v>643</v>
      </c>
      <c r="N538" t="s">
        <v>1932</v>
      </c>
      <c r="O538" t="s">
        <v>721</v>
      </c>
      <c r="P538" t="s">
        <v>682</v>
      </c>
      <c r="Q538" t="s">
        <v>683</v>
      </c>
      <c r="R538" t="s">
        <v>1669</v>
      </c>
      <c r="S538" t="s">
        <v>1669</v>
      </c>
      <c r="T538" t="s">
        <v>1669</v>
      </c>
      <c r="U538" t="s">
        <v>1669</v>
      </c>
      <c r="V538" t="s">
        <v>648</v>
      </c>
      <c r="W538" t="s">
        <v>1306</v>
      </c>
      <c r="X538" t="s">
        <v>1669</v>
      </c>
      <c r="Y538" s="216">
        <v>44658</v>
      </c>
    </row>
    <row r="539" spans="2:25" x14ac:dyDescent="0.25">
      <c r="B539" t="s">
        <v>637</v>
      </c>
      <c r="C539" s="216">
        <v>44394</v>
      </c>
      <c r="D539" t="s">
        <v>1643</v>
      </c>
      <c r="E539" t="s">
        <v>639</v>
      </c>
      <c r="F539">
        <v>5530</v>
      </c>
      <c r="G539" t="s">
        <v>1385</v>
      </c>
      <c r="H539" t="s">
        <v>1386</v>
      </c>
      <c r="I539" t="s">
        <v>679</v>
      </c>
      <c r="J539" s="217">
        <v>60000</v>
      </c>
      <c r="K539" s="218">
        <v>555.65090399999997</v>
      </c>
      <c r="L539" s="217">
        <v>107.98</v>
      </c>
      <c r="M539" t="s">
        <v>643</v>
      </c>
      <c r="N539" t="s">
        <v>2019</v>
      </c>
      <c r="O539" t="s">
        <v>1205</v>
      </c>
      <c r="P539" t="s">
        <v>682</v>
      </c>
      <c r="Q539" t="s">
        <v>683</v>
      </c>
      <c r="R539" t="s">
        <v>1669</v>
      </c>
      <c r="S539" t="s">
        <v>1669</v>
      </c>
      <c r="T539" t="s">
        <v>1669</v>
      </c>
      <c r="U539" t="s">
        <v>1669</v>
      </c>
      <c r="V539" t="s">
        <v>648</v>
      </c>
      <c r="W539" t="s">
        <v>1306</v>
      </c>
      <c r="X539" t="s">
        <v>1669</v>
      </c>
      <c r="Y539" s="216">
        <v>44658</v>
      </c>
    </row>
    <row r="540" spans="2:25" x14ac:dyDescent="0.25">
      <c r="B540" t="s">
        <v>637</v>
      </c>
      <c r="C540" s="216">
        <v>44394</v>
      </c>
      <c r="D540" t="s">
        <v>1643</v>
      </c>
      <c r="E540" t="s">
        <v>639</v>
      </c>
      <c r="F540">
        <v>5530</v>
      </c>
      <c r="G540" t="s">
        <v>1387</v>
      </c>
      <c r="H540" t="s">
        <v>1388</v>
      </c>
      <c r="I540" t="s">
        <v>679</v>
      </c>
      <c r="J540" s="217">
        <v>90000</v>
      </c>
      <c r="K540" s="218">
        <v>555.65090399999997</v>
      </c>
      <c r="L540" s="217">
        <v>161.97</v>
      </c>
      <c r="M540" t="s">
        <v>643</v>
      </c>
      <c r="N540" t="s">
        <v>1936</v>
      </c>
      <c r="O540" t="s">
        <v>749</v>
      </c>
      <c r="P540" t="s">
        <v>682</v>
      </c>
      <c r="Q540" t="s">
        <v>683</v>
      </c>
      <c r="R540" t="s">
        <v>1669</v>
      </c>
      <c r="S540" t="s">
        <v>1669</v>
      </c>
      <c r="T540" t="s">
        <v>1669</v>
      </c>
      <c r="U540" t="s">
        <v>1669</v>
      </c>
      <c r="V540" t="s">
        <v>648</v>
      </c>
      <c r="W540" t="s">
        <v>1306</v>
      </c>
      <c r="X540" t="s">
        <v>1669</v>
      </c>
      <c r="Y540" s="216">
        <v>44658</v>
      </c>
    </row>
    <row r="541" spans="2:25" x14ac:dyDescent="0.25">
      <c r="B541" t="s">
        <v>637</v>
      </c>
      <c r="C541" s="216">
        <v>44394</v>
      </c>
      <c r="D541" t="s">
        <v>1643</v>
      </c>
      <c r="E541" t="s">
        <v>639</v>
      </c>
      <c r="F541">
        <v>5530</v>
      </c>
      <c r="G541" t="s">
        <v>1387</v>
      </c>
      <c r="H541" t="s">
        <v>1388</v>
      </c>
      <c r="I541" t="s">
        <v>679</v>
      </c>
      <c r="J541" s="217">
        <v>90000</v>
      </c>
      <c r="K541" s="218">
        <v>555.65090399999997</v>
      </c>
      <c r="L541" s="217">
        <v>161.97</v>
      </c>
      <c r="M541" t="s">
        <v>643</v>
      </c>
      <c r="N541" t="s">
        <v>1936</v>
      </c>
      <c r="O541" t="s">
        <v>749</v>
      </c>
      <c r="P541" t="s">
        <v>682</v>
      </c>
      <c r="Q541" t="s">
        <v>683</v>
      </c>
      <c r="R541" t="s">
        <v>1669</v>
      </c>
      <c r="S541" t="s">
        <v>1669</v>
      </c>
      <c r="T541" t="s">
        <v>1669</v>
      </c>
      <c r="U541" t="s">
        <v>1669</v>
      </c>
      <c r="V541" t="s">
        <v>648</v>
      </c>
      <c r="W541" t="s">
        <v>1306</v>
      </c>
      <c r="X541" t="s">
        <v>1669</v>
      </c>
      <c r="Y541" s="216">
        <v>44658</v>
      </c>
    </row>
    <row r="542" spans="2:25" x14ac:dyDescent="0.25">
      <c r="B542" t="s">
        <v>637</v>
      </c>
      <c r="C542" s="216">
        <v>44394</v>
      </c>
      <c r="D542" t="s">
        <v>1643</v>
      </c>
      <c r="E542" t="s">
        <v>639</v>
      </c>
      <c r="F542">
        <v>5530</v>
      </c>
      <c r="G542" t="s">
        <v>1387</v>
      </c>
      <c r="H542" t="s">
        <v>1388</v>
      </c>
      <c r="I542" t="s">
        <v>679</v>
      </c>
      <c r="J542" s="217">
        <v>90000</v>
      </c>
      <c r="K542" s="218">
        <v>555.65090399999997</v>
      </c>
      <c r="L542" s="217">
        <v>161.97</v>
      </c>
      <c r="M542" t="s">
        <v>643</v>
      </c>
      <c r="N542" t="s">
        <v>1936</v>
      </c>
      <c r="O542" t="s">
        <v>749</v>
      </c>
      <c r="P542" t="s">
        <v>682</v>
      </c>
      <c r="Q542" t="s">
        <v>683</v>
      </c>
      <c r="R542" t="s">
        <v>1669</v>
      </c>
      <c r="S542" t="s">
        <v>1669</v>
      </c>
      <c r="T542" t="s">
        <v>1669</v>
      </c>
      <c r="U542" t="s">
        <v>1669</v>
      </c>
      <c r="V542" t="s">
        <v>648</v>
      </c>
      <c r="W542" t="s">
        <v>1306</v>
      </c>
      <c r="X542" t="s">
        <v>1669</v>
      </c>
      <c r="Y542" s="216">
        <v>44658</v>
      </c>
    </row>
    <row r="543" spans="2:25" x14ac:dyDescent="0.25">
      <c r="B543" t="s">
        <v>637</v>
      </c>
      <c r="C543" s="216">
        <v>44394</v>
      </c>
      <c r="D543" t="s">
        <v>1643</v>
      </c>
      <c r="E543" t="s">
        <v>639</v>
      </c>
      <c r="F543">
        <v>5530</v>
      </c>
      <c r="G543" t="s">
        <v>1382</v>
      </c>
      <c r="H543" t="s">
        <v>1383</v>
      </c>
      <c r="I543" t="s">
        <v>679</v>
      </c>
      <c r="J543" s="217">
        <v>20000</v>
      </c>
      <c r="K543" s="218">
        <v>555.65090399999997</v>
      </c>
      <c r="L543" s="217">
        <v>35.99</v>
      </c>
      <c r="M543" t="s">
        <v>643</v>
      </c>
      <c r="N543" t="s">
        <v>2000</v>
      </c>
      <c r="O543" t="s">
        <v>809</v>
      </c>
      <c r="P543" t="s">
        <v>682</v>
      </c>
      <c r="Q543" t="s">
        <v>683</v>
      </c>
      <c r="R543" t="s">
        <v>1669</v>
      </c>
      <c r="S543" t="s">
        <v>1669</v>
      </c>
      <c r="T543" t="s">
        <v>1669</v>
      </c>
      <c r="U543" t="s">
        <v>1669</v>
      </c>
      <c r="V543" t="s">
        <v>648</v>
      </c>
      <c r="W543" t="s">
        <v>1306</v>
      </c>
      <c r="X543" t="s">
        <v>1669</v>
      </c>
      <c r="Y543" s="216">
        <v>44658</v>
      </c>
    </row>
    <row r="544" spans="2:25" x14ac:dyDescent="0.25">
      <c r="B544" t="s">
        <v>637</v>
      </c>
      <c r="C544" s="216">
        <v>44394</v>
      </c>
      <c r="D544" t="s">
        <v>1643</v>
      </c>
      <c r="E544" t="s">
        <v>639</v>
      </c>
      <c r="F544">
        <v>5530</v>
      </c>
      <c r="G544" t="s">
        <v>1255</v>
      </c>
      <c r="H544" t="s">
        <v>1384</v>
      </c>
      <c r="I544" t="s">
        <v>679</v>
      </c>
      <c r="J544" s="217">
        <v>30000</v>
      </c>
      <c r="K544" s="218">
        <v>555.65090399999997</v>
      </c>
      <c r="L544" s="217">
        <v>53.99</v>
      </c>
      <c r="M544" t="s">
        <v>643</v>
      </c>
      <c r="N544" t="s">
        <v>1933</v>
      </c>
      <c r="O544" t="s">
        <v>797</v>
      </c>
      <c r="P544" t="s">
        <v>682</v>
      </c>
      <c r="Q544" t="s">
        <v>683</v>
      </c>
      <c r="R544" t="s">
        <v>1669</v>
      </c>
      <c r="S544" t="s">
        <v>1669</v>
      </c>
      <c r="T544" t="s">
        <v>1669</v>
      </c>
      <c r="U544" t="s">
        <v>1669</v>
      </c>
      <c r="V544" t="s">
        <v>648</v>
      </c>
      <c r="W544" t="s">
        <v>1306</v>
      </c>
      <c r="X544" t="s">
        <v>1669</v>
      </c>
      <c r="Y544" s="216">
        <v>44658</v>
      </c>
    </row>
    <row r="545" spans="2:25" x14ac:dyDescent="0.25">
      <c r="B545" t="s">
        <v>637</v>
      </c>
      <c r="C545" s="216">
        <v>44394</v>
      </c>
      <c r="D545" t="s">
        <v>1643</v>
      </c>
      <c r="E545" t="s">
        <v>639</v>
      </c>
      <c r="F545">
        <v>5530</v>
      </c>
      <c r="G545" t="s">
        <v>1255</v>
      </c>
      <c r="H545" t="s">
        <v>1256</v>
      </c>
      <c r="I545" t="s">
        <v>679</v>
      </c>
      <c r="J545" s="217">
        <v>4500</v>
      </c>
      <c r="K545" s="218">
        <v>555.65090399999997</v>
      </c>
      <c r="L545" s="217">
        <v>8.1</v>
      </c>
      <c r="M545" t="s">
        <v>643</v>
      </c>
      <c r="N545" t="s">
        <v>1933</v>
      </c>
      <c r="O545" t="s">
        <v>797</v>
      </c>
      <c r="P545" t="s">
        <v>682</v>
      </c>
      <c r="Q545" t="s">
        <v>683</v>
      </c>
      <c r="R545" t="s">
        <v>1669</v>
      </c>
      <c r="S545" t="s">
        <v>1669</v>
      </c>
      <c r="T545" t="s">
        <v>1669</v>
      </c>
      <c r="U545" t="s">
        <v>1669</v>
      </c>
      <c r="V545" t="s">
        <v>648</v>
      </c>
      <c r="W545" t="s">
        <v>1097</v>
      </c>
      <c r="X545" t="s">
        <v>1669</v>
      </c>
      <c r="Y545" s="216">
        <v>44658</v>
      </c>
    </row>
    <row r="546" spans="2:25" x14ac:dyDescent="0.25">
      <c r="B546" t="s">
        <v>637</v>
      </c>
      <c r="C546" s="216">
        <v>44395</v>
      </c>
      <c r="D546" t="s">
        <v>1643</v>
      </c>
      <c r="E546" t="s">
        <v>639</v>
      </c>
      <c r="F546">
        <v>5530</v>
      </c>
      <c r="G546" t="s">
        <v>1390</v>
      </c>
      <c r="H546" t="s">
        <v>1391</v>
      </c>
      <c r="I546" t="s">
        <v>679</v>
      </c>
      <c r="J546" s="217">
        <v>4900</v>
      </c>
      <c r="K546" s="218">
        <v>555.62612999999999</v>
      </c>
      <c r="L546" s="217">
        <v>8.82</v>
      </c>
      <c r="M546" t="s">
        <v>643</v>
      </c>
      <c r="N546" t="s">
        <v>1933</v>
      </c>
      <c r="O546" t="s">
        <v>797</v>
      </c>
      <c r="P546" t="s">
        <v>682</v>
      </c>
      <c r="Q546" t="s">
        <v>683</v>
      </c>
      <c r="R546" t="s">
        <v>1669</v>
      </c>
      <c r="S546" t="s">
        <v>1669</v>
      </c>
      <c r="T546" t="s">
        <v>1669</v>
      </c>
      <c r="U546" t="s">
        <v>1669</v>
      </c>
      <c r="V546" t="s">
        <v>648</v>
      </c>
      <c r="W546" t="s">
        <v>1306</v>
      </c>
      <c r="X546" t="s">
        <v>1669</v>
      </c>
      <c r="Y546" s="216">
        <v>44658</v>
      </c>
    </row>
    <row r="547" spans="2:25" x14ac:dyDescent="0.25">
      <c r="B547" t="s">
        <v>637</v>
      </c>
      <c r="C547" s="216">
        <v>44395</v>
      </c>
      <c r="D547" t="s">
        <v>1643</v>
      </c>
      <c r="E547" t="s">
        <v>639</v>
      </c>
      <c r="F547">
        <v>5530</v>
      </c>
      <c r="G547" t="s">
        <v>1392</v>
      </c>
      <c r="H547" t="s">
        <v>1393</v>
      </c>
      <c r="I547" t="s">
        <v>679</v>
      </c>
      <c r="J547" s="217">
        <v>30000</v>
      </c>
      <c r="K547" s="218">
        <v>555.62612999999999</v>
      </c>
      <c r="L547" s="217">
        <v>53.99</v>
      </c>
      <c r="M547" t="s">
        <v>643</v>
      </c>
      <c r="N547" t="s">
        <v>1660</v>
      </c>
      <c r="O547" t="s">
        <v>819</v>
      </c>
      <c r="P547" t="s">
        <v>682</v>
      </c>
      <c r="Q547" t="s">
        <v>683</v>
      </c>
      <c r="R547" t="s">
        <v>1669</v>
      </c>
      <c r="S547" t="s">
        <v>1669</v>
      </c>
      <c r="T547" t="s">
        <v>1669</v>
      </c>
      <c r="U547" t="s">
        <v>1669</v>
      </c>
      <c r="V547" t="s">
        <v>648</v>
      </c>
      <c r="W547" t="s">
        <v>1306</v>
      </c>
      <c r="X547" t="s">
        <v>1669</v>
      </c>
      <c r="Y547" s="216">
        <v>44658</v>
      </c>
    </row>
    <row r="548" spans="2:25" x14ac:dyDescent="0.25">
      <c r="B548" t="s">
        <v>637</v>
      </c>
      <c r="C548" s="216">
        <v>44399</v>
      </c>
      <c r="D548" t="s">
        <v>1643</v>
      </c>
      <c r="E548" t="s">
        <v>639</v>
      </c>
      <c r="F548">
        <v>5530</v>
      </c>
      <c r="G548" t="s">
        <v>1395</v>
      </c>
      <c r="H548" t="s">
        <v>1396</v>
      </c>
      <c r="I548" t="s">
        <v>679</v>
      </c>
      <c r="J548" s="217">
        <v>60000</v>
      </c>
      <c r="K548" s="218">
        <v>556.55865400000005</v>
      </c>
      <c r="L548" s="217">
        <v>107.81</v>
      </c>
      <c r="M548" t="s">
        <v>643</v>
      </c>
      <c r="N548" t="s">
        <v>1933</v>
      </c>
      <c r="O548" t="s">
        <v>797</v>
      </c>
      <c r="P548" t="s">
        <v>682</v>
      </c>
      <c r="Q548" t="s">
        <v>683</v>
      </c>
      <c r="R548" t="s">
        <v>1669</v>
      </c>
      <c r="S548" t="s">
        <v>1669</v>
      </c>
      <c r="T548" t="s">
        <v>1669</v>
      </c>
      <c r="U548" t="s">
        <v>1669</v>
      </c>
      <c r="V548" t="s">
        <v>648</v>
      </c>
      <c r="W548" t="s">
        <v>1306</v>
      </c>
      <c r="X548" t="s">
        <v>1669</v>
      </c>
      <c r="Y548" s="216">
        <v>44658</v>
      </c>
    </row>
    <row r="549" spans="2:25" x14ac:dyDescent="0.25">
      <c r="B549" t="s">
        <v>637</v>
      </c>
      <c r="C549" s="216">
        <v>44400</v>
      </c>
      <c r="D549" t="s">
        <v>1643</v>
      </c>
      <c r="E549" t="s">
        <v>639</v>
      </c>
      <c r="F549">
        <v>5530</v>
      </c>
      <c r="G549" t="s">
        <v>1397</v>
      </c>
      <c r="H549" t="s">
        <v>1398</v>
      </c>
      <c r="I549" t="s">
        <v>679</v>
      </c>
      <c r="J549" s="217">
        <v>1500</v>
      </c>
      <c r="K549" s="218">
        <v>557.28337599999998</v>
      </c>
      <c r="L549" s="217">
        <v>2.69</v>
      </c>
      <c r="M549" t="s">
        <v>643</v>
      </c>
      <c r="N549" t="s">
        <v>1933</v>
      </c>
      <c r="O549" t="s">
        <v>797</v>
      </c>
      <c r="P549" t="s">
        <v>682</v>
      </c>
      <c r="Q549" t="s">
        <v>683</v>
      </c>
      <c r="R549" t="s">
        <v>1669</v>
      </c>
      <c r="S549" t="s">
        <v>1669</v>
      </c>
      <c r="T549" t="s">
        <v>1669</v>
      </c>
      <c r="U549" t="s">
        <v>1669</v>
      </c>
      <c r="V549" t="s">
        <v>648</v>
      </c>
      <c r="W549" t="s">
        <v>1306</v>
      </c>
      <c r="X549" t="s">
        <v>1669</v>
      </c>
      <c r="Y549" s="216">
        <v>44658</v>
      </c>
    </row>
    <row r="550" spans="2:25" x14ac:dyDescent="0.25">
      <c r="B550" t="s">
        <v>637</v>
      </c>
      <c r="C550" s="216">
        <v>44400</v>
      </c>
      <c r="D550" t="s">
        <v>1643</v>
      </c>
      <c r="E550" t="s">
        <v>639</v>
      </c>
      <c r="F550">
        <v>5530</v>
      </c>
      <c r="G550" t="s">
        <v>1399</v>
      </c>
      <c r="H550" t="s">
        <v>1291</v>
      </c>
      <c r="I550" t="s">
        <v>679</v>
      </c>
      <c r="J550" s="217">
        <v>70000</v>
      </c>
      <c r="K550" s="218">
        <v>557.28337599999998</v>
      </c>
      <c r="L550" s="217">
        <v>125.61</v>
      </c>
      <c r="M550" t="s">
        <v>643</v>
      </c>
      <c r="N550" t="s">
        <v>2000</v>
      </c>
      <c r="O550" t="s">
        <v>809</v>
      </c>
      <c r="P550" t="s">
        <v>682</v>
      </c>
      <c r="Q550" t="s">
        <v>683</v>
      </c>
      <c r="R550" t="s">
        <v>1669</v>
      </c>
      <c r="S550" t="s">
        <v>1669</v>
      </c>
      <c r="T550" t="s">
        <v>1669</v>
      </c>
      <c r="U550" t="s">
        <v>1669</v>
      </c>
      <c r="V550" t="s">
        <v>648</v>
      </c>
      <c r="W550" t="s">
        <v>1306</v>
      </c>
      <c r="X550" t="s">
        <v>1669</v>
      </c>
      <c r="Y550" s="216">
        <v>44658</v>
      </c>
    </row>
    <row r="551" spans="2:25" x14ac:dyDescent="0.25">
      <c r="B551" t="s">
        <v>637</v>
      </c>
      <c r="C551" s="216">
        <v>44400</v>
      </c>
      <c r="D551" t="s">
        <v>1643</v>
      </c>
      <c r="E551" t="s">
        <v>639</v>
      </c>
      <c r="F551">
        <v>4372</v>
      </c>
      <c r="G551" t="s">
        <v>651</v>
      </c>
      <c r="H551" t="s">
        <v>652</v>
      </c>
      <c r="I551" t="s">
        <v>1669</v>
      </c>
      <c r="J551" s="217">
        <v>0</v>
      </c>
      <c r="K551" s="218">
        <v>0</v>
      </c>
      <c r="L551" s="217">
        <v>4175.34</v>
      </c>
      <c r="M551" t="s">
        <v>643</v>
      </c>
      <c r="N551" t="s">
        <v>1931</v>
      </c>
      <c r="O551" t="s">
        <v>644</v>
      </c>
      <c r="P551" t="s">
        <v>645</v>
      </c>
      <c r="Q551" t="s">
        <v>646</v>
      </c>
      <c r="R551" t="s">
        <v>1669</v>
      </c>
      <c r="S551" t="s">
        <v>1669</v>
      </c>
      <c r="T551" t="s">
        <v>1986</v>
      </c>
      <c r="U551" t="s">
        <v>647</v>
      </c>
      <c r="V551" t="s">
        <v>648</v>
      </c>
      <c r="W551" t="s">
        <v>649</v>
      </c>
      <c r="X551" t="s">
        <v>1669</v>
      </c>
      <c r="Y551" s="216">
        <v>44695</v>
      </c>
    </row>
    <row r="552" spans="2:25" x14ac:dyDescent="0.25">
      <c r="B552" t="s">
        <v>637</v>
      </c>
      <c r="C552" s="216">
        <v>44400</v>
      </c>
      <c r="D552" t="s">
        <v>1643</v>
      </c>
      <c r="E552" t="s">
        <v>639</v>
      </c>
      <c r="F552">
        <v>5530</v>
      </c>
      <c r="G552" t="s">
        <v>1404</v>
      </c>
      <c r="H552" t="s">
        <v>1405</v>
      </c>
      <c r="I552" t="s">
        <v>679</v>
      </c>
      <c r="J552" s="217">
        <v>192259</v>
      </c>
      <c r="K552" s="218">
        <v>557.28337599999998</v>
      </c>
      <c r="L552" s="217">
        <v>344.99</v>
      </c>
      <c r="M552" t="s">
        <v>643</v>
      </c>
      <c r="N552" t="s">
        <v>1941</v>
      </c>
      <c r="O552" t="s">
        <v>689</v>
      </c>
      <c r="P552" t="s">
        <v>682</v>
      </c>
      <c r="Q552" t="s">
        <v>683</v>
      </c>
      <c r="R552" t="s">
        <v>1669</v>
      </c>
      <c r="S552" t="s">
        <v>1669</v>
      </c>
      <c r="T552" t="s">
        <v>1669</v>
      </c>
      <c r="U552" t="s">
        <v>1669</v>
      </c>
      <c r="V552" t="s">
        <v>648</v>
      </c>
      <c r="W552" t="s">
        <v>1306</v>
      </c>
      <c r="X552" t="s">
        <v>1669</v>
      </c>
      <c r="Y552" s="216">
        <v>44658</v>
      </c>
    </row>
    <row r="553" spans="2:25" x14ac:dyDescent="0.25">
      <c r="B553" t="s">
        <v>637</v>
      </c>
      <c r="C553" s="216">
        <v>44400</v>
      </c>
      <c r="D553" t="s">
        <v>1643</v>
      </c>
      <c r="E553" t="s">
        <v>639</v>
      </c>
      <c r="F553">
        <v>5530</v>
      </c>
      <c r="G553" t="s">
        <v>2034</v>
      </c>
      <c r="H553" t="s">
        <v>1400</v>
      </c>
      <c r="I553" t="s">
        <v>679</v>
      </c>
      <c r="J553" s="217">
        <v>280000</v>
      </c>
      <c r="K553" s="218">
        <v>557.28337599999998</v>
      </c>
      <c r="L553" s="217">
        <v>502.44</v>
      </c>
      <c r="M553" t="s">
        <v>643</v>
      </c>
      <c r="N553" t="s">
        <v>1652</v>
      </c>
      <c r="O553" t="s">
        <v>728</v>
      </c>
      <c r="P553" t="s">
        <v>682</v>
      </c>
      <c r="Q553" t="s">
        <v>683</v>
      </c>
      <c r="R553" t="s">
        <v>1669</v>
      </c>
      <c r="S553" t="s">
        <v>1669</v>
      </c>
      <c r="T553" t="s">
        <v>1669</v>
      </c>
      <c r="U553" t="s">
        <v>1669</v>
      </c>
      <c r="V553" t="s">
        <v>648</v>
      </c>
      <c r="W553" t="s">
        <v>1306</v>
      </c>
      <c r="X553" t="s">
        <v>1669</v>
      </c>
      <c r="Y553" s="216">
        <v>44658</v>
      </c>
    </row>
    <row r="554" spans="2:25" x14ac:dyDescent="0.25">
      <c r="B554" t="s">
        <v>637</v>
      </c>
      <c r="C554" s="216">
        <v>44400</v>
      </c>
      <c r="D554" t="s">
        <v>1643</v>
      </c>
      <c r="E554" t="s">
        <v>639</v>
      </c>
      <c r="F554">
        <v>5530</v>
      </c>
      <c r="G554" t="s">
        <v>1401</v>
      </c>
      <c r="H554" t="s">
        <v>1402</v>
      </c>
      <c r="I554" t="s">
        <v>679</v>
      </c>
      <c r="J554" s="217">
        <v>4000</v>
      </c>
      <c r="K554" s="218">
        <v>557.28337599999998</v>
      </c>
      <c r="L554" s="217">
        <v>7.18</v>
      </c>
      <c r="M554" t="s">
        <v>643</v>
      </c>
      <c r="N554" t="s">
        <v>1932</v>
      </c>
      <c r="O554" t="s">
        <v>721</v>
      </c>
      <c r="P554" t="s">
        <v>682</v>
      </c>
      <c r="Q554" t="s">
        <v>683</v>
      </c>
      <c r="R554" t="s">
        <v>1669</v>
      </c>
      <c r="S554" t="s">
        <v>1669</v>
      </c>
      <c r="T554" t="s">
        <v>1669</v>
      </c>
      <c r="U554" t="s">
        <v>1669</v>
      </c>
      <c r="V554" t="s">
        <v>648</v>
      </c>
      <c r="W554" t="s">
        <v>1306</v>
      </c>
      <c r="X554" t="s">
        <v>1669</v>
      </c>
      <c r="Y554" s="216">
        <v>44658</v>
      </c>
    </row>
    <row r="555" spans="2:25" x14ac:dyDescent="0.25">
      <c r="B555" t="s">
        <v>637</v>
      </c>
      <c r="C555" s="216">
        <v>44400</v>
      </c>
      <c r="D555" t="s">
        <v>1643</v>
      </c>
      <c r="E555" t="s">
        <v>639</v>
      </c>
      <c r="F555">
        <v>5530</v>
      </c>
      <c r="G555" t="s">
        <v>1403</v>
      </c>
      <c r="H555" t="s">
        <v>1019</v>
      </c>
      <c r="I555" t="s">
        <v>679</v>
      </c>
      <c r="J555" s="217">
        <v>11500</v>
      </c>
      <c r="K555" s="218">
        <v>557.28337599999998</v>
      </c>
      <c r="L555" s="217">
        <v>20.64</v>
      </c>
      <c r="M555" t="s">
        <v>643</v>
      </c>
      <c r="N555" t="s">
        <v>1932</v>
      </c>
      <c r="O555" t="s">
        <v>721</v>
      </c>
      <c r="P555" t="s">
        <v>682</v>
      </c>
      <c r="Q555" t="s">
        <v>683</v>
      </c>
      <c r="R555" t="s">
        <v>1669</v>
      </c>
      <c r="S555" t="s">
        <v>1669</v>
      </c>
      <c r="T555" t="s">
        <v>1669</v>
      </c>
      <c r="U555" t="s">
        <v>1669</v>
      </c>
      <c r="V555" t="s">
        <v>648</v>
      </c>
      <c r="W555" t="s">
        <v>1306</v>
      </c>
      <c r="X555" t="s">
        <v>1669</v>
      </c>
      <c r="Y555" s="216">
        <v>44658</v>
      </c>
    </row>
    <row r="556" spans="2:25" x14ac:dyDescent="0.25">
      <c r="B556" t="s">
        <v>637</v>
      </c>
      <c r="C556" s="216">
        <v>44400</v>
      </c>
      <c r="D556" t="s">
        <v>1643</v>
      </c>
      <c r="E556" t="s">
        <v>639</v>
      </c>
      <c r="F556">
        <v>5530</v>
      </c>
      <c r="G556" t="s">
        <v>1404</v>
      </c>
      <c r="H556" t="s">
        <v>1405</v>
      </c>
      <c r="I556" t="s">
        <v>679</v>
      </c>
      <c r="J556" s="217">
        <v>212099</v>
      </c>
      <c r="K556" s="218">
        <v>557.28337599999998</v>
      </c>
      <c r="L556" s="217">
        <v>380.59</v>
      </c>
      <c r="M556" t="s">
        <v>643</v>
      </c>
      <c r="N556" t="s">
        <v>1945</v>
      </c>
      <c r="O556" t="s">
        <v>687</v>
      </c>
      <c r="P556" t="s">
        <v>682</v>
      </c>
      <c r="Q556" t="s">
        <v>683</v>
      </c>
      <c r="R556" t="s">
        <v>1669</v>
      </c>
      <c r="S556" t="s">
        <v>1669</v>
      </c>
      <c r="T556" t="s">
        <v>1669</v>
      </c>
      <c r="U556" t="s">
        <v>1669</v>
      </c>
      <c r="V556" t="s">
        <v>648</v>
      </c>
      <c r="W556" t="s">
        <v>1306</v>
      </c>
      <c r="X556" t="s">
        <v>1669</v>
      </c>
      <c r="Y556" s="216">
        <v>44658</v>
      </c>
    </row>
    <row r="557" spans="2:25" x14ac:dyDescent="0.25">
      <c r="B557" t="s">
        <v>637</v>
      </c>
      <c r="C557" s="216">
        <v>44400</v>
      </c>
      <c r="D557" t="s">
        <v>1643</v>
      </c>
      <c r="E557" t="s">
        <v>639</v>
      </c>
      <c r="F557">
        <v>5530</v>
      </c>
      <c r="G557" t="s">
        <v>1404</v>
      </c>
      <c r="H557" t="s">
        <v>1405</v>
      </c>
      <c r="I557" t="s">
        <v>679</v>
      </c>
      <c r="J557" s="217">
        <v>343763</v>
      </c>
      <c r="K557" s="218">
        <v>557.28337599999998</v>
      </c>
      <c r="L557" s="217">
        <v>616.85</v>
      </c>
      <c r="M557" t="s">
        <v>643</v>
      </c>
      <c r="N557" t="s">
        <v>1945</v>
      </c>
      <c r="O557" t="s">
        <v>687</v>
      </c>
      <c r="P557" t="s">
        <v>682</v>
      </c>
      <c r="Q557" t="s">
        <v>683</v>
      </c>
      <c r="R557" t="s">
        <v>1669</v>
      </c>
      <c r="S557" t="s">
        <v>1669</v>
      </c>
      <c r="T557" t="s">
        <v>1669</v>
      </c>
      <c r="U557" t="s">
        <v>1669</v>
      </c>
      <c r="V557" t="s">
        <v>648</v>
      </c>
      <c r="W557" t="s">
        <v>1306</v>
      </c>
      <c r="X557" t="s">
        <v>1669</v>
      </c>
      <c r="Y557" s="216">
        <v>44658</v>
      </c>
    </row>
    <row r="558" spans="2:25" x14ac:dyDescent="0.25">
      <c r="B558" t="s">
        <v>637</v>
      </c>
      <c r="C558" s="216">
        <v>44400</v>
      </c>
      <c r="D558" t="s">
        <v>1643</v>
      </c>
      <c r="E558" t="s">
        <v>639</v>
      </c>
      <c r="F558">
        <v>5530</v>
      </c>
      <c r="G558" t="s">
        <v>1404</v>
      </c>
      <c r="H558" t="s">
        <v>1405</v>
      </c>
      <c r="I558" t="s">
        <v>679</v>
      </c>
      <c r="J558" s="217">
        <v>214098</v>
      </c>
      <c r="K558" s="218">
        <v>557.28337599999998</v>
      </c>
      <c r="L558" s="217">
        <v>384.18</v>
      </c>
      <c r="M558" t="s">
        <v>643</v>
      </c>
      <c r="N558" t="s">
        <v>1945</v>
      </c>
      <c r="O558" t="s">
        <v>687</v>
      </c>
      <c r="P558" t="s">
        <v>682</v>
      </c>
      <c r="Q558" t="s">
        <v>683</v>
      </c>
      <c r="R558" t="s">
        <v>1669</v>
      </c>
      <c r="S558" t="s">
        <v>1669</v>
      </c>
      <c r="T558" t="s">
        <v>1669</v>
      </c>
      <c r="U558" t="s">
        <v>1669</v>
      </c>
      <c r="V558" t="s">
        <v>648</v>
      </c>
      <c r="W558" t="s">
        <v>1306</v>
      </c>
      <c r="X558" t="s">
        <v>1669</v>
      </c>
      <c r="Y558" s="216">
        <v>44658</v>
      </c>
    </row>
    <row r="559" spans="2:25" x14ac:dyDescent="0.25">
      <c r="B559" t="s">
        <v>637</v>
      </c>
      <c r="C559" s="216">
        <v>44400</v>
      </c>
      <c r="D559" t="s">
        <v>1643</v>
      </c>
      <c r="E559" t="s">
        <v>639</v>
      </c>
      <c r="F559">
        <v>5530</v>
      </c>
      <c r="G559" t="s">
        <v>1404</v>
      </c>
      <c r="H559" t="s">
        <v>1405</v>
      </c>
      <c r="I559" t="s">
        <v>679</v>
      </c>
      <c r="J559" s="217">
        <v>984826</v>
      </c>
      <c r="K559" s="218">
        <v>557.28337599999998</v>
      </c>
      <c r="L559" s="217">
        <v>1767.19</v>
      </c>
      <c r="M559" t="s">
        <v>643</v>
      </c>
      <c r="N559" t="s">
        <v>1946</v>
      </c>
      <c r="O559" t="s">
        <v>681</v>
      </c>
      <c r="P559" t="s">
        <v>682</v>
      </c>
      <c r="Q559" t="s">
        <v>683</v>
      </c>
      <c r="R559" t="s">
        <v>1669</v>
      </c>
      <c r="S559" t="s">
        <v>1669</v>
      </c>
      <c r="T559" t="s">
        <v>1669</v>
      </c>
      <c r="U559" t="s">
        <v>1669</v>
      </c>
      <c r="V559" t="s">
        <v>648</v>
      </c>
      <c r="W559" t="s">
        <v>1306</v>
      </c>
      <c r="X559" t="s">
        <v>1669</v>
      </c>
      <c r="Y559" s="216">
        <v>44658</v>
      </c>
    </row>
    <row r="560" spans="2:25" x14ac:dyDescent="0.25">
      <c r="B560" t="s">
        <v>637</v>
      </c>
      <c r="C560" s="216">
        <v>44400</v>
      </c>
      <c r="D560" t="s">
        <v>1643</v>
      </c>
      <c r="E560" t="s">
        <v>639</v>
      </c>
      <c r="F560">
        <v>5530</v>
      </c>
      <c r="G560" t="s">
        <v>1404</v>
      </c>
      <c r="H560" t="s">
        <v>1405</v>
      </c>
      <c r="I560" t="s">
        <v>679</v>
      </c>
      <c r="J560" s="217">
        <v>491427</v>
      </c>
      <c r="K560" s="218">
        <v>557.28337599999998</v>
      </c>
      <c r="L560" s="217">
        <v>881.83</v>
      </c>
      <c r="M560" t="s">
        <v>643</v>
      </c>
      <c r="N560" t="s">
        <v>1944</v>
      </c>
      <c r="O560" t="s">
        <v>685</v>
      </c>
      <c r="P560" t="s">
        <v>682</v>
      </c>
      <c r="Q560" t="s">
        <v>683</v>
      </c>
      <c r="R560" t="s">
        <v>1669</v>
      </c>
      <c r="S560" t="s">
        <v>1669</v>
      </c>
      <c r="T560" t="s">
        <v>1669</v>
      </c>
      <c r="U560" t="s">
        <v>1669</v>
      </c>
      <c r="V560" t="s">
        <v>648</v>
      </c>
      <c r="W560" t="s">
        <v>1306</v>
      </c>
      <c r="X560" t="s">
        <v>1669</v>
      </c>
      <c r="Y560" s="216">
        <v>44658</v>
      </c>
    </row>
    <row r="561" spans="2:25" x14ac:dyDescent="0.25">
      <c r="B561" t="s">
        <v>637</v>
      </c>
      <c r="C561" s="216">
        <v>44400</v>
      </c>
      <c r="D561" t="s">
        <v>1643</v>
      </c>
      <c r="E561" t="s">
        <v>639</v>
      </c>
      <c r="F561">
        <v>5530</v>
      </c>
      <c r="G561" t="s">
        <v>1404</v>
      </c>
      <c r="H561" t="s">
        <v>1405</v>
      </c>
      <c r="I561" t="s">
        <v>679</v>
      </c>
      <c r="J561" s="217">
        <v>354000</v>
      </c>
      <c r="K561" s="218">
        <v>557.28337599999998</v>
      </c>
      <c r="L561" s="217">
        <v>635.22</v>
      </c>
      <c r="M561" t="s">
        <v>643</v>
      </c>
      <c r="N561" t="s">
        <v>1943</v>
      </c>
      <c r="O561" t="s">
        <v>695</v>
      </c>
      <c r="P561" t="s">
        <v>682</v>
      </c>
      <c r="Q561" t="s">
        <v>683</v>
      </c>
      <c r="R561" t="s">
        <v>1669</v>
      </c>
      <c r="S561" t="s">
        <v>1669</v>
      </c>
      <c r="T561" t="s">
        <v>1669</v>
      </c>
      <c r="U561" t="s">
        <v>1669</v>
      </c>
      <c r="V561" t="s">
        <v>648</v>
      </c>
      <c r="W561" t="s">
        <v>1306</v>
      </c>
      <c r="X561" t="s">
        <v>1669</v>
      </c>
      <c r="Y561" s="216">
        <v>44658</v>
      </c>
    </row>
    <row r="562" spans="2:25" x14ac:dyDescent="0.25">
      <c r="B562" t="s">
        <v>637</v>
      </c>
      <c r="C562" s="216">
        <v>44400</v>
      </c>
      <c r="D562" t="s">
        <v>1643</v>
      </c>
      <c r="E562" t="s">
        <v>639</v>
      </c>
      <c r="F562">
        <v>5530</v>
      </c>
      <c r="G562" t="s">
        <v>1404</v>
      </c>
      <c r="H562" t="s">
        <v>1405</v>
      </c>
      <c r="I562" t="s">
        <v>679</v>
      </c>
      <c r="J562" s="217">
        <v>67087</v>
      </c>
      <c r="K562" s="218">
        <v>557.28337599999998</v>
      </c>
      <c r="L562" s="217">
        <v>120.38</v>
      </c>
      <c r="M562" t="s">
        <v>643</v>
      </c>
      <c r="N562" t="s">
        <v>1942</v>
      </c>
      <c r="O562" t="s">
        <v>688</v>
      </c>
      <c r="P562" t="s">
        <v>682</v>
      </c>
      <c r="Q562" t="s">
        <v>683</v>
      </c>
      <c r="R562" t="s">
        <v>1669</v>
      </c>
      <c r="S562" t="s">
        <v>1669</v>
      </c>
      <c r="T562" t="s">
        <v>1669</v>
      </c>
      <c r="U562" t="s">
        <v>1669</v>
      </c>
      <c r="V562" t="s">
        <v>648</v>
      </c>
      <c r="W562" t="s">
        <v>1306</v>
      </c>
      <c r="X562" t="s">
        <v>1669</v>
      </c>
      <c r="Y562" s="216">
        <v>44658</v>
      </c>
    </row>
    <row r="563" spans="2:25" x14ac:dyDescent="0.25">
      <c r="B563" t="s">
        <v>637</v>
      </c>
      <c r="C563" s="216">
        <v>44401</v>
      </c>
      <c r="D563" t="s">
        <v>1643</v>
      </c>
      <c r="E563" t="s">
        <v>639</v>
      </c>
      <c r="F563">
        <v>5530</v>
      </c>
      <c r="G563" t="s">
        <v>1407</v>
      </c>
      <c r="H563" t="s">
        <v>1408</v>
      </c>
      <c r="I563" t="s">
        <v>679</v>
      </c>
      <c r="J563" s="217">
        <v>50000</v>
      </c>
      <c r="K563" s="218">
        <v>557.23217899999997</v>
      </c>
      <c r="L563" s="217">
        <v>89.73</v>
      </c>
      <c r="M563" t="s">
        <v>643</v>
      </c>
      <c r="N563" t="s">
        <v>2019</v>
      </c>
      <c r="O563" t="s">
        <v>1205</v>
      </c>
      <c r="P563" t="s">
        <v>682</v>
      </c>
      <c r="Q563" t="s">
        <v>683</v>
      </c>
      <c r="R563" t="s">
        <v>1669</v>
      </c>
      <c r="S563" t="s">
        <v>1669</v>
      </c>
      <c r="T563" t="s">
        <v>1669</v>
      </c>
      <c r="U563" t="s">
        <v>1669</v>
      </c>
      <c r="V563" t="s">
        <v>648</v>
      </c>
      <c r="W563" t="s">
        <v>1306</v>
      </c>
      <c r="X563" t="s">
        <v>1669</v>
      </c>
      <c r="Y563" s="216">
        <v>44658</v>
      </c>
    </row>
    <row r="564" spans="2:25" x14ac:dyDescent="0.25">
      <c r="B564" t="s">
        <v>637</v>
      </c>
      <c r="C564" s="216">
        <v>44401</v>
      </c>
      <c r="D564" t="s">
        <v>1643</v>
      </c>
      <c r="E564" t="s">
        <v>639</v>
      </c>
      <c r="F564">
        <v>5530</v>
      </c>
      <c r="G564" t="s">
        <v>1407</v>
      </c>
      <c r="H564" t="s">
        <v>1409</v>
      </c>
      <c r="I564" t="s">
        <v>679</v>
      </c>
      <c r="J564" s="217">
        <v>10000</v>
      </c>
      <c r="K564" s="218">
        <v>557.23217899999997</v>
      </c>
      <c r="L564" s="217">
        <v>17.95</v>
      </c>
      <c r="M564" t="s">
        <v>643</v>
      </c>
      <c r="N564" t="s">
        <v>2000</v>
      </c>
      <c r="O564" t="s">
        <v>809</v>
      </c>
      <c r="P564" t="s">
        <v>682</v>
      </c>
      <c r="Q564" t="s">
        <v>683</v>
      </c>
      <c r="R564" t="s">
        <v>1669</v>
      </c>
      <c r="S564" t="s">
        <v>1669</v>
      </c>
      <c r="T564" t="s">
        <v>1669</v>
      </c>
      <c r="U564" t="s">
        <v>1669</v>
      </c>
      <c r="V564" t="s">
        <v>648</v>
      </c>
      <c r="W564" t="s">
        <v>1306</v>
      </c>
      <c r="X564" t="s">
        <v>1669</v>
      </c>
      <c r="Y564" s="216">
        <v>44658</v>
      </c>
    </row>
    <row r="565" spans="2:25" x14ac:dyDescent="0.25">
      <c r="B565" t="s">
        <v>637</v>
      </c>
      <c r="C565" s="216">
        <v>44401</v>
      </c>
      <c r="D565" t="s">
        <v>1643</v>
      </c>
      <c r="E565" t="s">
        <v>639</v>
      </c>
      <c r="F565">
        <v>5530</v>
      </c>
      <c r="G565" t="s">
        <v>1410</v>
      </c>
      <c r="H565" t="s">
        <v>1411</v>
      </c>
      <c r="I565" t="s">
        <v>679</v>
      </c>
      <c r="J565" s="217">
        <v>25500</v>
      </c>
      <c r="K565" s="218">
        <v>557.23217899999997</v>
      </c>
      <c r="L565" s="217">
        <v>45.76</v>
      </c>
      <c r="M565" t="s">
        <v>643</v>
      </c>
      <c r="N565" t="s">
        <v>1933</v>
      </c>
      <c r="O565" t="s">
        <v>797</v>
      </c>
      <c r="P565" t="s">
        <v>682</v>
      </c>
      <c r="Q565" t="s">
        <v>683</v>
      </c>
      <c r="R565" t="s">
        <v>1669</v>
      </c>
      <c r="S565" t="s">
        <v>1669</v>
      </c>
      <c r="T565" t="s">
        <v>1669</v>
      </c>
      <c r="U565" t="s">
        <v>1669</v>
      </c>
      <c r="V565" t="s">
        <v>648</v>
      </c>
      <c r="W565" t="s">
        <v>1306</v>
      </c>
      <c r="X565" t="s">
        <v>1669</v>
      </c>
      <c r="Y565" s="216">
        <v>44658</v>
      </c>
    </row>
    <row r="566" spans="2:25" x14ac:dyDescent="0.25">
      <c r="B566" t="s">
        <v>637</v>
      </c>
      <c r="C566" s="216">
        <v>44401</v>
      </c>
      <c r="D566" t="s">
        <v>1643</v>
      </c>
      <c r="E566" t="s">
        <v>639</v>
      </c>
      <c r="F566">
        <v>5530</v>
      </c>
      <c r="G566" t="s">
        <v>1410</v>
      </c>
      <c r="H566" t="s">
        <v>1412</v>
      </c>
      <c r="I566" t="s">
        <v>679</v>
      </c>
      <c r="J566" s="217">
        <v>8500</v>
      </c>
      <c r="K566" s="218">
        <v>557.23217899999997</v>
      </c>
      <c r="L566" s="217">
        <v>15.25</v>
      </c>
      <c r="M566" t="s">
        <v>643</v>
      </c>
      <c r="N566" t="s">
        <v>1933</v>
      </c>
      <c r="O566" t="s">
        <v>797</v>
      </c>
      <c r="P566" t="s">
        <v>682</v>
      </c>
      <c r="Q566" t="s">
        <v>683</v>
      </c>
      <c r="R566" t="s">
        <v>1669</v>
      </c>
      <c r="S566" t="s">
        <v>1669</v>
      </c>
      <c r="T566" t="s">
        <v>1669</v>
      </c>
      <c r="U566" t="s">
        <v>1669</v>
      </c>
      <c r="V566" t="s">
        <v>648</v>
      </c>
      <c r="W566" t="s">
        <v>1306</v>
      </c>
      <c r="X566" t="s">
        <v>1669</v>
      </c>
      <c r="Y566" s="216">
        <v>44658</v>
      </c>
    </row>
    <row r="567" spans="2:25" x14ac:dyDescent="0.25">
      <c r="B567" t="s">
        <v>637</v>
      </c>
      <c r="C567" s="216">
        <v>44403</v>
      </c>
      <c r="D567" t="s">
        <v>1643</v>
      </c>
      <c r="E567" t="s">
        <v>639</v>
      </c>
      <c r="F567">
        <v>5530</v>
      </c>
      <c r="G567" t="s">
        <v>1415</v>
      </c>
      <c r="H567" t="s">
        <v>1416</v>
      </c>
      <c r="I567" t="s">
        <v>679</v>
      </c>
      <c r="J567" s="217">
        <v>50000</v>
      </c>
      <c r="K567" s="218">
        <v>556.25076200000001</v>
      </c>
      <c r="L567" s="217">
        <v>89.89</v>
      </c>
      <c r="M567" t="s">
        <v>643</v>
      </c>
      <c r="N567" t="s">
        <v>1654</v>
      </c>
      <c r="O567" t="s">
        <v>698</v>
      </c>
      <c r="P567" t="s">
        <v>682</v>
      </c>
      <c r="Q567" t="s">
        <v>683</v>
      </c>
      <c r="R567" t="s">
        <v>1669</v>
      </c>
      <c r="S567" t="s">
        <v>1669</v>
      </c>
      <c r="T567" t="s">
        <v>1669</v>
      </c>
      <c r="U567" t="s">
        <v>1669</v>
      </c>
      <c r="V567" t="s">
        <v>648</v>
      </c>
      <c r="W567" t="s">
        <v>1306</v>
      </c>
      <c r="X567" t="s">
        <v>1669</v>
      </c>
      <c r="Y567" s="216">
        <v>44658</v>
      </c>
    </row>
    <row r="568" spans="2:25" x14ac:dyDescent="0.25">
      <c r="B568" t="s">
        <v>637</v>
      </c>
      <c r="C568" s="216">
        <v>44403</v>
      </c>
      <c r="D568" t="s">
        <v>1643</v>
      </c>
      <c r="E568" t="s">
        <v>639</v>
      </c>
      <c r="F568">
        <v>5530</v>
      </c>
      <c r="G568" t="s">
        <v>1417</v>
      </c>
      <c r="H568" t="s">
        <v>1416</v>
      </c>
      <c r="I568" t="s">
        <v>679</v>
      </c>
      <c r="J568" s="217">
        <v>65000</v>
      </c>
      <c r="K568" s="218">
        <v>556.25076200000001</v>
      </c>
      <c r="L568" s="217">
        <v>116.85</v>
      </c>
      <c r="M568" t="s">
        <v>643</v>
      </c>
      <c r="N568" t="s">
        <v>1653</v>
      </c>
      <c r="O568" t="s">
        <v>701</v>
      </c>
      <c r="P568" t="s">
        <v>682</v>
      </c>
      <c r="Q568" t="s">
        <v>683</v>
      </c>
      <c r="R568" t="s">
        <v>1669</v>
      </c>
      <c r="S568" t="s">
        <v>1669</v>
      </c>
      <c r="T568" t="s">
        <v>1669</v>
      </c>
      <c r="U568" t="s">
        <v>1669</v>
      </c>
      <c r="V568" t="s">
        <v>648</v>
      </c>
      <c r="W568" t="s">
        <v>1306</v>
      </c>
      <c r="X568" t="s">
        <v>1669</v>
      </c>
      <c r="Y568" s="216">
        <v>44658</v>
      </c>
    </row>
    <row r="569" spans="2:25" x14ac:dyDescent="0.25">
      <c r="B569" t="s">
        <v>637</v>
      </c>
      <c r="C569" s="216">
        <v>44403</v>
      </c>
      <c r="D569" t="s">
        <v>1643</v>
      </c>
      <c r="E569" t="s">
        <v>639</v>
      </c>
      <c r="F569">
        <v>5530</v>
      </c>
      <c r="G569" t="s">
        <v>2035</v>
      </c>
      <c r="H569" t="s">
        <v>1418</v>
      </c>
      <c r="I569" t="s">
        <v>679</v>
      </c>
      <c r="J569" s="217">
        <v>73241</v>
      </c>
      <c r="K569" s="218">
        <v>556.25076200000001</v>
      </c>
      <c r="L569" s="217">
        <v>131.66999999999999</v>
      </c>
      <c r="M569" t="s">
        <v>643</v>
      </c>
      <c r="N569" t="s">
        <v>1941</v>
      </c>
      <c r="O569" t="s">
        <v>689</v>
      </c>
      <c r="P569" t="s">
        <v>682</v>
      </c>
      <c r="Q569" t="s">
        <v>683</v>
      </c>
      <c r="R569" t="s">
        <v>1669</v>
      </c>
      <c r="S569" t="s">
        <v>1669</v>
      </c>
      <c r="T569" t="s">
        <v>1669</v>
      </c>
      <c r="U569" t="s">
        <v>1669</v>
      </c>
      <c r="V569" t="s">
        <v>648</v>
      </c>
      <c r="W569" t="s">
        <v>1306</v>
      </c>
      <c r="X569" t="s">
        <v>1669</v>
      </c>
      <c r="Y569" s="216">
        <v>44658</v>
      </c>
    </row>
    <row r="570" spans="2:25" x14ac:dyDescent="0.25">
      <c r="B570" t="s">
        <v>637</v>
      </c>
      <c r="C570" s="216">
        <v>44403</v>
      </c>
      <c r="D570" t="s">
        <v>1643</v>
      </c>
      <c r="E570" t="s">
        <v>639</v>
      </c>
      <c r="F570">
        <v>5530</v>
      </c>
      <c r="G570" t="s">
        <v>1414</v>
      </c>
      <c r="H570" t="s">
        <v>1016</v>
      </c>
      <c r="I570" t="s">
        <v>679</v>
      </c>
      <c r="J570" s="217">
        <v>50000</v>
      </c>
      <c r="K570" s="218">
        <v>556.25076200000001</v>
      </c>
      <c r="L570" s="217">
        <v>89.89</v>
      </c>
      <c r="M570" t="s">
        <v>643</v>
      </c>
      <c r="N570" t="s">
        <v>1953</v>
      </c>
      <c r="O570" t="s">
        <v>712</v>
      </c>
      <c r="P570" t="s">
        <v>682</v>
      </c>
      <c r="Q570" t="s">
        <v>683</v>
      </c>
      <c r="R570" t="s">
        <v>1669</v>
      </c>
      <c r="S570" t="s">
        <v>1669</v>
      </c>
      <c r="T570" t="s">
        <v>1669</v>
      </c>
      <c r="U570" t="s">
        <v>1669</v>
      </c>
      <c r="V570" t="s">
        <v>648</v>
      </c>
      <c r="W570" t="s">
        <v>1306</v>
      </c>
      <c r="X570" t="s">
        <v>1669</v>
      </c>
      <c r="Y570" s="216">
        <v>44658</v>
      </c>
    </row>
    <row r="571" spans="2:25" x14ac:dyDescent="0.25">
      <c r="B571" t="s">
        <v>637</v>
      </c>
      <c r="C571" s="216">
        <v>44403</v>
      </c>
      <c r="D571" t="s">
        <v>1643</v>
      </c>
      <c r="E571" t="s">
        <v>639</v>
      </c>
      <c r="F571">
        <v>5530</v>
      </c>
      <c r="G571" t="s">
        <v>2035</v>
      </c>
      <c r="H571" t="s">
        <v>1418</v>
      </c>
      <c r="I571" t="s">
        <v>679</v>
      </c>
      <c r="J571" s="217">
        <v>40588</v>
      </c>
      <c r="K571" s="218">
        <v>556.25076200000001</v>
      </c>
      <c r="L571" s="217">
        <v>72.97</v>
      </c>
      <c r="M571" t="s">
        <v>643</v>
      </c>
      <c r="N571" t="s">
        <v>1942</v>
      </c>
      <c r="O571" t="s">
        <v>688</v>
      </c>
      <c r="P571" t="s">
        <v>682</v>
      </c>
      <c r="Q571" t="s">
        <v>683</v>
      </c>
      <c r="R571" t="s">
        <v>1669</v>
      </c>
      <c r="S571" t="s">
        <v>1669</v>
      </c>
      <c r="T571" t="s">
        <v>1669</v>
      </c>
      <c r="U571" t="s">
        <v>1669</v>
      </c>
      <c r="V571" t="s">
        <v>648</v>
      </c>
      <c r="W571" t="s">
        <v>1306</v>
      </c>
      <c r="X571" t="s">
        <v>1669</v>
      </c>
      <c r="Y571" s="216">
        <v>44658</v>
      </c>
    </row>
    <row r="572" spans="2:25" x14ac:dyDescent="0.25">
      <c r="B572" t="s">
        <v>637</v>
      </c>
      <c r="C572" s="216">
        <v>44403</v>
      </c>
      <c r="D572" t="s">
        <v>1643</v>
      </c>
      <c r="E572" t="s">
        <v>639</v>
      </c>
      <c r="F572">
        <v>5530</v>
      </c>
      <c r="G572" t="s">
        <v>2035</v>
      </c>
      <c r="H572" t="s">
        <v>1418</v>
      </c>
      <c r="I572" t="s">
        <v>679</v>
      </c>
      <c r="J572" s="217">
        <v>137328</v>
      </c>
      <c r="K572" s="218">
        <v>556.25076200000001</v>
      </c>
      <c r="L572" s="217">
        <v>246.88</v>
      </c>
      <c r="M572" t="s">
        <v>643</v>
      </c>
      <c r="N572" t="s">
        <v>1944</v>
      </c>
      <c r="O572" t="s">
        <v>685</v>
      </c>
      <c r="P572" t="s">
        <v>682</v>
      </c>
      <c r="Q572" t="s">
        <v>683</v>
      </c>
      <c r="R572" t="s">
        <v>1669</v>
      </c>
      <c r="S572" t="s">
        <v>1669</v>
      </c>
      <c r="T572" t="s">
        <v>1669</v>
      </c>
      <c r="U572" t="s">
        <v>1669</v>
      </c>
      <c r="V572" t="s">
        <v>648</v>
      </c>
      <c r="W572" t="s">
        <v>1306</v>
      </c>
      <c r="X572" t="s">
        <v>1669</v>
      </c>
      <c r="Y572" s="216">
        <v>44658</v>
      </c>
    </row>
    <row r="573" spans="2:25" x14ac:dyDescent="0.25">
      <c r="B573" t="s">
        <v>637</v>
      </c>
      <c r="C573" s="216">
        <v>44403</v>
      </c>
      <c r="D573" t="s">
        <v>1643</v>
      </c>
      <c r="E573" t="s">
        <v>639</v>
      </c>
      <c r="F573">
        <v>5530</v>
      </c>
      <c r="G573" t="s">
        <v>2035</v>
      </c>
      <c r="H573" t="s">
        <v>1418</v>
      </c>
      <c r="I573" t="s">
        <v>679</v>
      </c>
      <c r="J573" s="217">
        <v>307614</v>
      </c>
      <c r="K573" s="218">
        <v>556.25076200000001</v>
      </c>
      <c r="L573" s="217">
        <v>553.01</v>
      </c>
      <c r="M573" t="s">
        <v>643</v>
      </c>
      <c r="N573" t="s">
        <v>1946</v>
      </c>
      <c r="O573" t="s">
        <v>681</v>
      </c>
      <c r="P573" t="s">
        <v>682</v>
      </c>
      <c r="Q573" t="s">
        <v>683</v>
      </c>
      <c r="R573" t="s">
        <v>1669</v>
      </c>
      <c r="S573" t="s">
        <v>1669</v>
      </c>
      <c r="T573" t="s">
        <v>1669</v>
      </c>
      <c r="U573" t="s">
        <v>1669</v>
      </c>
      <c r="V573" t="s">
        <v>648</v>
      </c>
      <c r="W573" t="s">
        <v>1306</v>
      </c>
      <c r="X573" t="s">
        <v>1669</v>
      </c>
      <c r="Y573" s="216">
        <v>44658</v>
      </c>
    </row>
    <row r="574" spans="2:25" x14ac:dyDescent="0.25">
      <c r="B574" t="s">
        <v>637</v>
      </c>
      <c r="C574" s="216">
        <v>44403</v>
      </c>
      <c r="D574" t="s">
        <v>1643</v>
      </c>
      <c r="E574" t="s">
        <v>639</v>
      </c>
      <c r="F574">
        <v>5530</v>
      </c>
      <c r="G574" t="s">
        <v>2035</v>
      </c>
      <c r="H574" t="s">
        <v>1418</v>
      </c>
      <c r="I574" t="s">
        <v>679</v>
      </c>
      <c r="J574" s="217">
        <v>58965</v>
      </c>
      <c r="K574" s="218">
        <v>556.25076200000001</v>
      </c>
      <c r="L574" s="217">
        <v>106</v>
      </c>
      <c r="M574" t="s">
        <v>643</v>
      </c>
      <c r="N574" t="s">
        <v>1945</v>
      </c>
      <c r="O574" t="s">
        <v>687</v>
      </c>
      <c r="P574" t="s">
        <v>682</v>
      </c>
      <c r="Q574" t="s">
        <v>683</v>
      </c>
      <c r="R574" t="s">
        <v>1669</v>
      </c>
      <c r="S574" t="s">
        <v>1669</v>
      </c>
      <c r="T574" t="s">
        <v>1669</v>
      </c>
      <c r="U574" t="s">
        <v>1669</v>
      </c>
      <c r="V574" t="s">
        <v>648</v>
      </c>
      <c r="W574" t="s">
        <v>1306</v>
      </c>
      <c r="X574" t="s">
        <v>1669</v>
      </c>
      <c r="Y574" s="216">
        <v>44658</v>
      </c>
    </row>
    <row r="575" spans="2:25" x14ac:dyDescent="0.25">
      <c r="B575" t="s">
        <v>637</v>
      </c>
      <c r="C575" s="216">
        <v>44403</v>
      </c>
      <c r="D575" t="s">
        <v>1643</v>
      </c>
      <c r="E575" t="s">
        <v>639</v>
      </c>
      <c r="F575">
        <v>5530</v>
      </c>
      <c r="G575" t="s">
        <v>2035</v>
      </c>
      <c r="H575" t="s">
        <v>1418</v>
      </c>
      <c r="I575" t="s">
        <v>679</v>
      </c>
      <c r="J575" s="217">
        <v>97655</v>
      </c>
      <c r="K575" s="218">
        <v>556.25076200000001</v>
      </c>
      <c r="L575" s="217">
        <v>175.56</v>
      </c>
      <c r="M575" t="s">
        <v>643</v>
      </c>
      <c r="N575" t="s">
        <v>1945</v>
      </c>
      <c r="O575" t="s">
        <v>687</v>
      </c>
      <c r="P575" t="s">
        <v>682</v>
      </c>
      <c r="Q575" t="s">
        <v>683</v>
      </c>
      <c r="R575" t="s">
        <v>1669</v>
      </c>
      <c r="S575" t="s">
        <v>1669</v>
      </c>
      <c r="T575" t="s">
        <v>1669</v>
      </c>
      <c r="U575" t="s">
        <v>1669</v>
      </c>
      <c r="V575" t="s">
        <v>648</v>
      </c>
      <c r="W575" t="s">
        <v>1306</v>
      </c>
      <c r="X575" t="s">
        <v>1669</v>
      </c>
      <c r="Y575" s="216">
        <v>44658</v>
      </c>
    </row>
    <row r="576" spans="2:25" x14ac:dyDescent="0.25">
      <c r="B576" t="s">
        <v>637</v>
      </c>
      <c r="C576" s="216">
        <v>44404</v>
      </c>
      <c r="D576" t="s">
        <v>1643</v>
      </c>
      <c r="E576" t="s">
        <v>639</v>
      </c>
      <c r="F576">
        <v>5530</v>
      </c>
      <c r="G576" t="s">
        <v>1420</v>
      </c>
      <c r="H576" t="s">
        <v>1421</v>
      </c>
      <c r="I576" t="s">
        <v>679</v>
      </c>
      <c r="J576" s="217">
        <v>2500</v>
      </c>
      <c r="K576" s="218">
        <v>555.50411599999995</v>
      </c>
      <c r="L576" s="217">
        <v>4.5</v>
      </c>
      <c r="M576" t="s">
        <v>643</v>
      </c>
      <c r="N576" t="s">
        <v>1932</v>
      </c>
      <c r="O576" t="s">
        <v>721</v>
      </c>
      <c r="P576" t="s">
        <v>682</v>
      </c>
      <c r="Q576" t="s">
        <v>683</v>
      </c>
      <c r="R576" t="s">
        <v>1669</v>
      </c>
      <c r="S576" t="s">
        <v>1669</v>
      </c>
      <c r="T576" t="s">
        <v>1669</v>
      </c>
      <c r="U576" t="s">
        <v>1669</v>
      </c>
      <c r="V576" t="s">
        <v>648</v>
      </c>
      <c r="W576" t="s">
        <v>1306</v>
      </c>
      <c r="X576" t="s">
        <v>1669</v>
      </c>
      <c r="Y576" s="216">
        <v>44658</v>
      </c>
    </row>
    <row r="577" spans="2:25" x14ac:dyDescent="0.25">
      <c r="B577" t="s">
        <v>637</v>
      </c>
      <c r="C577" s="216">
        <v>44405</v>
      </c>
      <c r="D577" t="s">
        <v>1643</v>
      </c>
      <c r="E577" t="s">
        <v>639</v>
      </c>
      <c r="F577">
        <v>5530</v>
      </c>
      <c r="G577" t="s">
        <v>1423</v>
      </c>
      <c r="H577" t="s">
        <v>1424</v>
      </c>
      <c r="I577" t="s">
        <v>679</v>
      </c>
      <c r="J577" s="217">
        <v>50000</v>
      </c>
      <c r="K577" s="218">
        <v>555.01818200000002</v>
      </c>
      <c r="L577" s="217">
        <v>90.09</v>
      </c>
      <c r="M577" t="s">
        <v>643</v>
      </c>
      <c r="N577" t="s">
        <v>1932</v>
      </c>
      <c r="O577" t="s">
        <v>721</v>
      </c>
      <c r="P577" t="s">
        <v>682</v>
      </c>
      <c r="Q577" t="s">
        <v>683</v>
      </c>
      <c r="R577" t="s">
        <v>1669</v>
      </c>
      <c r="S577" t="s">
        <v>1669</v>
      </c>
      <c r="T577" t="s">
        <v>1669</v>
      </c>
      <c r="U577" t="s">
        <v>1669</v>
      </c>
      <c r="V577" t="s">
        <v>648</v>
      </c>
      <c r="W577" t="s">
        <v>1306</v>
      </c>
      <c r="X577" t="s">
        <v>1669</v>
      </c>
      <c r="Y577" s="216">
        <v>44658</v>
      </c>
    </row>
    <row r="578" spans="2:25" x14ac:dyDescent="0.25">
      <c r="B578" t="s">
        <v>637</v>
      </c>
      <c r="C578" s="216">
        <v>44405</v>
      </c>
      <c r="D578" t="s">
        <v>1643</v>
      </c>
      <c r="E578" t="s">
        <v>639</v>
      </c>
      <c r="F578">
        <v>5530</v>
      </c>
      <c r="G578" t="s">
        <v>1425</v>
      </c>
      <c r="H578" t="s">
        <v>1426</v>
      </c>
      <c r="I578" t="s">
        <v>679</v>
      </c>
      <c r="J578" s="217">
        <v>1500</v>
      </c>
      <c r="K578" s="218">
        <v>555.01818200000002</v>
      </c>
      <c r="L578" s="217">
        <v>2.7</v>
      </c>
      <c r="M578" t="s">
        <v>643</v>
      </c>
      <c r="N578" t="s">
        <v>1933</v>
      </c>
      <c r="O578" t="s">
        <v>797</v>
      </c>
      <c r="P578" t="s">
        <v>682</v>
      </c>
      <c r="Q578" t="s">
        <v>683</v>
      </c>
      <c r="R578" t="s">
        <v>1669</v>
      </c>
      <c r="S578" t="s">
        <v>1669</v>
      </c>
      <c r="T578" t="s">
        <v>1669</v>
      </c>
      <c r="U578" t="s">
        <v>1669</v>
      </c>
      <c r="V578" t="s">
        <v>648</v>
      </c>
      <c r="W578" t="s">
        <v>1306</v>
      </c>
      <c r="X578" t="s">
        <v>1669</v>
      </c>
      <c r="Y578" s="216">
        <v>44658</v>
      </c>
    </row>
    <row r="579" spans="2:25" x14ac:dyDescent="0.25">
      <c r="B579" t="s">
        <v>637</v>
      </c>
      <c r="C579" s="216">
        <v>44405</v>
      </c>
      <c r="D579" t="s">
        <v>1643</v>
      </c>
      <c r="E579" t="s">
        <v>639</v>
      </c>
      <c r="F579">
        <v>5530</v>
      </c>
      <c r="G579" t="s">
        <v>1427</v>
      </c>
      <c r="H579" t="s">
        <v>1428</v>
      </c>
      <c r="I579" t="s">
        <v>679</v>
      </c>
      <c r="J579" s="217">
        <v>15000</v>
      </c>
      <c r="K579" s="218">
        <v>555.01818200000002</v>
      </c>
      <c r="L579" s="217">
        <v>27.03</v>
      </c>
      <c r="M579" t="s">
        <v>643</v>
      </c>
      <c r="N579" t="s">
        <v>1933</v>
      </c>
      <c r="O579" t="s">
        <v>797</v>
      </c>
      <c r="P579" t="s">
        <v>682</v>
      </c>
      <c r="Q579" t="s">
        <v>683</v>
      </c>
      <c r="R579" t="s">
        <v>1669</v>
      </c>
      <c r="S579" t="s">
        <v>1669</v>
      </c>
      <c r="T579" t="s">
        <v>1669</v>
      </c>
      <c r="U579" t="s">
        <v>1669</v>
      </c>
      <c r="V579" t="s">
        <v>648</v>
      </c>
      <c r="W579" t="s">
        <v>1306</v>
      </c>
      <c r="X579" t="s">
        <v>1669</v>
      </c>
      <c r="Y579" s="216">
        <v>44658</v>
      </c>
    </row>
    <row r="580" spans="2:25" x14ac:dyDescent="0.25">
      <c r="B580" t="s">
        <v>637</v>
      </c>
      <c r="C580" s="216">
        <v>44406</v>
      </c>
      <c r="D580" t="s">
        <v>1643</v>
      </c>
      <c r="E580" t="s">
        <v>639</v>
      </c>
      <c r="F580">
        <v>5530</v>
      </c>
      <c r="G580" t="s">
        <v>1430</v>
      </c>
      <c r="H580" t="s">
        <v>1431</v>
      </c>
      <c r="I580" t="s">
        <v>679</v>
      </c>
      <c r="J580" s="217">
        <v>40000</v>
      </c>
      <c r="K580" s="218">
        <v>552.46288600000003</v>
      </c>
      <c r="L580" s="217">
        <v>72.400000000000006</v>
      </c>
      <c r="M580" t="s">
        <v>643</v>
      </c>
      <c r="N580" t="s">
        <v>1933</v>
      </c>
      <c r="O580" t="s">
        <v>797</v>
      </c>
      <c r="P580" t="s">
        <v>682</v>
      </c>
      <c r="Q580" t="s">
        <v>683</v>
      </c>
      <c r="R580" t="s">
        <v>1669</v>
      </c>
      <c r="S580" t="s">
        <v>1669</v>
      </c>
      <c r="T580" t="s">
        <v>1669</v>
      </c>
      <c r="U580" t="s">
        <v>1669</v>
      </c>
      <c r="V580" t="s">
        <v>648</v>
      </c>
      <c r="W580" t="s">
        <v>1306</v>
      </c>
      <c r="X580" t="s">
        <v>1669</v>
      </c>
      <c r="Y580" s="216">
        <v>44658</v>
      </c>
    </row>
    <row r="581" spans="2:25" x14ac:dyDescent="0.25">
      <c r="B581" t="s">
        <v>637</v>
      </c>
      <c r="C581" s="216">
        <v>44406</v>
      </c>
      <c r="D581" t="s">
        <v>1643</v>
      </c>
      <c r="E581" t="s">
        <v>639</v>
      </c>
      <c r="F581">
        <v>5530</v>
      </c>
      <c r="G581" t="s">
        <v>1430</v>
      </c>
      <c r="H581" t="s">
        <v>1432</v>
      </c>
      <c r="I581" t="s">
        <v>679</v>
      </c>
      <c r="J581" s="217">
        <v>4000</v>
      </c>
      <c r="K581" s="218">
        <v>552.46288600000003</v>
      </c>
      <c r="L581" s="217">
        <v>7.24</v>
      </c>
      <c r="M581" t="s">
        <v>643</v>
      </c>
      <c r="N581" t="s">
        <v>1933</v>
      </c>
      <c r="O581" t="s">
        <v>797</v>
      </c>
      <c r="P581" t="s">
        <v>682</v>
      </c>
      <c r="Q581" t="s">
        <v>683</v>
      </c>
      <c r="R581" t="s">
        <v>1669</v>
      </c>
      <c r="S581" t="s">
        <v>1669</v>
      </c>
      <c r="T581" t="s">
        <v>1669</v>
      </c>
      <c r="U581" t="s">
        <v>1669</v>
      </c>
      <c r="V581" t="s">
        <v>648</v>
      </c>
      <c r="W581" t="s">
        <v>1306</v>
      </c>
      <c r="X581" t="s">
        <v>1669</v>
      </c>
      <c r="Y581" s="216">
        <v>44658</v>
      </c>
    </row>
    <row r="582" spans="2:25" x14ac:dyDescent="0.25">
      <c r="B582" t="s">
        <v>637</v>
      </c>
      <c r="C582" s="216">
        <v>44406</v>
      </c>
      <c r="D582" t="s">
        <v>1643</v>
      </c>
      <c r="E582" t="s">
        <v>639</v>
      </c>
      <c r="F582">
        <v>5530</v>
      </c>
      <c r="G582" t="s">
        <v>1433</v>
      </c>
      <c r="H582" t="s">
        <v>1434</v>
      </c>
      <c r="I582" t="s">
        <v>679</v>
      </c>
      <c r="J582" s="217">
        <v>10000</v>
      </c>
      <c r="K582" s="218">
        <v>552.46288600000003</v>
      </c>
      <c r="L582" s="217">
        <v>18.100000000000001</v>
      </c>
      <c r="M582" t="s">
        <v>643</v>
      </c>
      <c r="N582" t="s">
        <v>2000</v>
      </c>
      <c r="O582" t="s">
        <v>809</v>
      </c>
      <c r="P582" t="s">
        <v>682</v>
      </c>
      <c r="Q582" t="s">
        <v>683</v>
      </c>
      <c r="R582" t="s">
        <v>1669</v>
      </c>
      <c r="S582" t="s">
        <v>1669</v>
      </c>
      <c r="T582" t="s">
        <v>1669</v>
      </c>
      <c r="U582" t="s">
        <v>1669</v>
      </c>
      <c r="V582" t="s">
        <v>648</v>
      </c>
      <c r="W582" t="s">
        <v>1306</v>
      </c>
      <c r="X582" t="s">
        <v>1669</v>
      </c>
      <c r="Y582" s="216">
        <v>44658</v>
      </c>
    </row>
    <row r="583" spans="2:25" x14ac:dyDescent="0.25">
      <c r="B583" t="s">
        <v>637</v>
      </c>
      <c r="C583" s="216">
        <v>44406</v>
      </c>
      <c r="D583" t="s">
        <v>1643</v>
      </c>
      <c r="E583" t="s">
        <v>639</v>
      </c>
      <c r="F583">
        <v>5530</v>
      </c>
      <c r="G583" t="s">
        <v>1435</v>
      </c>
      <c r="H583" t="s">
        <v>1436</v>
      </c>
      <c r="I583" t="s">
        <v>679</v>
      </c>
      <c r="J583" s="217">
        <v>20000</v>
      </c>
      <c r="K583" s="218">
        <v>552.46288600000003</v>
      </c>
      <c r="L583" s="217">
        <v>36.200000000000003</v>
      </c>
      <c r="M583" t="s">
        <v>643</v>
      </c>
      <c r="N583" t="s">
        <v>2000</v>
      </c>
      <c r="O583" t="s">
        <v>809</v>
      </c>
      <c r="P583" t="s">
        <v>682</v>
      </c>
      <c r="Q583" t="s">
        <v>683</v>
      </c>
      <c r="R583" t="s">
        <v>1669</v>
      </c>
      <c r="S583" t="s">
        <v>1669</v>
      </c>
      <c r="T583" t="s">
        <v>1669</v>
      </c>
      <c r="U583" t="s">
        <v>1669</v>
      </c>
      <c r="V583" t="s">
        <v>648</v>
      </c>
      <c r="W583" t="s">
        <v>1306</v>
      </c>
      <c r="X583" t="s">
        <v>1669</v>
      </c>
      <c r="Y583" s="216">
        <v>44658</v>
      </c>
    </row>
    <row r="584" spans="2:25" x14ac:dyDescent="0.25">
      <c r="B584" t="s">
        <v>637</v>
      </c>
      <c r="C584" s="216">
        <v>44406</v>
      </c>
      <c r="D584" t="s">
        <v>1643</v>
      </c>
      <c r="E584" t="s">
        <v>639</v>
      </c>
      <c r="F584">
        <v>5530</v>
      </c>
      <c r="G584" t="s">
        <v>1437</v>
      </c>
      <c r="H584" t="s">
        <v>1438</v>
      </c>
      <c r="I584" t="s">
        <v>679</v>
      </c>
      <c r="J584" s="217">
        <v>12000</v>
      </c>
      <c r="K584" s="218">
        <v>552.46288600000003</v>
      </c>
      <c r="L584" s="217">
        <v>21.72</v>
      </c>
      <c r="M584" t="s">
        <v>643</v>
      </c>
      <c r="N584" t="s">
        <v>1934</v>
      </c>
      <c r="O584" t="s">
        <v>806</v>
      </c>
      <c r="P584" t="s">
        <v>682</v>
      </c>
      <c r="Q584" t="s">
        <v>683</v>
      </c>
      <c r="R584" t="s">
        <v>1669</v>
      </c>
      <c r="S584" t="s">
        <v>1669</v>
      </c>
      <c r="T584" t="s">
        <v>1669</v>
      </c>
      <c r="U584" t="s">
        <v>1669</v>
      </c>
      <c r="V584" t="s">
        <v>648</v>
      </c>
      <c r="W584" t="s">
        <v>1306</v>
      </c>
      <c r="X584" t="s">
        <v>1669</v>
      </c>
      <c r="Y584" s="216">
        <v>44658</v>
      </c>
    </row>
    <row r="585" spans="2:25" x14ac:dyDescent="0.25">
      <c r="B585" t="s">
        <v>637</v>
      </c>
      <c r="C585" s="216">
        <v>44406</v>
      </c>
      <c r="D585" t="s">
        <v>1643</v>
      </c>
      <c r="E585" t="s">
        <v>639</v>
      </c>
      <c r="F585">
        <v>5530</v>
      </c>
      <c r="G585" t="s">
        <v>1439</v>
      </c>
      <c r="H585" t="s">
        <v>1440</v>
      </c>
      <c r="I585" t="s">
        <v>679</v>
      </c>
      <c r="J585" s="217">
        <v>35000</v>
      </c>
      <c r="K585" s="218">
        <v>552.46288600000003</v>
      </c>
      <c r="L585" s="217">
        <v>63.35</v>
      </c>
      <c r="M585" t="s">
        <v>643</v>
      </c>
      <c r="N585" t="s">
        <v>1934</v>
      </c>
      <c r="O585" t="s">
        <v>806</v>
      </c>
      <c r="P585" t="s">
        <v>682</v>
      </c>
      <c r="Q585" t="s">
        <v>683</v>
      </c>
      <c r="R585" t="s">
        <v>1669</v>
      </c>
      <c r="S585" t="s">
        <v>1669</v>
      </c>
      <c r="T585" t="s">
        <v>1669</v>
      </c>
      <c r="U585" t="s">
        <v>1669</v>
      </c>
      <c r="V585" t="s">
        <v>648</v>
      </c>
      <c r="W585" t="s">
        <v>1306</v>
      </c>
      <c r="X585" t="s">
        <v>1669</v>
      </c>
      <c r="Y585" s="216">
        <v>44658</v>
      </c>
    </row>
    <row r="586" spans="2:25" x14ac:dyDescent="0.25">
      <c r="B586" t="s">
        <v>637</v>
      </c>
      <c r="C586" s="216">
        <v>44406</v>
      </c>
      <c r="D586" t="s">
        <v>1643</v>
      </c>
      <c r="E586" t="s">
        <v>639</v>
      </c>
      <c r="F586">
        <v>5530</v>
      </c>
      <c r="G586" t="s">
        <v>1441</v>
      </c>
      <c r="H586" t="s">
        <v>1442</v>
      </c>
      <c r="I586" t="s">
        <v>679</v>
      </c>
      <c r="J586" s="217">
        <v>1500</v>
      </c>
      <c r="K586" s="218">
        <v>552.46288600000003</v>
      </c>
      <c r="L586" s="217">
        <v>2.72</v>
      </c>
      <c r="M586" t="s">
        <v>643</v>
      </c>
      <c r="N586" t="s">
        <v>1665</v>
      </c>
      <c r="O586" t="s">
        <v>741</v>
      </c>
      <c r="P586" t="s">
        <v>682</v>
      </c>
      <c r="Q586" t="s">
        <v>683</v>
      </c>
      <c r="R586" t="s">
        <v>1669</v>
      </c>
      <c r="S586" t="s">
        <v>1669</v>
      </c>
      <c r="T586" t="s">
        <v>1669</v>
      </c>
      <c r="U586" t="s">
        <v>1669</v>
      </c>
      <c r="V586" t="s">
        <v>648</v>
      </c>
      <c r="W586" t="s">
        <v>1306</v>
      </c>
      <c r="X586" t="s">
        <v>1669</v>
      </c>
      <c r="Y586" s="216">
        <v>44658</v>
      </c>
    </row>
    <row r="587" spans="2:25" x14ac:dyDescent="0.25">
      <c r="B587" t="s">
        <v>637</v>
      </c>
      <c r="C587" s="216">
        <v>44406</v>
      </c>
      <c r="D587" t="s">
        <v>1643</v>
      </c>
      <c r="E587" t="s">
        <v>639</v>
      </c>
      <c r="F587">
        <v>5530</v>
      </c>
      <c r="G587" t="s">
        <v>1443</v>
      </c>
      <c r="H587" t="s">
        <v>1444</v>
      </c>
      <c r="I587" t="s">
        <v>679</v>
      </c>
      <c r="J587" s="217">
        <v>1000</v>
      </c>
      <c r="K587" s="218">
        <v>552.46288600000003</v>
      </c>
      <c r="L587" s="217">
        <v>1.81</v>
      </c>
      <c r="M587" t="s">
        <v>643</v>
      </c>
      <c r="N587" t="s">
        <v>1660</v>
      </c>
      <c r="O587" t="s">
        <v>819</v>
      </c>
      <c r="P587" t="s">
        <v>682</v>
      </c>
      <c r="Q587" t="s">
        <v>683</v>
      </c>
      <c r="R587" t="s">
        <v>1669</v>
      </c>
      <c r="S587" t="s">
        <v>1669</v>
      </c>
      <c r="T587" t="s">
        <v>1669</v>
      </c>
      <c r="U587" t="s">
        <v>1669</v>
      </c>
      <c r="V587" t="s">
        <v>648</v>
      </c>
      <c r="W587" t="s">
        <v>1306</v>
      </c>
      <c r="X587" t="s">
        <v>1669</v>
      </c>
      <c r="Y587" s="216">
        <v>44658</v>
      </c>
    </row>
    <row r="588" spans="2:25" x14ac:dyDescent="0.25">
      <c r="B588" t="s">
        <v>637</v>
      </c>
      <c r="C588" s="216">
        <v>44406</v>
      </c>
      <c r="D588" t="s">
        <v>1643</v>
      </c>
      <c r="E588" t="s">
        <v>639</v>
      </c>
      <c r="F588">
        <v>5530</v>
      </c>
      <c r="G588" t="s">
        <v>1452</v>
      </c>
      <c r="H588" t="s">
        <v>1453</v>
      </c>
      <c r="I588" t="s">
        <v>679</v>
      </c>
      <c r="J588" s="217">
        <v>150000</v>
      </c>
      <c r="K588" s="218">
        <v>552.46288600000003</v>
      </c>
      <c r="L588" s="217">
        <v>271.51</v>
      </c>
      <c r="M588" t="s">
        <v>643</v>
      </c>
      <c r="N588" t="s">
        <v>1948</v>
      </c>
      <c r="O588" t="s">
        <v>764</v>
      </c>
      <c r="P588" t="s">
        <v>682</v>
      </c>
      <c r="Q588" t="s">
        <v>683</v>
      </c>
      <c r="R588" t="s">
        <v>1669</v>
      </c>
      <c r="S588" t="s">
        <v>1669</v>
      </c>
      <c r="T588" t="s">
        <v>1669</v>
      </c>
      <c r="U588" t="s">
        <v>1669</v>
      </c>
      <c r="V588" t="s">
        <v>648</v>
      </c>
      <c r="W588" t="s">
        <v>1306</v>
      </c>
      <c r="X588" t="s">
        <v>1669</v>
      </c>
      <c r="Y588" s="216">
        <v>44658</v>
      </c>
    </row>
    <row r="589" spans="2:25" x14ac:dyDescent="0.25">
      <c r="B589" t="s">
        <v>637</v>
      </c>
      <c r="C589" s="216">
        <v>44406</v>
      </c>
      <c r="D589" t="s">
        <v>1643</v>
      </c>
      <c r="E589" t="s">
        <v>639</v>
      </c>
      <c r="F589">
        <v>5530</v>
      </c>
      <c r="G589" t="s">
        <v>1454</v>
      </c>
      <c r="H589" t="s">
        <v>1455</v>
      </c>
      <c r="I589" t="s">
        <v>679</v>
      </c>
      <c r="J589" s="217">
        <v>90000</v>
      </c>
      <c r="K589" s="218">
        <v>552.46288600000003</v>
      </c>
      <c r="L589" s="217">
        <v>162.91</v>
      </c>
      <c r="M589" t="s">
        <v>643</v>
      </c>
      <c r="N589" t="s">
        <v>1948</v>
      </c>
      <c r="O589" t="s">
        <v>764</v>
      </c>
      <c r="P589" t="s">
        <v>682</v>
      </c>
      <c r="Q589" t="s">
        <v>683</v>
      </c>
      <c r="R589" t="s">
        <v>1669</v>
      </c>
      <c r="S589" t="s">
        <v>1669</v>
      </c>
      <c r="T589" t="s">
        <v>1669</v>
      </c>
      <c r="U589" t="s">
        <v>1669</v>
      </c>
      <c r="V589" t="s">
        <v>648</v>
      </c>
      <c r="W589" t="s">
        <v>1306</v>
      </c>
      <c r="X589" t="s">
        <v>1669</v>
      </c>
      <c r="Y589" s="216">
        <v>44658</v>
      </c>
    </row>
    <row r="590" spans="2:25" x14ac:dyDescent="0.25">
      <c r="B590" t="s">
        <v>637</v>
      </c>
      <c r="C590" s="216">
        <v>44406</v>
      </c>
      <c r="D590" t="s">
        <v>1643</v>
      </c>
      <c r="E590" t="s">
        <v>639</v>
      </c>
      <c r="F590">
        <v>5530</v>
      </c>
      <c r="G590" t="s">
        <v>1456</v>
      </c>
      <c r="H590" t="s">
        <v>1457</v>
      </c>
      <c r="I590" t="s">
        <v>679</v>
      </c>
      <c r="J590" s="217">
        <v>270000</v>
      </c>
      <c r="K590" s="218">
        <v>552.46288600000003</v>
      </c>
      <c r="L590" s="217">
        <v>488.72</v>
      </c>
      <c r="M590" t="s">
        <v>643</v>
      </c>
      <c r="N590" t="s">
        <v>1948</v>
      </c>
      <c r="O590" t="s">
        <v>764</v>
      </c>
      <c r="P590" t="s">
        <v>682</v>
      </c>
      <c r="Q590" t="s">
        <v>683</v>
      </c>
      <c r="R590" t="s">
        <v>1669</v>
      </c>
      <c r="S590" t="s">
        <v>1669</v>
      </c>
      <c r="T590" t="s">
        <v>1669</v>
      </c>
      <c r="U590" t="s">
        <v>1669</v>
      </c>
      <c r="V590" t="s">
        <v>648</v>
      </c>
      <c r="W590" t="s">
        <v>1306</v>
      </c>
      <c r="X590" t="s">
        <v>1669</v>
      </c>
      <c r="Y590" s="216">
        <v>44658</v>
      </c>
    </row>
    <row r="591" spans="2:25" x14ac:dyDescent="0.25">
      <c r="B591" t="s">
        <v>637</v>
      </c>
      <c r="C591" s="216">
        <v>44406</v>
      </c>
      <c r="D591" t="s">
        <v>1643</v>
      </c>
      <c r="E591" t="s">
        <v>639</v>
      </c>
      <c r="F591">
        <v>5530</v>
      </c>
      <c r="G591" t="s">
        <v>1458</v>
      </c>
      <c r="H591" t="s">
        <v>1459</v>
      </c>
      <c r="I591" t="s">
        <v>679</v>
      </c>
      <c r="J591" s="217">
        <v>60000</v>
      </c>
      <c r="K591" s="218">
        <v>552.46288600000003</v>
      </c>
      <c r="L591" s="217">
        <v>108.6</v>
      </c>
      <c r="M591" t="s">
        <v>643</v>
      </c>
      <c r="N591" t="s">
        <v>1948</v>
      </c>
      <c r="O591" t="s">
        <v>764</v>
      </c>
      <c r="P591" t="s">
        <v>682</v>
      </c>
      <c r="Q591" t="s">
        <v>683</v>
      </c>
      <c r="R591" t="s">
        <v>1669</v>
      </c>
      <c r="S591" t="s">
        <v>1669</v>
      </c>
      <c r="T591" t="s">
        <v>1669</v>
      </c>
      <c r="U591" t="s">
        <v>1669</v>
      </c>
      <c r="V591" t="s">
        <v>648</v>
      </c>
      <c r="W591" t="s">
        <v>1306</v>
      </c>
      <c r="X591" t="s">
        <v>1669</v>
      </c>
      <c r="Y591" s="216">
        <v>44658</v>
      </c>
    </row>
    <row r="592" spans="2:25" x14ac:dyDescent="0.25">
      <c r="B592" t="s">
        <v>637</v>
      </c>
      <c r="C592" s="216">
        <v>44406</v>
      </c>
      <c r="D592" t="s">
        <v>1643</v>
      </c>
      <c r="E592" t="s">
        <v>639</v>
      </c>
      <c r="F592">
        <v>5530</v>
      </c>
      <c r="G592" t="s">
        <v>1460</v>
      </c>
      <c r="H592" t="s">
        <v>1461</v>
      </c>
      <c r="I592" t="s">
        <v>679</v>
      </c>
      <c r="J592" s="217">
        <v>150000</v>
      </c>
      <c r="K592" s="218">
        <v>552.46288600000003</v>
      </c>
      <c r="L592" s="217">
        <v>271.51</v>
      </c>
      <c r="M592" t="s">
        <v>643</v>
      </c>
      <c r="N592" t="s">
        <v>1948</v>
      </c>
      <c r="O592" t="s">
        <v>764</v>
      </c>
      <c r="P592" t="s">
        <v>682</v>
      </c>
      <c r="Q592" t="s">
        <v>683</v>
      </c>
      <c r="R592" t="s">
        <v>1669</v>
      </c>
      <c r="S592" t="s">
        <v>1669</v>
      </c>
      <c r="T592" t="s">
        <v>1669</v>
      </c>
      <c r="U592" t="s">
        <v>1669</v>
      </c>
      <c r="V592" t="s">
        <v>648</v>
      </c>
      <c r="W592" t="s">
        <v>1306</v>
      </c>
      <c r="X592" t="s">
        <v>1669</v>
      </c>
      <c r="Y592" s="216">
        <v>44658</v>
      </c>
    </row>
    <row r="593" spans="2:25" x14ac:dyDescent="0.25">
      <c r="B593" t="s">
        <v>637</v>
      </c>
      <c r="C593" s="216">
        <v>44406</v>
      </c>
      <c r="D593" t="s">
        <v>1643</v>
      </c>
      <c r="E593" t="s">
        <v>639</v>
      </c>
      <c r="F593">
        <v>5530</v>
      </c>
      <c r="G593" t="s">
        <v>1462</v>
      </c>
      <c r="H593" t="s">
        <v>1463</v>
      </c>
      <c r="I593" t="s">
        <v>679</v>
      </c>
      <c r="J593" s="217">
        <v>60000</v>
      </c>
      <c r="K593" s="218">
        <v>552.46288600000003</v>
      </c>
      <c r="L593" s="217">
        <v>108.6</v>
      </c>
      <c r="M593" t="s">
        <v>643</v>
      </c>
      <c r="N593" t="s">
        <v>1948</v>
      </c>
      <c r="O593" t="s">
        <v>764</v>
      </c>
      <c r="P593" t="s">
        <v>682</v>
      </c>
      <c r="Q593" t="s">
        <v>683</v>
      </c>
      <c r="R593" t="s">
        <v>1669</v>
      </c>
      <c r="S593" t="s">
        <v>1669</v>
      </c>
      <c r="T593" t="s">
        <v>1669</v>
      </c>
      <c r="U593" t="s">
        <v>1669</v>
      </c>
      <c r="V593" t="s">
        <v>648</v>
      </c>
      <c r="W593" t="s">
        <v>1306</v>
      </c>
      <c r="X593" t="s">
        <v>1669</v>
      </c>
      <c r="Y593" s="216">
        <v>44658</v>
      </c>
    </row>
    <row r="594" spans="2:25" x14ac:dyDescent="0.25">
      <c r="B594" t="s">
        <v>637</v>
      </c>
      <c r="C594" s="216">
        <v>44406</v>
      </c>
      <c r="D594" t="s">
        <v>1643</v>
      </c>
      <c r="E594" t="s">
        <v>639</v>
      </c>
      <c r="F594">
        <v>5530</v>
      </c>
      <c r="G594" t="s">
        <v>1464</v>
      </c>
      <c r="H594" t="s">
        <v>1465</v>
      </c>
      <c r="I594" t="s">
        <v>679</v>
      </c>
      <c r="J594" s="217">
        <v>270000</v>
      </c>
      <c r="K594" s="218">
        <v>552.46288600000003</v>
      </c>
      <c r="L594" s="217">
        <v>488.72</v>
      </c>
      <c r="M594" t="s">
        <v>643</v>
      </c>
      <c r="N594" t="s">
        <v>1948</v>
      </c>
      <c r="O594" t="s">
        <v>764</v>
      </c>
      <c r="P594" t="s">
        <v>682</v>
      </c>
      <c r="Q594" t="s">
        <v>683</v>
      </c>
      <c r="R594" t="s">
        <v>1669</v>
      </c>
      <c r="S594" t="s">
        <v>1669</v>
      </c>
      <c r="T594" t="s">
        <v>1669</v>
      </c>
      <c r="U594" t="s">
        <v>1669</v>
      </c>
      <c r="V594" t="s">
        <v>648</v>
      </c>
      <c r="W594" t="s">
        <v>1306</v>
      </c>
      <c r="X594" t="s">
        <v>1669</v>
      </c>
      <c r="Y594" s="216">
        <v>44658</v>
      </c>
    </row>
    <row r="595" spans="2:25" x14ac:dyDescent="0.25">
      <c r="B595" t="s">
        <v>637</v>
      </c>
      <c r="C595" s="216">
        <v>44406</v>
      </c>
      <c r="D595" t="s">
        <v>1643</v>
      </c>
      <c r="E595" t="s">
        <v>639</v>
      </c>
      <c r="F595">
        <v>5530</v>
      </c>
      <c r="G595" t="s">
        <v>1466</v>
      </c>
      <c r="H595" t="s">
        <v>1467</v>
      </c>
      <c r="I595" t="s">
        <v>679</v>
      </c>
      <c r="J595" s="217">
        <v>180000</v>
      </c>
      <c r="K595" s="218">
        <v>552.46288600000003</v>
      </c>
      <c r="L595" s="217">
        <v>325.81</v>
      </c>
      <c r="M595" t="s">
        <v>643</v>
      </c>
      <c r="N595" t="s">
        <v>1948</v>
      </c>
      <c r="O595" t="s">
        <v>764</v>
      </c>
      <c r="P595" t="s">
        <v>682</v>
      </c>
      <c r="Q595" t="s">
        <v>683</v>
      </c>
      <c r="R595" t="s">
        <v>1669</v>
      </c>
      <c r="S595" t="s">
        <v>1669</v>
      </c>
      <c r="T595" t="s">
        <v>1669</v>
      </c>
      <c r="U595" t="s">
        <v>1669</v>
      </c>
      <c r="V595" t="s">
        <v>648</v>
      </c>
      <c r="W595" t="s">
        <v>1306</v>
      </c>
      <c r="X595" t="s">
        <v>1669</v>
      </c>
      <c r="Y595" s="216">
        <v>44658</v>
      </c>
    </row>
    <row r="596" spans="2:25" x14ac:dyDescent="0.25">
      <c r="B596" t="s">
        <v>637</v>
      </c>
      <c r="C596" s="216">
        <v>44406</v>
      </c>
      <c r="D596" t="s">
        <v>1643</v>
      </c>
      <c r="E596" t="s">
        <v>639</v>
      </c>
      <c r="F596">
        <v>5530</v>
      </c>
      <c r="G596" t="s">
        <v>1468</v>
      </c>
      <c r="H596" t="s">
        <v>1469</v>
      </c>
      <c r="I596" t="s">
        <v>679</v>
      </c>
      <c r="J596" s="217">
        <v>420000</v>
      </c>
      <c r="K596" s="218">
        <v>552.46288600000003</v>
      </c>
      <c r="L596" s="217">
        <v>760.23</v>
      </c>
      <c r="M596" t="s">
        <v>643</v>
      </c>
      <c r="N596" t="s">
        <v>1948</v>
      </c>
      <c r="O596" t="s">
        <v>764</v>
      </c>
      <c r="P596" t="s">
        <v>682</v>
      </c>
      <c r="Q596" t="s">
        <v>683</v>
      </c>
      <c r="R596" t="s">
        <v>1669</v>
      </c>
      <c r="S596" t="s">
        <v>1669</v>
      </c>
      <c r="T596" t="s">
        <v>1669</v>
      </c>
      <c r="U596" t="s">
        <v>1669</v>
      </c>
      <c r="V596" t="s">
        <v>648</v>
      </c>
      <c r="W596" t="s">
        <v>1306</v>
      </c>
      <c r="X596" t="s">
        <v>1669</v>
      </c>
      <c r="Y596" s="216">
        <v>44658</v>
      </c>
    </row>
    <row r="597" spans="2:25" x14ac:dyDescent="0.25">
      <c r="B597" t="s">
        <v>637</v>
      </c>
      <c r="C597" s="216">
        <v>44406</v>
      </c>
      <c r="D597" t="s">
        <v>1643</v>
      </c>
      <c r="E597" t="s">
        <v>639</v>
      </c>
      <c r="F597">
        <v>5530</v>
      </c>
      <c r="G597" t="s">
        <v>1470</v>
      </c>
      <c r="H597" t="s">
        <v>1471</v>
      </c>
      <c r="I597" t="s">
        <v>679</v>
      </c>
      <c r="J597" s="217">
        <v>330000</v>
      </c>
      <c r="K597" s="218">
        <v>552.46288600000003</v>
      </c>
      <c r="L597" s="217">
        <v>597.33000000000004</v>
      </c>
      <c r="M597" t="s">
        <v>643</v>
      </c>
      <c r="N597" t="s">
        <v>1948</v>
      </c>
      <c r="O597" t="s">
        <v>764</v>
      </c>
      <c r="P597" t="s">
        <v>682</v>
      </c>
      <c r="Q597" t="s">
        <v>683</v>
      </c>
      <c r="R597" t="s">
        <v>1669</v>
      </c>
      <c r="S597" t="s">
        <v>1669</v>
      </c>
      <c r="T597" t="s">
        <v>1669</v>
      </c>
      <c r="U597" t="s">
        <v>1669</v>
      </c>
      <c r="V597" t="s">
        <v>648</v>
      </c>
      <c r="W597" t="s">
        <v>1306</v>
      </c>
      <c r="X597" t="s">
        <v>1669</v>
      </c>
      <c r="Y597" s="216">
        <v>44658</v>
      </c>
    </row>
    <row r="598" spans="2:25" x14ac:dyDescent="0.25">
      <c r="B598" t="s">
        <v>637</v>
      </c>
      <c r="C598" s="216">
        <v>44406</v>
      </c>
      <c r="D598" t="s">
        <v>1643</v>
      </c>
      <c r="E598" t="s">
        <v>639</v>
      </c>
      <c r="F598">
        <v>5530</v>
      </c>
      <c r="G598" t="s">
        <v>1472</v>
      </c>
      <c r="H598" t="s">
        <v>1473</v>
      </c>
      <c r="I598" t="s">
        <v>679</v>
      </c>
      <c r="J598" s="217">
        <v>300000</v>
      </c>
      <c r="K598" s="218">
        <v>552.46288600000003</v>
      </c>
      <c r="L598" s="217">
        <v>543.02</v>
      </c>
      <c r="M598" t="s">
        <v>643</v>
      </c>
      <c r="N598" t="s">
        <v>1948</v>
      </c>
      <c r="O598" t="s">
        <v>764</v>
      </c>
      <c r="P598" t="s">
        <v>682</v>
      </c>
      <c r="Q598" t="s">
        <v>683</v>
      </c>
      <c r="R598" t="s">
        <v>1669</v>
      </c>
      <c r="S598" t="s">
        <v>1669</v>
      </c>
      <c r="T598" t="s">
        <v>1669</v>
      </c>
      <c r="U598" t="s">
        <v>1669</v>
      </c>
      <c r="V598" t="s">
        <v>648</v>
      </c>
      <c r="W598" t="s">
        <v>1306</v>
      </c>
      <c r="X598" t="s">
        <v>1669</v>
      </c>
      <c r="Y598" s="216">
        <v>44658</v>
      </c>
    </row>
    <row r="599" spans="2:25" x14ac:dyDescent="0.25">
      <c r="B599" t="s">
        <v>637</v>
      </c>
      <c r="C599" s="216">
        <v>44406</v>
      </c>
      <c r="D599" t="s">
        <v>1643</v>
      </c>
      <c r="E599" t="s">
        <v>639</v>
      </c>
      <c r="F599">
        <v>5530</v>
      </c>
      <c r="G599" t="s">
        <v>1474</v>
      </c>
      <c r="H599" t="s">
        <v>1475</v>
      </c>
      <c r="I599" t="s">
        <v>679</v>
      </c>
      <c r="J599" s="217">
        <v>210000</v>
      </c>
      <c r="K599" s="218">
        <v>552.46288600000003</v>
      </c>
      <c r="L599" s="217">
        <v>380.12</v>
      </c>
      <c r="M599" t="s">
        <v>643</v>
      </c>
      <c r="N599" t="s">
        <v>1948</v>
      </c>
      <c r="O599" t="s">
        <v>764</v>
      </c>
      <c r="P599" t="s">
        <v>682</v>
      </c>
      <c r="Q599" t="s">
        <v>683</v>
      </c>
      <c r="R599" t="s">
        <v>1669</v>
      </c>
      <c r="S599" t="s">
        <v>1669</v>
      </c>
      <c r="T599" t="s">
        <v>1669</v>
      </c>
      <c r="U599" t="s">
        <v>1669</v>
      </c>
      <c r="V599" t="s">
        <v>648</v>
      </c>
      <c r="W599" t="s">
        <v>1306</v>
      </c>
      <c r="X599" t="s">
        <v>1669</v>
      </c>
      <c r="Y599" s="216">
        <v>44658</v>
      </c>
    </row>
    <row r="600" spans="2:25" x14ac:dyDescent="0.25">
      <c r="B600" t="s">
        <v>637</v>
      </c>
      <c r="C600" s="216">
        <v>44406</v>
      </c>
      <c r="D600" t="s">
        <v>1643</v>
      </c>
      <c r="E600" t="s">
        <v>639</v>
      </c>
      <c r="F600">
        <v>5530</v>
      </c>
      <c r="G600" t="s">
        <v>1476</v>
      </c>
      <c r="H600" t="s">
        <v>1477</v>
      </c>
      <c r="I600" t="s">
        <v>679</v>
      </c>
      <c r="J600" s="217">
        <v>90000</v>
      </c>
      <c r="K600" s="218">
        <v>552.46288600000003</v>
      </c>
      <c r="L600" s="217">
        <v>162.91</v>
      </c>
      <c r="M600" t="s">
        <v>643</v>
      </c>
      <c r="N600" t="s">
        <v>1948</v>
      </c>
      <c r="O600" t="s">
        <v>764</v>
      </c>
      <c r="P600" t="s">
        <v>682</v>
      </c>
      <c r="Q600" t="s">
        <v>683</v>
      </c>
      <c r="R600" t="s">
        <v>1669</v>
      </c>
      <c r="S600" t="s">
        <v>1669</v>
      </c>
      <c r="T600" t="s">
        <v>1669</v>
      </c>
      <c r="U600" t="s">
        <v>1669</v>
      </c>
      <c r="V600" t="s">
        <v>648</v>
      </c>
      <c r="W600" t="s">
        <v>1306</v>
      </c>
      <c r="X600" t="s">
        <v>1669</v>
      </c>
      <c r="Y600" s="216">
        <v>44658</v>
      </c>
    </row>
    <row r="601" spans="2:25" x14ac:dyDescent="0.25">
      <c r="B601" t="s">
        <v>637</v>
      </c>
      <c r="C601" s="216">
        <v>44406</v>
      </c>
      <c r="D601" t="s">
        <v>1643</v>
      </c>
      <c r="E601" t="s">
        <v>639</v>
      </c>
      <c r="F601">
        <v>5530</v>
      </c>
      <c r="G601" t="s">
        <v>1446</v>
      </c>
      <c r="H601" t="s">
        <v>1447</v>
      </c>
      <c r="I601" t="s">
        <v>679</v>
      </c>
      <c r="J601" s="217">
        <v>50000</v>
      </c>
      <c r="K601" s="218">
        <v>552.46288600000003</v>
      </c>
      <c r="L601" s="217">
        <v>90.5</v>
      </c>
      <c r="M601" t="s">
        <v>643</v>
      </c>
      <c r="N601" t="s">
        <v>2019</v>
      </c>
      <c r="O601" t="s">
        <v>1205</v>
      </c>
      <c r="P601" t="s">
        <v>682</v>
      </c>
      <c r="Q601" t="s">
        <v>683</v>
      </c>
      <c r="R601" t="s">
        <v>1669</v>
      </c>
      <c r="S601" t="s">
        <v>1669</v>
      </c>
      <c r="T601" t="s">
        <v>1669</v>
      </c>
      <c r="U601" t="s">
        <v>1669</v>
      </c>
      <c r="V601" t="s">
        <v>648</v>
      </c>
      <c r="W601" t="s">
        <v>1306</v>
      </c>
      <c r="X601" t="s">
        <v>1669</v>
      </c>
      <c r="Y601" s="216">
        <v>44658</v>
      </c>
    </row>
    <row r="602" spans="2:25" x14ac:dyDescent="0.25">
      <c r="B602" t="s">
        <v>637</v>
      </c>
      <c r="C602" s="216">
        <v>44406</v>
      </c>
      <c r="D602" t="s">
        <v>1643</v>
      </c>
      <c r="E602" t="s">
        <v>639</v>
      </c>
      <c r="F602">
        <v>5530</v>
      </c>
      <c r="G602" t="s">
        <v>1448</v>
      </c>
      <c r="H602" t="s">
        <v>1449</v>
      </c>
      <c r="I602" t="s">
        <v>679</v>
      </c>
      <c r="J602" s="217">
        <v>66000</v>
      </c>
      <c r="K602" s="218">
        <v>552.46288600000003</v>
      </c>
      <c r="L602" s="217">
        <v>119.47</v>
      </c>
      <c r="M602" t="s">
        <v>643</v>
      </c>
      <c r="N602" t="s">
        <v>2019</v>
      </c>
      <c r="O602" t="s">
        <v>1205</v>
      </c>
      <c r="P602" t="s">
        <v>682</v>
      </c>
      <c r="Q602" t="s">
        <v>683</v>
      </c>
      <c r="R602" t="s">
        <v>1669</v>
      </c>
      <c r="S602" t="s">
        <v>1669</v>
      </c>
      <c r="T602" t="s">
        <v>1669</v>
      </c>
      <c r="U602" t="s">
        <v>1669</v>
      </c>
      <c r="V602" t="s">
        <v>648</v>
      </c>
      <c r="W602" t="s">
        <v>1306</v>
      </c>
      <c r="X602" t="s">
        <v>1669</v>
      </c>
      <c r="Y602" s="216">
        <v>44658</v>
      </c>
    </row>
    <row r="603" spans="2:25" x14ac:dyDescent="0.25">
      <c r="B603" t="s">
        <v>637</v>
      </c>
      <c r="C603" s="216">
        <v>44406</v>
      </c>
      <c r="D603" t="s">
        <v>1643</v>
      </c>
      <c r="E603" t="s">
        <v>639</v>
      </c>
      <c r="F603">
        <v>5530</v>
      </c>
      <c r="G603" t="s">
        <v>1450</v>
      </c>
      <c r="H603" t="s">
        <v>1451</v>
      </c>
      <c r="I603" t="s">
        <v>679</v>
      </c>
      <c r="J603" s="217">
        <v>25000</v>
      </c>
      <c r="K603" s="218">
        <v>552.46288600000003</v>
      </c>
      <c r="L603" s="217">
        <v>45.25</v>
      </c>
      <c r="M603" t="s">
        <v>643</v>
      </c>
      <c r="N603" t="s">
        <v>1936</v>
      </c>
      <c r="O603" t="s">
        <v>749</v>
      </c>
      <c r="P603" t="s">
        <v>682</v>
      </c>
      <c r="Q603" t="s">
        <v>683</v>
      </c>
      <c r="R603" t="s">
        <v>1669</v>
      </c>
      <c r="S603" t="s">
        <v>1669</v>
      </c>
      <c r="T603" t="s">
        <v>1669</v>
      </c>
      <c r="U603" t="s">
        <v>1669</v>
      </c>
      <c r="V603" t="s">
        <v>648</v>
      </c>
      <c r="W603" t="s">
        <v>1306</v>
      </c>
      <c r="X603" t="s">
        <v>1669</v>
      </c>
      <c r="Y603" s="216">
        <v>44658</v>
      </c>
    </row>
    <row r="604" spans="2:25" x14ac:dyDescent="0.25">
      <c r="B604" t="s">
        <v>637</v>
      </c>
      <c r="C604" s="216">
        <v>44406</v>
      </c>
      <c r="D604" t="s">
        <v>1643</v>
      </c>
      <c r="E604" t="s">
        <v>639</v>
      </c>
      <c r="F604">
        <v>5530</v>
      </c>
      <c r="G604" t="s">
        <v>1450</v>
      </c>
      <c r="H604" t="s">
        <v>1451</v>
      </c>
      <c r="I604" t="s">
        <v>679</v>
      </c>
      <c r="J604" s="217">
        <v>25000</v>
      </c>
      <c r="K604" s="218">
        <v>552.46288600000003</v>
      </c>
      <c r="L604" s="217">
        <v>45.25</v>
      </c>
      <c r="M604" t="s">
        <v>643</v>
      </c>
      <c r="N604" t="s">
        <v>1936</v>
      </c>
      <c r="O604" t="s">
        <v>749</v>
      </c>
      <c r="P604" t="s">
        <v>682</v>
      </c>
      <c r="Q604" t="s">
        <v>683</v>
      </c>
      <c r="R604" t="s">
        <v>1669</v>
      </c>
      <c r="S604" t="s">
        <v>1669</v>
      </c>
      <c r="T604" t="s">
        <v>1669</v>
      </c>
      <c r="U604" t="s">
        <v>1669</v>
      </c>
      <c r="V604" t="s">
        <v>648</v>
      </c>
      <c r="W604" t="s">
        <v>1306</v>
      </c>
      <c r="X604" t="s">
        <v>1669</v>
      </c>
      <c r="Y604" s="216">
        <v>44658</v>
      </c>
    </row>
    <row r="605" spans="2:25" x14ac:dyDescent="0.25">
      <c r="B605" t="s">
        <v>637</v>
      </c>
      <c r="C605" s="216">
        <v>44406</v>
      </c>
      <c r="D605" t="s">
        <v>1643</v>
      </c>
      <c r="E605" t="s">
        <v>639</v>
      </c>
      <c r="F605">
        <v>5530</v>
      </c>
      <c r="G605" t="s">
        <v>1450</v>
      </c>
      <c r="H605" t="s">
        <v>1451</v>
      </c>
      <c r="I605" t="s">
        <v>679</v>
      </c>
      <c r="J605" s="217">
        <v>25000</v>
      </c>
      <c r="K605" s="218">
        <v>552.46288600000003</v>
      </c>
      <c r="L605" s="217">
        <v>45.25</v>
      </c>
      <c r="M605" t="s">
        <v>643</v>
      </c>
      <c r="N605" t="s">
        <v>1936</v>
      </c>
      <c r="O605" t="s">
        <v>749</v>
      </c>
      <c r="P605" t="s">
        <v>682</v>
      </c>
      <c r="Q605" t="s">
        <v>683</v>
      </c>
      <c r="R605" t="s">
        <v>1669</v>
      </c>
      <c r="S605" t="s">
        <v>1669</v>
      </c>
      <c r="T605" t="s">
        <v>1669</v>
      </c>
      <c r="U605" t="s">
        <v>1669</v>
      </c>
      <c r="V605" t="s">
        <v>648</v>
      </c>
      <c r="W605" t="s">
        <v>1306</v>
      </c>
      <c r="X605" t="s">
        <v>1669</v>
      </c>
      <c r="Y605" s="216">
        <v>44658</v>
      </c>
    </row>
    <row r="606" spans="2:25" x14ac:dyDescent="0.25">
      <c r="B606" t="s">
        <v>637</v>
      </c>
      <c r="C606" s="216">
        <v>44406</v>
      </c>
      <c r="D606" t="s">
        <v>1643</v>
      </c>
      <c r="E606" t="s">
        <v>639</v>
      </c>
      <c r="F606">
        <v>5530</v>
      </c>
      <c r="G606" t="s">
        <v>1450</v>
      </c>
      <c r="H606" t="s">
        <v>1451</v>
      </c>
      <c r="I606" t="s">
        <v>679</v>
      </c>
      <c r="J606" s="217">
        <v>25000</v>
      </c>
      <c r="K606" s="218">
        <v>552.46288600000003</v>
      </c>
      <c r="L606" s="217">
        <v>45.25</v>
      </c>
      <c r="M606" t="s">
        <v>643</v>
      </c>
      <c r="N606" t="s">
        <v>1936</v>
      </c>
      <c r="O606" t="s">
        <v>749</v>
      </c>
      <c r="P606" t="s">
        <v>682</v>
      </c>
      <c r="Q606" t="s">
        <v>683</v>
      </c>
      <c r="R606" t="s">
        <v>1669</v>
      </c>
      <c r="S606" t="s">
        <v>1669</v>
      </c>
      <c r="T606" t="s">
        <v>1669</v>
      </c>
      <c r="U606" t="s">
        <v>1669</v>
      </c>
      <c r="V606" t="s">
        <v>648</v>
      </c>
      <c r="W606" t="s">
        <v>1306</v>
      </c>
      <c r="X606" t="s">
        <v>1669</v>
      </c>
      <c r="Y606" s="216">
        <v>44658</v>
      </c>
    </row>
    <row r="607" spans="2:25" x14ac:dyDescent="0.25">
      <c r="B607" t="s">
        <v>637</v>
      </c>
      <c r="C607" s="216">
        <v>44406</v>
      </c>
      <c r="D607" t="s">
        <v>1643</v>
      </c>
      <c r="E607" t="s">
        <v>639</v>
      </c>
      <c r="F607">
        <v>5530</v>
      </c>
      <c r="G607" t="s">
        <v>1450</v>
      </c>
      <c r="H607" t="s">
        <v>1451</v>
      </c>
      <c r="I607" t="s">
        <v>679</v>
      </c>
      <c r="J607" s="217">
        <v>25000</v>
      </c>
      <c r="K607" s="218">
        <v>552.46288600000003</v>
      </c>
      <c r="L607" s="217">
        <v>45.25</v>
      </c>
      <c r="M607" t="s">
        <v>643</v>
      </c>
      <c r="N607" t="s">
        <v>1936</v>
      </c>
      <c r="O607" t="s">
        <v>749</v>
      </c>
      <c r="P607" t="s">
        <v>682</v>
      </c>
      <c r="Q607" t="s">
        <v>683</v>
      </c>
      <c r="R607" t="s">
        <v>1669</v>
      </c>
      <c r="S607" t="s">
        <v>1669</v>
      </c>
      <c r="T607" t="s">
        <v>1669</v>
      </c>
      <c r="U607" t="s">
        <v>1669</v>
      </c>
      <c r="V607" t="s">
        <v>648</v>
      </c>
      <c r="W607" t="s">
        <v>1306</v>
      </c>
      <c r="X607" t="s">
        <v>1669</v>
      </c>
      <c r="Y607" s="216">
        <v>44658</v>
      </c>
    </row>
    <row r="608" spans="2:25" x14ac:dyDescent="0.25">
      <c r="B608" t="s">
        <v>637</v>
      </c>
      <c r="C608" s="216">
        <v>44406</v>
      </c>
      <c r="D608" t="s">
        <v>1643</v>
      </c>
      <c r="E608" t="s">
        <v>639</v>
      </c>
      <c r="F608">
        <v>5530</v>
      </c>
      <c r="G608" t="s">
        <v>2036</v>
      </c>
      <c r="H608" t="s">
        <v>1445</v>
      </c>
      <c r="I608" t="s">
        <v>679</v>
      </c>
      <c r="J608" s="217">
        <v>13936</v>
      </c>
      <c r="K608" s="218">
        <v>552.46288600000003</v>
      </c>
      <c r="L608" s="217">
        <v>25.23</v>
      </c>
      <c r="M608" t="s">
        <v>643</v>
      </c>
      <c r="N608" t="s">
        <v>1945</v>
      </c>
      <c r="O608" t="s">
        <v>687</v>
      </c>
      <c r="P608" t="s">
        <v>682</v>
      </c>
      <c r="Q608" t="s">
        <v>683</v>
      </c>
      <c r="R608" t="s">
        <v>1669</v>
      </c>
      <c r="S608" t="s">
        <v>1669</v>
      </c>
      <c r="T608" t="s">
        <v>1669</v>
      </c>
      <c r="U608" t="s">
        <v>1669</v>
      </c>
      <c r="V608" t="s">
        <v>648</v>
      </c>
      <c r="W608" t="s">
        <v>1306</v>
      </c>
      <c r="X608" t="s">
        <v>1669</v>
      </c>
      <c r="Y608" s="216">
        <v>44658</v>
      </c>
    </row>
    <row r="609" spans="2:25" x14ac:dyDescent="0.25">
      <c r="B609" t="s">
        <v>637</v>
      </c>
      <c r="C609" s="216">
        <v>44406</v>
      </c>
      <c r="D609" t="s">
        <v>1643</v>
      </c>
      <c r="E609" t="s">
        <v>639</v>
      </c>
      <c r="F609">
        <v>5530</v>
      </c>
      <c r="G609" t="s">
        <v>2036</v>
      </c>
      <c r="H609" t="s">
        <v>1445</v>
      </c>
      <c r="I609" t="s">
        <v>679</v>
      </c>
      <c r="J609" s="217">
        <v>30582</v>
      </c>
      <c r="K609" s="218">
        <v>552.46288600000003</v>
      </c>
      <c r="L609" s="217">
        <v>55.36</v>
      </c>
      <c r="M609" t="s">
        <v>643</v>
      </c>
      <c r="N609" t="s">
        <v>1945</v>
      </c>
      <c r="O609" t="s">
        <v>687</v>
      </c>
      <c r="P609" t="s">
        <v>682</v>
      </c>
      <c r="Q609" t="s">
        <v>683</v>
      </c>
      <c r="R609" t="s">
        <v>1669</v>
      </c>
      <c r="S609" t="s">
        <v>1669</v>
      </c>
      <c r="T609" t="s">
        <v>1669</v>
      </c>
      <c r="U609" t="s">
        <v>1669</v>
      </c>
      <c r="V609" t="s">
        <v>648</v>
      </c>
      <c r="W609" t="s">
        <v>1306</v>
      </c>
      <c r="X609" t="s">
        <v>1669</v>
      </c>
      <c r="Y609" s="216">
        <v>44658</v>
      </c>
    </row>
    <row r="610" spans="2:25" x14ac:dyDescent="0.25">
      <c r="B610" t="s">
        <v>637</v>
      </c>
      <c r="C610" s="216">
        <v>44406</v>
      </c>
      <c r="D610" t="s">
        <v>1643</v>
      </c>
      <c r="E610" t="s">
        <v>639</v>
      </c>
      <c r="F610">
        <v>5530</v>
      </c>
      <c r="G610" t="s">
        <v>2036</v>
      </c>
      <c r="H610" t="s">
        <v>1445</v>
      </c>
      <c r="I610" t="s">
        <v>679</v>
      </c>
      <c r="J610" s="217">
        <v>34995</v>
      </c>
      <c r="K610" s="218">
        <v>552.46288600000003</v>
      </c>
      <c r="L610" s="217">
        <v>63.34</v>
      </c>
      <c r="M610" t="s">
        <v>643</v>
      </c>
      <c r="N610" t="s">
        <v>1944</v>
      </c>
      <c r="O610" t="s">
        <v>685</v>
      </c>
      <c r="P610" t="s">
        <v>682</v>
      </c>
      <c r="Q610" t="s">
        <v>683</v>
      </c>
      <c r="R610" t="s">
        <v>1669</v>
      </c>
      <c r="S610" t="s">
        <v>1669</v>
      </c>
      <c r="T610" t="s">
        <v>1669</v>
      </c>
      <c r="U610" t="s">
        <v>1669</v>
      </c>
      <c r="V610" t="s">
        <v>648</v>
      </c>
      <c r="W610" t="s">
        <v>1306</v>
      </c>
      <c r="X610" t="s">
        <v>1669</v>
      </c>
      <c r="Y610" s="216">
        <v>44658</v>
      </c>
    </row>
    <row r="611" spans="2:25" x14ac:dyDescent="0.25">
      <c r="B611" t="s">
        <v>637</v>
      </c>
      <c r="C611" s="216">
        <v>44407</v>
      </c>
      <c r="D611" t="s">
        <v>1643</v>
      </c>
      <c r="E611" t="s">
        <v>639</v>
      </c>
      <c r="F611">
        <v>5530</v>
      </c>
      <c r="G611" t="s">
        <v>1479</v>
      </c>
      <c r="H611" t="s">
        <v>1480</v>
      </c>
      <c r="I611" t="s">
        <v>679</v>
      </c>
      <c r="J611" s="217">
        <v>7000</v>
      </c>
      <c r="K611" s="218">
        <v>552.28401099999996</v>
      </c>
      <c r="L611" s="217">
        <v>12.67</v>
      </c>
      <c r="M611" t="s">
        <v>643</v>
      </c>
      <c r="N611" t="s">
        <v>1932</v>
      </c>
      <c r="O611" t="s">
        <v>721</v>
      </c>
      <c r="P611" t="s">
        <v>682</v>
      </c>
      <c r="Q611" t="s">
        <v>683</v>
      </c>
      <c r="R611" t="s">
        <v>1669</v>
      </c>
      <c r="S611" t="s">
        <v>1669</v>
      </c>
      <c r="T611" t="s">
        <v>1669</v>
      </c>
      <c r="U611" t="s">
        <v>1669</v>
      </c>
      <c r="V611" t="s">
        <v>648</v>
      </c>
      <c r="W611" t="s">
        <v>1306</v>
      </c>
      <c r="X611" t="s">
        <v>1669</v>
      </c>
      <c r="Y611" s="216">
        <v>44658</v>
      </c>
    </row>
    <row r="612" spans="2:25" x14ac:dyDescent="0.25">
      <c r="B612" t="s">
        <v>653</v>
      </c>
      <c r="C612" s="216">
        <v>44371</v>
      </c>
      <c r="D612" t="s">
        <v>1643</v>
      </c>
      <c r="E612" t="s">
        <v>639</v>
      </c>
      <c r="F612">
        <v>4221</v>
      </c>
      <c r="G612" t="s">
        <v>654</v>
      </c>
      <c r="H612" t="s">
        <v>655</v>
      </c>
      <c r="I612" t="s">
        <v>1669</v>
      </c>
      <c r="J612" s="217">
        <v>0</v>
      </c>
      <c r="K612" s="218">
        <v>0</v>
      </c>
      <c r="L612" s="217">
        <v>37.909999999999997</v>
      </c>
      <c r="M612" t="s">
        <v>643</v>
      </c>
      <c r="N612" t="s">
        <v>1931</v>
      </c>
      <c r="O612" t="s">
        <v>644</v>
      </c>
      <c r="P612" t="s">
        <v>645</v>
      </c>
      <c r="Q612" t="s">
        <v>646</v>
      </c>
      <c r="R612" t="s">
        <v>1669</v>
      </c>
      <c r="S612" t="s">
        <v>1669</v>
      </c>
      <c r="T612" t="s">
        <v>1986</v>
      </c>
      <c r="U612" t="s">
        <v>647</v>
      </c>
      <c r="V612" t="s">
        <v>648</v>
      </c>
      <c r="W612" t="s">
        <v>649</v>
      </c>
      <c r="X612" t="s">
        <v>1669</v>
      </c>
      <c r="Y612" s="216">
        <v>44695</v>
      </c>
    </row>
    <row r="613" spans="2:25" x14ac:dyDescent="0.25">
      <c r="B613" t="s">
        <v>653</v>
      </c>
      <c r="C613" s="216">
        <v>44382</v>
      </c>
      <c r="D613" t="s">
        <v>1643</v>
      </c>
      <c r="E613" t="s">
        <v>639</v>
      </c>
      <c r="F613">
        <v>4497</v>
      </c>
      <c r="G613" t="s">
        <v>640</v>
      </c>
      <c r="H613" t="s">
        <v>656</v>
      </c>
      <c r="I613" t="s">
        <v>642</v>
      </c>
      <c r="J613" s="217">
        <v>130.38</v>
      </c>
      <c r="K613" s="218">
        <v>0.84290100000000001</v>
      </c>
      <c r="L613" s="217">
        <v>154.68</v>
      </c>
      <c r="M613" t="s">
        <v>643</v>
      </c>
      <c r="N613" t="s">
        <v>1931</v>
      </c>
      <c r="O613" t="s">
        <v>644</v>
      </c>
      <c r="P613" t="s">
        <v>645</v>
      </c>
      <c r="Q613" t="s">
        <v>646</v>
      </c>
      <c r="R613" t="s">
        <v>1669</v>
      </c>
      <c r="S613" t="s">
        <v>1669</v>
      </c>
      <c r="T613" t="s">
        <v>1986</v>
      </c>
      <c r="U613" t="s">
        <v>647</v>
      </c>
      <c r="V613" t="s">
        <v>648</v>
      </c>
      <c r="W613" t="s">
        <v>649</v>
      </c>
      <c r="X613" t="s">
        <v>1669</v>
      </c>
      <c r="Y613" s="216">
        <v>44695</v>
      </c>
    </row>
    <row r="614" spans="2:25" x14ac:dyDescent="0.25">
      <c r="B614" t="s">
        <v>653</v>
      </c>
      <c r="C614" s="216">
        <v>44413</v>
      </c>
      <c r="D614" t="s">
        <v>1643</v>
      </c>
      <c r="E614" t="s">
        <v>639</v>
      </c>
      <c r="F614">
        <v>5531</v>
      </c>
      <c r="G614" t="s">
        <v>1484</v>
      </c>
      <c r="H614" t="s">
        <v>1483</v>
      </c>
      <c r="I614" t="s">
        <v>679</v>
      </c>
      <c r="J614" s="217">
        <v>65000</v>
      </c>
      <c r="K614" s="218">
        <v>554.12419899999998</v>
      </c>
      <c r="L614" s="217">
        <v>117.3</v>
      </c>
      <c r="M614" t="s">
        <v>643</v>
      </c>
      <c r="N614" t="s">
        <v>1653</v>
      </c>
      <c r="O614" t="s">
        <v>701</v>
      </c>
      <c r="P614" t="s">
        <v>682</v>
      </c>
      <c r="Q614" t="s">
        <v>683</v>
      </c>
      <c r="R614" t="s">
        <v>1669</v>
      </c>
      <c r="S614" t="s">
        <v>1669</v>
      </c>
      <c r="T614" t="s">
        <v>1669</v>
      </c>
      <c r="U614" t="s">
        <v>1669</v>
      </c>
      <c r="V614" t="s">
        <v>648</v>
      </c>
      <c r="W614" t="s">
        <v>1306</v>
      </c>
      <c r="X614" t="s">
        <v>1669</v>
      </c>
      <c r="Y614" s="216">
        <v>44658</v>
      </c>
    </row>
    <row r="615" spans="2:25" x14ac:dyDescent="0.25">
      <c r="B615" t="s">
        <v>653</v>
      </c>
      <c r="C615" s="216">
        <v>44413</v>
      </c>
      <c r="D615" t="s">
        <v>1643</v>
      </c>
      <c r="E615" t="s">
        <v>639</v>
      </c>
      <c r="F615">
        <v>5531</v>
      </c>
      <c r="G615" t="s">
        <v>1485</v>
      </c>
      <c r="H615" t="s">
        <v>1483</v>
      </c>
      <c r="I615" t="s">
        <v>679</v>
      </c>
      <c r="J615" s="217">
        <v>50000</v>
      </c>
      <c r="K615" s="218">
        <v>554.12419899999998</v>
      </c>
      <c r="L615" s="217">
        <v>90.23</v>
      </c>
      <c r="M615" t="s">
        <v>643</v>
      </c>
      <c r="N615" t="s">
        <v>1654</v>
      </c>
      <c r="O615" t="s">
        <v>698</v>
      </c>
      <c r="P615" t="s">
        <v>682</v>
      </c>
      <c r="Q615" t="s">
        <v>683</v>
      </c>
      <c r="R615" t="s">
        <v>1669</v>
      </c>
      <c r="S615" t="s">
        <v>1669</v>
      </c>
      <c r="T615" t="s">
        <v>1669</v>
      </c>
      <c r="U615" t="s">
        <v>1669</v>
      </c>
      <c r="V615" t="s">
        <v>648</v>
      </c>
      <c r="W615" t="s">
        <v>1306</v>
      </c>
      <c r="X615" t="s">
        <v>1669</v>
      </c>
      <c r="Y615" s="216">
        <v>44658</v>
      </c>
    </row>
    <row r="616" spans="2:25" x14ac:dyDescent="0.25">
      <c r="B616" t="s">
        <v>653</v>
      </c>
      <c r="C616" s="216">
        <v>44413</v>
      </c>
      <c r="D616" t="s">
        <v>1643</v>
      </c>
      <c r="E616" t="s">
        <v>639</v>
      </c>
      <c r="F616">
        <v>5531</v>
      </c>
      <c r="G616" t="s">
        <v>1481</v>
      </c>
      <c r="H616" t="s">
        <v>1482</v>
      </c>
      <c r="I616" t="s">
        <v>679</v>
      </c>
      <c r="J616" s="217">
        <v>192259</v>
      </c>
      <c r="K616" s="218">
        <v>554.12419899999998</v>
      </c>
      <c r="L616" s="217">
        <v>346.96</v>
      </c>
      <c r="M616" t="s">
        <v>643</v>
      </c>
      <c r="N616" t="s">
        <v>1941</v>
      </c>
      <c r="O616" t="s">
        <v>689</v>
      </c>
      <c r="P616" t="s">
        <v>682</v>
      </c>
      <c r="Q616" t="s">
        <v>683</v>
      </c>
      <c r="R616" t="s">
        <v>1669</v>
      </c>
      <c r="S616" t="s">
        <v>1669</v>
      </c>
      <c r="T616" t="s">
        <v>1669</v>
      </c>
      <c r="U616" t="s">
        <v>1669</v>
      </c>
      <c r="V616" t="s">
        <v>648</v>
      </c>
      <c r="W616" t="s">
        <v>1306</v>
      </c>
      <c r="X616" t="s">
        <v>1669</v>
      </c>
      <c r="Y616" s="216">
        <v>44658</v>
      </c>
    </row>
    <row r="617" spans="2:25" x14ac:dyDescent="0.25">
      <c r="B617" t="s">
        <v>653</v>
      </c>
      <c r="C617" s="216">
        <v>44413</v>
      </c>
      <c r="D617" t="s">
        <v>1643</v>
      </c>
      <c r="E617" t="s">
        <v>639</v>
      </c>
      <c r="F617">
        <v>5531</v>
      </c>
      <c r="G617" t="s">
        <v>1481</v>
      </c>
      <c r="H617" t="s">
        <v>1483</v>
      </c>
      <c r="I617" t="s">
        <v>679</v>
      </c>
      <c r="J617" s="217">
        <v>491428</v>
      </c>
      <c r="K617" s="218">
        <v>554.12419899999998</v>
      </c>
      <c r="L617" s="217">
        <v>886.86</v>
      </c>
      <c r="M617" t="s">
        <v>643</v>
      </c>
      <c r="N617" t="s">
        <v>1944</v>
      </c>
      <c r="O617" t="s">
        <v>685</v>
      </c>
      <c r="P617" t="s">
        <v>682</v>
      </c>
      <c r="Q617" t="s">
        <v>683</v>
      </c>
      <c r="R617" t="s">
        <v>1669</v>
      </c>
      <c r="S617" t="s">
        <v>1669</v>
      </c>
      <c r="T617" t="s">
        <v>1669</v>
      </c>
      <c r="U617" t="s">
        <v>1669</v>
      </c>
      <c r="V617" t="s">
        <v>648</v>
      </c>
      <c r="W617" t="s">
        <v>1306</v>
      </c>
      <c r="X617" t="s">
        <v>1669</v>
      </c>
      <c r="Y617" s="216">
        <v>44658</v>
      </c>
    </row>
    <row r="618" spans="2:25" x14ac:dyDescent="0.25">
      <c r="B618" t="s">
        <v>653</v>
      </c>
      <c r="C618" s="216">
        <v>44413</v>
      </c>
      <c r="D618" t="s">
        <v>1643</v>
      </c>
      <c r="E618" t="s">
        <v>639</v>
      </c>
      <c r="F618">
        <v>5531</v>
      </c>
      <c r="G618" t="s">
        <v>1481</v>
      </c>
      <c r="H618" t="s">
        <v>1482</v>
      </c>
      <c r="I618" t="s">
        <v>679</v>
      </c>
      <c r="J618" s="217">
        <v>984826</v>
      </c>
      <c r="K618" s="218">
        <v>554.12419899999998</v>
      </c>
      <c r="L618" s="217">
        <v>1777.27</v>
      </c>
      <c r="M618" t="s">
        <v>643</v>
      </c>
      <c r="N618" t="s">
        <v>1946</v>
      </c>
      <c r="O618" t="s">
        <v>681</v>
      </c>
      <c r="P618" t="s">
        <v>682</v>
      </c>
      <c r="Q618" t="s">
        <v>683</v>
      </c>
      <c r="R618" t="s">
        <v>1669</v>
      </c>
      <c r="S618" t="s">
        <v>1669</v>
      </c>
      <c r="T618" t="s">
        <v>1669</v>
      </c>
      <c r="U618" t="s">
        <v>1669</v>
      </c>
      <c r="V618" t="s">
        <v>648</v>
      </c>
      <c r="W618" t="s">
        <v>1306</v>
      </c>
      <c r="X618" t="s">
        <v>1669</v>
      </c>
      <c r="Y618" s="216">
        <v>44658</v>
      </c>
    </row>
    <row r="619" spans="2:25" x14ac:dyDescent="0.25">
      <c r="B619" t="s">
        <v>653</v>
      </c>
      <c r="C619" s="216">
        <v>44413</v>
      </c>
      <c r="D619" t="s">
        <v>1643</v>
      </c>
      <c r="E619" t="s">
        <v>639</v>
      </c>
      <c r="F619">
        <v>5531</v>
      </c>
      <c r="G619" t="s">
        <v>1481</v>
      </c>
      <c r="H619" t="s">
        <v>1483</v>
      </c>
      <c r="I619" t="s">
        <v>679</v>
      </c>
      <c r="J619" s="217">
        <v>67087</v>
      </c>
      <c r="K619" s="218">
        <v>554.12419899999998</v>
      </c>
      <c r="L619" s="217">
        <v>121.07</v>
      </c>
      <c r="M619" t="s">
        <v>643</v>
      </c>
      <c r="N619" t="s">
        <v>1942</v>
      </c>
      <c r="O619" t="s">
        <v>688</v>
      </c>
      <c r="P619" t="s">
        <v>682</v>
      </c>
      <c r="Q619" t="s">
        <v>683</v>
      </c>
      <c r="R619" t="s">
        <v>1669</v>
      </c>
      <c r="S619" t="s">
        <v>1669</v>
      </c>
      <c r="T619" t="s">
        <v>1669</v>
      </c>
      <c r="U619" t="s">
        <v>1669</v>
      </c>
      <c r="V619" t="s">
        <v>648</v>
      </c>
      <c r="W619" t="s">
        <v>1306</v>
      </c>
      <c r="X619" t="s">
        <v>1669</v>
      </c>
      <c r="Y619" s="216">
        <v>44658</v>
      </c>
    </row>
    <row r="620" spans="2:25" x14ac:dyDescent="0.25">
      <c r="B620" t="s">
        <v>653</v>
      </c>
      <c r="C620" s="216">
        <v>44413</v>
      </c>
      <c r="D620" t="s">
        <v>1643</v>
      </c>
      <c r="E620" t="s">
        <v>639</v>
      </c>
      <c r="F620">
        <v>5531</v>
      </c>
      <c r="G620" t="s">
        <v>1481</v>
      </c>
      <c r="H620" t="s">
        <v>1483</v>
      </c>
      <c r="I620" t="s">
        <v>679</v>
      </c>
      <c r="J620" s="217">
        <v>354000</v>
      </c>
      <c r="K620" s="218">
        <v>554.12419899999998</v>
      </c>
      <c r="L620" s="217">
        <v>638.85</v>
      </c>
      <c r="M620" t="s">
        <v>643</v>
      </c>
      <c r="N620" t="s">
        <v>1943</v>
      </c>
      <c r="O620" t="s">
        <v>695</v>
      </c>
      <c r="P620" t="s">
        <v>682</v>
      </c>
      <c r="Q620" t="s">
        <v>683</v>
      </c>
      <c r="R620" t="s">
        <v>1669</v>
      </c>
      <c r="S620" t="s">
        <v>1669</v>
      </c>
      <c r="T620" t="s">
        <v>1669</v>
      </c>
      <c r="U620" t="s">
        <v>1669</v>
      </c>
      <c r="V620" t="s">
        <v>648</v>
      </c>
      <c r="W620" t="s">
        <v>1306</v>
      </c>
      <c r="X620" t="s">
        <v>1669</v>
      </c>
      <c r="Y620" s="216">
        <v>44658</v>
      </c>
    </row>
    <row r="621" spans="2:25" x14ac:dyDescent="0.25">
      <c r="B621" t="s">
        <v>653</v>
      </c>
      <c r="C621" s="216">
        <v>44413</v>
      </c>
      <c r="D621" t="s">
        <v>1643</v>
      </c>
      <c r="E621" t="s">
        <v>639</v>
      </c>
      <c r="F621">
        <v>5531</v>
      </c>
      <c r="G621" t="s">
        <v>1481</v>
      </c>
      <c r="H621" t="s">
        <v>1483</v>
      </c>
      <c r="I621" t="s">
        <v>679</v>
      </c>
      <c r="J621" s="217">
        <v>343763</v>
      </c>
      <c r="K621" s="218">
        <v>554.12419899999998</v>
      </c>
      <c r="L621" s="217">
        <v>620.37</v>
      </c>
      <c r="M621" t="s">
        <v>643</v>
      </c>
      <c r="N621" t="s">
        <v>1945</v>
      </c>
      <c r="O621" t="s">
        <v>687</v>
      </c>
      <c r="P621" t="s">
        <v>682</v>
      </c>
      <c r="Q621" t="s">
        <v>683</v>
      </c>
      <c r="R621" t="s">
        <v>1669</v>
      </c>
      <c r="S621" t="s">
        <v>1669</v>
      </c>
      <c r="T621" t="s">
        <v>1669</v>
      </c>
      <c r="U621" t="s">
        <v>1669</v>
      </c>
      <c r="V621" t="s">
        <v>648</v>
      </c>
      <c r="W621" t="s">
        <v>1306</v>
      </c>
      <c r="X621" t="s">
        <v>1669</v>
      </c>
      <c r="Y621" s="216">
        <v>44658</v>
      </c>
    </row>
    <row r="622" spans="2:25" x14ac:dyDescent="0.25">
      <c r="B622" t="s">
        <v>653</v>
      </c>
      <c r="C622" s="216">
        <v>44413</v>
      </c>
      <c r="D622" t="s">
        <v>1643</v>
      </c>
      <c r="E622" t="s">
        <v>639</v>
      </c>
      <c r="F622">
        <v>5531</v>
      </c>
      <c r="G622" t="s">
        <v>1481</v>
      </c>
      <c r="H622" t="s">
        <v>1483</v>
      </c>
      <c r="I622" t="s">
        <v>679</v>
      </c>
      <c r="J622" s="217">
        <v>212098</v>
      </c>
      <c r="K622" s="218">
        <v>554.12419899999998</v>
      </c>
      <c r="L622" s="217">
        <v>382.76</v>
      </c>
      <c r="M622" t="s">
        <v>643</v>
      </c>
      <c r="N622" t="s">
        <v>1945</v>
      </c>
      <c r="O622" t="s">
        <v>687</v>
      </c>
      <c r="P622" t="s">
        <v>682</v>
      </c>
      <c r="Q622" t="s">
        <v>683</v>
      </c>
      <c r="R622" t="s">
        <v>1669</v>
      </c>
      <c r="S622" t="s">
        <v>1669</v>
      </c>
      <c r="T622" t="s">
        <v>1669</v>
      </c>
      <c r="U622" t="s">
        <v>1669</v>
      </c>
      <c r="V622" t="s">
        <v>648</v>
      </c>
      <c r="W622" t="s">
        <v>1306</v>
      </c>
      <c r="X622" t="s">
        <v>1669</v>
      </c>
      <c r="Y622" s="216">
        <v>44658</v>
      </c>
    </row>
    <row r="623" spans="2:25" x14ac:dyDescent="0.25">
      <c r="B623" t="s">
        <v>653</v>
      </c>
      <c r="C623" s="216">
        <v>44413</v>
      </c>
      <c r="D623" t="s">
        <v>1643</v>
      </c>
      <c r="E623" t="s">
        <v>639</v>
      </c>
      <c r="F623">
        <v>5531</v>
      </c>
      <c r="G623" t="s">
        <v>1481</v>
      </c>
      <c r="H623" t="s">
        <v>1483</v>
      </c>
      <c r="I623" t="s">
        <v>679</v>
      </c>
      <c r="J623" s="217">
        <v>214098</v>
      </c>
      <c r="K623" s="218">
        <v>554.12419899999998</v>
      </c>
      <c r="L623" s="217">
        <v>386.37</v>
      </c>
      <c r="M623" t="s">
        <v>643</v>
      </c>
      <c r="N623" t="s">
        <v>1945</v>
      </c>
      <c r="O623" t="s">
        <v>687</v>
      </c>
      <c r="P623" t="s">
        <v>682</v>
      </c>
      <c r="Q623" t="s">
        <v>683</v>
      </c>
      <c r="R623" t="s">
        <v>1669</v>
      </c>
      <c r="S623" t="s">
        <v>1669</v>
      </c>
      <c r="T623" t="s">
        <v>1669</v>
      </c>
      <c r="U623" t="s">
        <v>1669</v>
      </c>
      <c r="V623" t="s">
        <v>648</v>
      </c>
      <c r="W623" t="s">
        <v>1306</v>
      </c>
      <c r="X623" t="s">
        <v>1669</v>
      </c>
      <c r="Y623" s="216">
        <v>44658</v>
      </c>
    </row>
    <row r="624" spans="2:25" x14ac:dyDescent="0.25">
      <c r="B624" t="s">
        <v>653</v>
      </c>
      <c r="C624" s="216">
        <v>44414</v>
      </c>
      <c r="D624" t="s">
        <v>1643</v>
      </c>
      <c r="E624" t="s">
        <v>639</v>
      </c>
      <c r="F624">
        <v>5531</v>
      </c>
      <c r="G624" t="s">
        <v>1507</v>
      </c>
      <c r="H624" t="s">
        <v>1016</v>
      </c>
      <c r="I624" t="s">
        <v>679</v>
      </c>
      <c r="J624" s="217">
        <v>50000</v>
      </c>
      <c r="K624" s="218">
        <v>556.24183800000003</v>
      </c>
      <c r="L624" s="217">
        <v>89.89</v>
      </c>
      <c r="M624" t="s">
        <v>643</v>
      </c>
      <c r="N624" t="s">
        <v>1953</v>
      </c>
      <c r="O624" t="s">
        <v>712</v>
      </c>
      <c r="P624" t="s">
        <v>682</v>
      </c>
      <c r="Q624" t="s">
        <v>683</v>
      </c>
      <c r="R624" t="s">
        <v>1669</v>
      </c>
      <c r="S624" t="s">
        <v>1669</v>
      </c>
      <c r="T624" t="s">
        <v>1669</v>
      </c>
      <c r="U624" t="s">
        <v>1669</v>
      </c>
      <c r="V624" t="s">
        <v>648</v>
      </c>
      <c r="W624" t="s">
        <v>1508</v>
      </c>
      <c r="X624" t="s">
        <v>1669</v>
      </c>
      <c r="Y624" s="216">
        <v>44658</v>
      </c>
    </row>
    <row r="625" spans="2:25" x14ac:dyDescent="0.25">
      <c r="B625" t="s">
        <v>653</v>
      </c>
      <c r="C625" s="216">
        <v>44415</v>
      </c>
      <c r="D625" t="s">
        <v>1643</v>
      </c>
      <c r="E625" t="s">
        <v>639</v>
      </c>
      <c r="F625">
        <v>5531</v>
      </c>
      <c r="G625" t="s">
        <v>1608</v>
      </c>
      <c r="H625" t="s">
        <v>1609</v>
      </c>
      <c r="I625" t="s">
        <v>679</v>
      </c>
      <c r="J625" s="217">
        <v>25000</v>
      </c>
      <c r="K625" s="218">
        <v>557.71306100000004</v>
      </c>
      <c r="L625" s="217">
        <v>44.83</v>
      </c>
      <c r="M625" t="s">
        <v>643</v>
      </c>
      <c r="N625" t="s">
        <v>1936</v>
      </c>
      <c r="O625" t="s">
        <v>749</v>
      </c>
      <c r="P625" t="s">
        <v>682</v>
      </c>
      <c r="Q625" t="s">
        <v>683</v>
      </c>
      <c r="R625" t="s">
        <v>1669</v>
      </c>
      <c r="S625" t="s">
        <v>1669</v>
      </c>
      <c r="T625" t="s">
        <v>1669</v>
      </c>
      <c r="U625" t="s">
        <v>1669</v>
      </c>
      <c r="V625" t="s">
        <v>648</v>
      </c>
      <c r="W625" t="s">
        <v>1610</v>
      </c>
      <c r="X625" t="s">
        <v>1669</v>
      </c>
      <c r="Y625" s="216">
        <v>44658</v>
      </c>
    </row>
    <row r="626" spans="2:25" x14ac:dyDescent="0.25">
      <c r="B626" t="s">
        <v>653</v>
      </c>
      <c r="C626" s="216">
        <v>44415</v>
      </c>
      <c r="D626" t="s">
        <v>1643</v>
      </c>
      <c r="E626" t="s">
        <v>639</v>
      </c>
      <c r="F626">
        <v>5531</v>
      </c>
      <c r="G626" t="s">
        <v>1608</v>
      </c>
      <c r="H626" t="s">
        <v>1609</v>
      </c>
      <c r="I626" t="s">
        <v>679</v>
      </c>
      <c r="J626" s="217">
        <v>25000</v>
      </c>
      <c r="K626" s="218">
        <v>557.71306100000004</v>
      </c>
      <c r="L626" s="217">
        <v>44.83</v>
      </c>
      <c r="M626" t="s">
        <v>643</v>
      </c>
      <c r="N626" t="s">
        <v>1936</v>
      </c>
      <c r="O626" t="s">
        <v>749</v>
      </c>
      <c r="P626" t="s">
        <v>682</v>
      </c>
      <c r="Q626" t="s">
        <v>683</v>
      </c>
      <c r="R626" t="s">
        <v>1669</v>
      </c>
      <c r="S626" t="s">
        <v>1669</v>
      </c>
      <c r="T626" t="s">
        <v>1669</v>
      </c>
      <c r="U626" t="s">
        <v>1669</v>
      </c>
      <c r="V626" t="s">
        <v>648</v>
      </c>
      <c r="W626" t="s">
        <v>1610</v>
      </c>
      <c r="X626" t="s">
        <v>1669</v>
      </c>
      <c r="Y626" s="216">
        <v>44658</v>
      </c>
    </row>
    <row r="627" spans="2:25" x14ac:dyDescent="0.25">
      <c r="B627" t="s">
        <v>653</v>
      </c>
      <c r="C627" s="216">
        <v>44415</v>
      </c>
      <c r="D627" t="s">
        <v>1643</v>
      </c>
      <c r="E627" t="s">
        <v>639</v>
      </c>
      <c r="F627">
        <v>5531</v>
      </c>
      <c r="G627" t="s">
        <v>1509</v>
      </c>
      <c r="H627" t="s">
        <v>1510</v>
      </c>
      <c r="I627" t="s">
        <v>679</v>
      </c>
      <c r="J627" s="217">
        <v>1000</v>
      </c>
      <c r="K627" s="218">
        <v>557.71306100000004</v>
      </c>
      <c r="L627" s="217">
        <v>1.79</v>
      </c>
      <c r="M627" t="s">
        <v>643</v>
      </c>
      <c r="N627" t="s">
        <v>1660</v>
      </c>
      <c r="O627" t="s">
        <v>819</v>
      </c>
      <c r="P627" t="s">
        <v>682</v>
      </c>
      <c r="Q627" t="s">
        <v>683</v>
      </c>
      <c r="R627" t="s">
        <v>1669</v>
      </c>
      <c r="S627" t="s">
        <v>1669</v>
      </c>
      <c r="T627" t="s">
        <v>1669</v>
      </c>
      <c r="U627" t="s">
        <v>1669</v>
      </c>
      <c r="V627" t="s">
        <v>648</v>
      </c>
      <c r="W627" t="s">
        <v>1508</v>
      </c>
      <c r="X627" t="s">
        <v>1669</v>
      </c>
      <c r="Y627" s="216">
        <v>44658</v>
      </c>
    </row>
    <row r="628" spans="2:25" x14ac:dyDescent="0.25">
      <c r="B628" t="s">
        <v>653</v>
      </c>
      <c r="C628" s="216">
        <v>44421</v>
      </c>
      <c r="D628" t="s">
        <v>1643</v>
      </c>
      <c r="E628" t="s">
        <v>639</v>
      </c>
      <c r="F628">
        <v>5531</v>
      </c>
      <c r="G628" t="s">
        <v>2037</v>
      </c>
      <c r="H628" t="s">
        <v>1512</v>
      </c>
      <c r="I628" t="s">
        <v>679</v>
      </c>
      <c r="J628" s="217">
        <v>280000</v>
      </c>
      <c r="K628" s="218">
        <v>557.51648999999998</v>
      </c>
      <c r="L628" s="217">
        <v>502.23</v>
      </c>
      <c r="M628" t="s">
        <v>643</v>
      </c>
      <c r="N628" t="s">
        <v>1652</v>
      </c>
      <c r="O628" t="s">
        <v>728</v>
      </c>
      <c r="P628" t="s">
        <v>682</v>
      </c>
      <c r="Q628" t="s">
        <v>683</v>
      </c>
      <c r="R628" t="s">
        <v>1669</v>
      </c>
      <c r="S628" t="s">
        <v>1669</v>
      </c>
      <c r="T628" t="s">
        <v>1669</v>
      </c>
      <c r="U628" t="s">
        <v>1669</v>
      </c>
      <c r="V628" t="s">
        <v>648</v>
      </c>
      <c r="W628" t="s">
        <v>1508</v>
      </c>
      <c r="X628" t="s">
        <v>1669</v>
      </c>
      <c r="Y628" s="216">
        <v>44658</v>
      </c>
    </row>
    <row r="629" spans="2:25" x14ac:dyDescent="0.25">
      <c r="B629" t="s">
        <v>653</v>
      </c>
      <c r="C629" s="216">
        <v>44424</v>
      </c>
      <c r="D629" t="s">
        <v>1643</v>
      </c>
      <c r="E629" t="s">
        <v>639</v>
      </c>
      <c r="F629">
        <v>5531</v>
      </c>
      <c r="G629" t="s">
        <v>2038</v>
      </c>
      <c r="H629" t="s">
        <v>1612</v>
      </c>
      <c r="I629" t="s">
        <v>679</v>
      </c>
      <c r="J629" s="217">
        <v>150000</v>
      </c>
      <c r="K629" s="218">
        <v>556.67954999999995</v>
      </c>
      <c r="L629" s="217">
        <v>269.45</v>
      </c>
      <c r="M629" t="s">
        <v>643</v>
      </c>
      <c r="N629" t="s">
        <v>2039</v>
      </c>
      <c r="O629" t="s">
        <v>1613</v>
      </c>
      <c r="P629" t="s">
        <v>682</v>
      </c>
      <c r="Q629" t="s">
        <v>683</v>
      </c>
      <c r="R629" t="s">
        <v>1669</v>
      </c>
      <c r="S629" t="s">
        <v>1669</v>
      </c>
      <c r="T629" t="s">
        <v>1669</v>
      </c>
      <c r="U629" t="s">
        <v>1669</v>
      </c>
      <c r="V629" t="s">
        <v>648</v>
      </c>
      <c r="W629" t="s">
        <v>1610</v>
      </c>
      <c r="X629" t="s">
        <v>1669</v>
      </c>
      <c r="Y629" s="216">
        <v>44658</v>
      </c>
    </row>
    <row r="630" spans="2:25" x14ac:dyDescent="0.25">
      <c r="B630" t="s">
        <v>653</v>
      </c>
      <c r="C630" s="216">
        <v>44427</v>
      </c>
      <c r="D630" t="s">
        <v>1643</v>
      </c>
      <c r="E630" t="s">
        <v>639</v>
      </c>
      <c r="F630">
        <v>5531</v>
      </c>
      <c r="G630" t="s">
        <v>1514</v>
      </c>
      <c r="H630" t="s">
        <v>1515</v>
      </c>
      <c r="I630" t="s">
        <v>679</v>
      </c>
      <c r="J630" s="217">
        <v>1000</v>
      </c>
      <c r="K630" s="218">
        <v>561.40697799999998</v>
      </c>
      <c r="L630" s="217">
        <v>1.78</v>
      </c>
      <c r="M630" t="s">
        <v>643</v>
      </c>
      <c r="N630" t="s">
        <v>1660</v>
      </c>
      <c r="O630" t="s">
        <v>819</v>
      </c>
      <c r="P630" t="s">
        <v>682</v>
      </c>
      <c r="Q630" t="s">
        <v>683</v>
      </c>
      <c r="R630" t="s">
        <v>1669</v>
      </c>
      <c r="S630" t="s">
        <v>1669</v>
      </c>
      <c r="T630" t="s">
        <v>1669</v>
      </c>
      <c r="U630" t="s">
        <v>1669</v>
      </c>
      <c r="V630" t="s">
        <v>648</v>
      </c>
      <c r="W630" t="s">
        <v>1508</v>
      </c>
      <c r="X630" t="s">
        <v>1669</v>
      </c>
      <c r="Y630" s="216">
        <v>44658</v>
      </c>
    </row>
    <row r="631" spans="2:25" x14ac:dyDescent="0.25">
      <c r="B631" t="s">
        <v>653</v>
      </c>
      <c r="C631" s="216">
        <v>44427</v>
      </c>
      <c r="D631" t="s">
        <v>1643</v>
      </c>
      <c r="E631" t="s">
        <v>639</v>
      </c>
      <c r="F631">
        <v>5531</v>
      </c>
      <c r="G631" t="s">
        <v>1614</v>
      </c>
      <c r="H631" t="s">
        <v>1615</v>
      </c>
      <c r="I631" t="s">
        <v>679</v>
      </c>
      <c r="J631" s="217">
        <v>25000</v>
      </c>
      <c r="K631" s="218">
        <v>561.40697799999998</v>
      </c>
      <c r="L631" s="217">
        <v>44.53</v>
      </c>
      <c r="M631" t="s">
        <v>643</v>
      </c>
      <c r="N631" t="s">
        <v>1936</v>
      </c>
      <c r="O631" t="s">
        <v>749</v>
      </c>
      <c r="P631" t="s">
        <v>682</v>
      </c>
      <c r="Q631" t="s">
        <v>683</v>
      </c>
      <c r="R631" t="s">
        <v>1669</v>
      </c>
      <c r="S631" t="s">
        <v>1669</v>
      </c>
      <c r="T631" t="s">
        <v>1669</v>
      </c>
      <c r="U631" t="s">
        <v>1669</v>
      </c>
      <c r="V631" t="s">
        <v>648</v>
      </c>
      <c r="W631" t="s">
        <v>1610</v>
      </c>
      <c r="X631" t="s">
        <v>1669</v>
      </c>
      <c r="Y631" s="216">
        <v>44658</v>
      </c>
    </row>
    <row r="632" spans="2:25" x14ac:dyDescent="0.25">
      <c r="B632" t="s">
        <v>653</v>
      </c>
      <c r="C632" s="216">
        <v>44427</v>
      </c>
      <c r="D632" t="s">
        <v>1643</v>
      </c>
      <c r="E632" t="s">
        <v>639</v>
      </c>
      <c r="F632">
        <v>5531</v>
      </c>
      <c r="G632" t="s">
        <v>1614</v>
      </c>
      <c r="H632" t="s">
        <v>1615</v>
      </c>
      <c r="I632" t="s">
        <v>679</v>
      </c>
      <c r="J632" s="217">
        <v>25000</v>
      </c>
      <c r="K632" s="218">
        <v>561.40697799999998</v>
      </c>
      <c r="L632" s="217">
        <v>44.53</v>
      </c>
      <c r="M632" t="s">
        <v>643</v>
      </c>
      <c r="N632" t="s">
        <v>1936</v>
      </c>
      <c r="O632" t="s">
        <v>749</v>
      </c>
      <c r="P632" t="s">
        <v>682</v>
      </c>
      <c r="Q632" t="s">
        <v>683</v>
      </c>
      <c r="R632" t="s">
        <v>1669</v>
      </c>
      <c r="S632" t="s">
        <v>1669</v>
      </c>
      <c r="T632" t="s">
        <v>1669</v>
      </c>
      <c r="U632" t="s">
        <v>1669</v>
      </c>
      <c r="V632" t="s">
        <v>648</v>
      </c>
      <c r="W632" t="s">
        <v>1610</v>
      </c>
      <c r="X632" t="s">
        <v>1669</v>
      </c>
      <c r="Y632" s="216">
        <v>44658</v>
      </c>
    </row>
    <row r="633" spans="2:25" x14ac:dyDescent="0.25">
      <c r="B633" t="s">
        <v>653</v>
      </c>
      <c r="C633" s="216">
        <v>44427</v>
      </c>
      <c r="D633" t="s">
        <v>1643</v>
      </c>
      <c r="E633" t="s">
        <v>639</v>
      </c>
      <c r="F633">
        <v>5531</v>
      </c>
      <c r="G633" t="s">
        <v>1614</v>
      </c>
      <c r="H633" t="s">
        <v>1615</v>
      </c>
      <c r="I633" t="s">
        <v>679</v>
      </c>
      <c r="J633" s="217">
        <v>25000</v>
      </c>
      <c r="K633" s="218">
        <v>561.40697799999998</v>
      </c>
      <c r="L633" s="217">
        <v>44.53</v>
      </c>
      <c r="M633" t="s">
        <v>643</v>
      </c>
      <c r="N633" t="s">
        <v>1936</v>
      </c>
      <c r="O633" t="s">
        <v>749</v>
      </c>
      <c r="P633" t="s">
        <v>682</v>
      </c>
      <c r="Q633" t="s">
        <v>683</v>
      </c>
      <c r="R633" t="s">
        <v>1669</v>
      </c>
      <c r="S633" t="s">
        <v>1669</v>
      </c>
      <c r="T633" t="s">
        <v>1669</v>
      </c>
      <c r="U633" t="s">
        <v>1669</v>
      </c>
      <c r="V633" t="s">
        <v>648</v>
      </c>
      <c r="W633" t="s">
        <v>1610</v>
      </c>
      <c r="X633" t="s">
        <v>1669</v>
      </c>
      <c r="Y633" s="216">
        <v>44658</v>
      </c>
    </row>
    <row r="634" spans="2:25" x14ac:dyDescent="0.25">
      <c r="B634" t="s">
        <v>653</v>
      </c>
      <c r="C634" s="216">
        <v>44427</v>
      </c>
      <c r="D634" t="s">
        <v>1643</v>
      </c>
      <c r="E634" t="s">
        <v>639</v>
      </c>
      <c r="F634">
        <v>5531</v>
      </c>
      <c r="G634" t="s">
        <v>1614</v>
      </c>
      <c r="H634" t="s">
        <v>1615</v>
      </c>
      <c r="I634" t="s">
        <v>679</v>
      </c>
      <c r="J634" s="217">
        <v>25000</v>
      </c>
      <c r="K634" s="218">
        <v>561.40697799999998</v>
      </c>
      <c r="L634" s="217">
        <v>44.53</v>
      </c>
      <c r="M634" t="s">
        <v>643</v>
      </c>
      <c r="N634" t="s">
        <v>1936</v>
      </c>
      <c r="O634" t="s">
        <v>749</v>
      </c>
      <c r="P634" t="s">
        <v>682</v>
      </c>
      <c r="Q634" t="s">
        <v>683</v>
      </c>
      <c r="R634" t="s">
        <v>1669</v>
      </c>
      <c r="S634" t="s">
        <v>1669</v>
      </c>
      <c r="T634" t="s">
        <v>1669</v>
      </c>
      <c r="U634" t="s">
        <v>1669</v>
      </c>
      <c r="V634" t="s">
        <v>648</v>
      </c>
      <c r="W634" t="s">
        <v>1610</v>
      </c>
      <c r="X634" t="s">
        <v>1669</v>
      </c>
      <c r="Y634" s="216">
        <v>44658</v>
      </c>
    </row>
    <row r="635" spans="2:25" x14ac:dyDescent="0.25">
      <c r="B635" t="s">
        <v>653</v>
      </c>
      <c r="C635" s="216">
        <v>44428</v>
      </c>
      <c r="D635" t="s">
        <v>1643</v>
      </c>
      <c r="E635" t="s">
        <v>639</v>
      </c>
      <c r="F635">
        <v>5531</v>
      </c>
      <c r="G635" t="s">
        <v>1487</v>
      </c>
      <c r="H635" t="s">
        <v>1488</v>
      </c>
      <c r="I635" t="s">
        <v>679</v>
      </c>
      <c r="J635" s="217">
        <v>10000</v>
      </c>
      <c r="K635" s="218">
        <v>561.32930299999998</v>
      </c>
      <c r="L635" s="217">
        <v>17.809999999999999</v>
      </c>
      <c r="M635" t="s">
        <v>643</v>
      </c>
      <c r="N635" t="s">
        <v>1938</v>
      </c>
      <c r="O635" t="s">
        <v>709</v>
      </c>
      <c r="P635" t="s">
        <v>682</v>
      </c>
      <c r="Q635" t="s">
        <v>683</v>
      </c>
      <c r="R635" t="s">
        <v>1669</v>
      </c>
      <c r="S635" t="s">
        <v>1669</v>
      </c>
      <c r="T635" t="s">
        <v>1669</v>
      </c>
      <c r="U635" t="s">
        <v>1669</v>
      </c>
      <c r="V635" t="s">
        <v>648</v>
      </c>
      <c r="W635" t="s">
        <v>1306</v>
      </c>
      <c r="X635" t="s">
        <v>1669</v>
      </c>
      <c r="Y635" s="216">
        <v>44658</v>
      </c>
    </row>
    <row r="636" spans="2:25" x14ac:dyDescent="0.25">
      <c r="B636" t="s">
        <v>653</v>
      </c>
      <c r="C636" s="216">
        <v>44433</v>
      </c>
      <c r="D636" t="s">
        <v>1643</v>
      </c>
      <c r="E636" t="s">
        <v>639</v>
      </c>
      <c r="F636">
        <v>4497</v>
      </c>
      <c r="G636" t="s">
        <v>651</v>
      </c>
      <c r="H636" t="s">
        <v>658</v>
      </c>
      <c r="I636" t="s">
        <v>1669</v>
      </c>
      <c r="J636" s="217">
        <v>0</v>
      </c>
      <c r="K636" s="218">
        <v>0</v>
      </c>
      <c r="L636" s="217">
        <v>4175.34</v>
      </c>
      <c r="M636" t="s">
        <v>643</v>
      </c>
      <c r="N636" t="s">
        <v>1931</v>
      </c>
      <c r="O636" t="s">
        <v>644</v>
      </c>
      <c r="P636" t="s">
        <v>645</v>
      </c>
      <c r="Q636" t="s">
        <v>646</v>
      </c>
      <c r="R636" t="s">
        <v>1669</v>
      </c>
      <c r="S636" t="s">
        <v>1669</v>
      </c>
      <c r="T636" t="s">
        <v>1986</v>
      </c>
      <c r="U636" t="s">
        <v>647</v>
      </c>
      <c r="V636" t="s">
        <v>648</v>
      </c>
      <c r="W636" t="s">
        <v>649</v>
      </c>
      <c r="X636" t="s">
        <v>1669</v>
      </c>
      <c r="Y636" s="216">
        <v>44695</v>
      </c>
    </row>
    <row r="637" spans="2:25" x14ac:dyDescent="0.25">
      <c r="B637" t="s">
        <v>659</v>
      </c>
      <c r="C637" s="216">
        <v>44371</v>
      </c>
      <c r="D637" t="s">
        <v>1643</v>
      </c>
      <c r="E637" t="s">
        <v>639</v>
      </c>
      <c r="F637">
        <v>4221</v>
      </c>
      <c r="G637" t="s">
        <v>654</v>
      </c>
      <c r="H637" t="s">
        <v>660</v>
      </c>
      <c r="I637" t="s">
        <v>1669</v>
      </c>
      <c r="J637" s="217">
        <v>0</v>
      </c>
      <c r="K637" s="218">
        <v>0</v>
      </c>
      <c r="L637" s="217">
        <v>37.909999999999997</v>
      </c>
      <c r="M637" t="s">
        <v>643</v>
      </c>
      <c r="N637" t="s">
        <v>1931</v>
      </c>
      <c r="O637" t="s">
        <v>644</v>
      </c>
      <c r="P637" t="s">
        <v>645</v>
      </c>
      <c r="Q637" t="s">
        <v>646</v>
      </c>
      <c r="R637" t="s">
        <v>1669</v>
      </c>
      <c r="S637" t="s">
        <v>1669</v>
      </c>
      <c r="T637" t="s">
        <v>1986</v>
      </c>
      <c r="U637" t="s">
        <v>647</v>
      </c>
      <c r="V637" t="s">
        <v>648</v>
      </c>
      <c r="W637" t="s">
        <v>649</v>
      </c>
      <c r="X637" t="s">
        <v>1669</v>
      </c>
      <c r="Y637" s="216">
        <v>44695</v>
      </c>
    </row>
    <row r="638" spans="2:25" x14ac:dyDescent="0.25">
      <c r="B638" t="s">
        <v>659</v>
      </c>
      <c r="C638" s="216">
        <v>44382</v>
      </c>
      <c r="D638" t="s">
        <v>1643</v>
      </c>
      <c r="E638" t="s">
        <v>639</v>
      </c>
      <c r="F638">
        <v>4652</v>
      </c>
      <c r="G638" t="s">
        <v>640</v>
      </c>
      <c r="H638" t="s">
        <v>661</v>
      </c>
      <c r="I638" t="s">
        <v>642</v>
      </c>
      <c r="J638" s="217">
        <v>130.38</v>
      </c>
      <c r="K638" s="218">
        <v>0.84290100000000001</v>
      </c>
      <c r="L638" s="217">
        <v>154.68</v>
      </c>
      <c r="M638" t="s">
        <v>643</v>
      </c>
      <c r="N638" t="s">
        <v>1931</v>
      </c>
      <c r="O638" t="s">
        <v>644</v>
      </c>
      <c r="P638" t="s">
        <v>645</v>
      </c>
      <c r="Q638" t="s">
        <v>646</v>
      </c>
      <c r="R638" t="s">
        <v>1669</v>
      </c>
      <c r="S638" t="s">
        <v>1669</v>
      </c>
      <c r="T638" t="s">
        <v>1986</v>
      </c>
      <c r="U638" t="s">
        <v>647</v>
      </c>
      <c r="V638" t="s">
        <v>648</v>
      </c>
      <c r="W638" t="s">
        <v>649</v>
      </c>
      <c r="X638" t="s">
        <v>1669</v>
      </c>
      <c r="Y638" s="216">
        <v>44695</v>
      </c>
    </row>
    <row r="639" spans="2:25" x14ac:dyDescent="0.25">
      <c r="B639" t="s">
        <v>659</v>
      </c>
      <c r="C639" s="216">
        <v>44440</v>
      </c>
      <c r="D639" t="s">
        <v>1643</v>
      </c>
      <c r="E639" t="s">
        <v>639</v>
      </c>
      <c r="F639">
        <v>5532</v>
      </c>
      <c r="G639" t="s">
        <v>2040</v>
      </c>
      <c r="H639" t="s">
        <v>1489</v>
      </c>
      <c r="I639" t="s">
        <v>679</v>
      </c>
      <c r="J639" s="217">
        <v>73241</v>
      </c>
      <c r="K639" s="218">
        <v>554.73630400000002</v>
      </c>
      <c r="L639" s="217">
        <v>132.03</v>
      </c>
      <c r="M639" t="s">
        <v>643</v>
      </c>
      <c r="N639" t="s">
        <v>1941</v>
      </c>
      <c r="O639" t="s">
        <v>689</v>
      </c>
      <c r="P639" t="s">
        <v>682</v>
      </c>
      <c r="Q639" t="s">
        <v>683</v>
      </c>
      <c r="R639" t="s">
        <v>1669</v>
      </c>
      <c r="S639" t="s">
        <v>1669</v>
      </c>
      <c r="T639" t="s">
        <v>1669</v>
      </c>
      <c r="U639" t="s">
        <v>1669</v>
      </c>
      <c r="V639" t="s">
        <v>648</v>
      </c>
      <c r="W639" t="s">
        <v>1306</v>
      </c>
      <c r="X639" t="s">
        <v>1669</v>
      </c>
      <c r="Y639" s="216">
        <v>44658</v>
      </c>
    </row>
    <row r="640" spans="2:25" x14ac:dyDescent="0.25">
      <c r="B640" t="s">
        <v>659</v>
      </c>
      <c r="C640" s="216">
        <v>44440</v>
      </c>
      <c r="D640" t="s">
        <v>1643</v>
      </c>
      <c r="E640" t="s">
        <v>639</v>
      </c>
      <c r="F640">
        <v>5532</v>
      </c>
      <c r="G640" t="s">
        <v>2040</v>
      </c>
      <c r="H640" t="s">
        <v>1489</v>
      </c>
      <c r="I640" t="s">
        <v>679</v>
      </c>
      <c r="J640" s="217">
        <v>58965</v>
      </c>
      <c r="K640" s="218">
        <v>554.73630400000002</v>
      </c>
      <c r="L640" s="217">
        <v>106.29</v>
      </c>
      <c r="M640" t="s">
        <v>643</v>
      </c>
      <c r="N640" t="s">
        <v>1945</v>
      </c>
      <c r="O640" t="s">
        <v>687</v>
      </c>
      <c r="P640" t="s">
        <v>682</v>
      </c>
      <c r="Q640" t="s">
        <v>683</v>
      </c>
      <c r="R640" t="s">
        <v>1669</v>
      </c>
      <c r="S640" t="s">
        <v>1669</v>
      </c>
      <c r="T640" t="s">
        <v>1669</v>
      </c>
      <c r="U640" t="s">
        <v>1669</v>
      </c>
      <c r="V640" t="s">
        <v>648</v>
      </c>
      <c r="W640" t="s">
        <v>1306</v>
      </c>
      <c r="X640" t="s">
        <v>1669</v>
      </c>
      <c r="Y640" s="216">
        <v>44658</v>
      </c>
    </row>
    <row r="641" spans="2:25" x14ac:dyDescent="0.25">
      <c r="B641" t="s">
        <v>659</v>
      </c>
      <c r="C641" s="216">
        <v>44440</v>
      </c>
      <c r="D641" t="s">
        <v>1643</v>
      </c>
      <c r="E641" t="s">
        <v>639</v>
      </c>
      <c r="F641">
        <v>5532</v>
      </c>
      <c r="G641" t="s">
        <v>2040</v>
      </c>
      <c r="H641" t="s">
        <v>1489</v>
      </c>
      <c r="I641" t="s">
        <v>679</v>
      </c>
      <c r="J641" s="217">
        <v>97655</v>
      </c>
      <c r="K641" s="218">
        <v>554.73630400000002</v>
      </c>
      <c r="L641" s="217">
        <v>176.04</v>
      </c>
      <c r="M641" t="s">
        <v>643</v>
      </c>
      <c r="N641" t="s">
        <v>1945</v>
      </c>
      <c r="O641" t="s">
        <v>687</v>
      </c>
      <c r="P641" t="s">
        <v>682</v>
      </c>
      <c r="Q641" t="s">
        <v>683</v>
      </c>
      <c r="R641" t="s">
        <v>1669</v>
      </c>
      <c r="S641" t="s">
        <v>1669</v>
      </c>
      <c r="T641" t="s">
        <v>1669</v>
      </c>
      <c r="U641" t="s">
        <v>1669</v>
      </c>
      <c r="V641" t="s">
        <v>648</v>
      </c>
      <c r="W641" t="s">
        <v>1306</v>
      </c>
      <c r="X641" t="s">
        <v>1669</v>
      </c>
      <c r="Y641" s="216">
        <v>44658</v>
      </c>
    </row>
    <row r="642" spans="2:25" x14ac:dyDescent="0.25">
      <c r="B642" t="s">
        <v>659</v>
      </c>
      <c r="C642" s="216">
        <v>44440</v>
      </c>
      <c r="D642" t="s">
        <v>1643</v>
      </c>
      <c r="E642" t="s">
        <v>639</v>
      </c>
      <c r="F642">
        <v>5532</v>
      </c>
      <c r="G642" t="s">
        <v>2040</v>
      </c>
      <c r="H642" t="s">
        <v>1489</v>
      </c>
      <c r="I642" t="s">
        <v>679</v>
      </c>
      <c r="J642" s="217">
        <v>40588</v>
      </c>
      <c r="K642" s="218">
        <v>554.73630400000002</v>
      </c>
      <c r="L642" s="217">
        <v>73.17</v>
      </c>
      <c r="M642" t="s">
        <v>643</v>
      </c>
      <c r="N642" t="s">
        <v>1942</v>
      </c>
      <c r="O642" t="s">
        <v>688</v>
      </c>
      <c r="P642" t="s">
        <v>682</v>
      </c>
      <c r="Q642" t="s">
        <v>683</v>
      </c>
      <c r="R642" t="s">
        <v>1669</v>
      </c>
      <c r="S642" t="s">
        <v>1669</v>
      </c>
      <c r="T642" t="s">
        <v>1669</v>
      </c>
      <c r="U642" t="s">
        <v>1669</v>
      </c>
      <c r="V642" t="s">
        <v>648</v>
      </c>
      <c r="W642" t="s">
        <v>1306</v>
      </c>
      <c r="X642" t="s">
        <v>1669</v>
      </c>
      <c r="Y642" s="216">
        <v>44658</v>
      </c>
    </row>
    <row r="643" spans="2:25" x14ac:dyDescent="0.25">
      <c r="B643" t="s">
        <v>659</v>
      </c>
      <c r="C643" s="216">
        <v>44440</v>
      </c>
      <c r="D643" t="s">
        <v>1643</v>
      </c>
      <c r="E643" t="s">
        <v>639</v>
      </c>
      <c r="F643">
        <v>5532</v>
      </c>
      <c r="G643" t="s">
        <v>2040</v>
      </c>
      <c r="H643" t="s">
        <v>1489</v>
      </c>
      <c r="I643" t="s">
        <v>679</v>
      </c>
      <c r="J643" s="217">
        <v>307614</v>
      </c>
      <c r="K643" s="218">
        <v>554.73630400000002</v>
      </c>
      <c r="L643" s="217">
        <v>554.52</v>
      </c>
      <c r="M643" t="s">
        <v>643</v>
      </c>
      <c r="N643" t="s">
        <v>1946</v>
      </c>
      <c r="O643" t="s">
        <v>681</v>
      </c>
      <c r="P643" t="s">
        <v>682</v>
      </c>
      <c r="Q643" t="s">
        <v>683</v>
      </c>
      <c r="R643" t="s">
        <v>1669</v>
      </c>
      <c r="S643" t="s">
        <v>1669</v>
      </c>
      <c r="T643" t="s">
        <v>1669</v>
      </c>
      <c r="U643" t="s">
        <v>1669</v>
      </c>
      <c r="V643" t="s">
        <v>648</v>
      </c>
      <c r="W643" t="s">
        <v>1306</v>
      </c>
      <c r="X643" t="s">
        <v>1669</v>
      </c>
      <c r="Y643" s="216">
        <v>44658</v>
      </c>
    </row>
    <row r="644" spans="2:25" x14ac:dyDescent="0.25">
      <c r="B644" t="s">
        <v>659</v>
      </c>
      <c r="C644" s="216">
        <v>44440</v>
      </c>
      <c r="D644" t="s">
        <v>1643</v>
      </c>
      <c r="E644" t="s">
        <v>639</v>
      </c>
      <c r="F644">
        <v>5532</v>
      </c>
      <c r="G644" t="s">
        <v>2040</v>
      </c>
      <c r="H644" t="s">
        <v>1489</v>
      </c>
      <c r="I644" t="s">
        <v>679</v>
      </c>
      <c r="J644" s="217">
        <v>137328</v>
      </c>
      <c r="K644" s="218">
        <v>554.73630400000002</v>
      </c>
      <c r="L644" s="217">
        <v>247.56</v>
      </c>
      <c r="M644" t="s">
        <v>643</v>
      </c>
      <c r="N644" t="s">
        <v>1944</v>
      </c>
      <c r="O644" t="s">
        <v>685</v>
      </c>
      <c r="P644" t="s">
        <v>682</v>
      </c>
      <c r="Q644" t="s">
        <v>683</v>
      </c>
      <c r="R644" t="s">
        <v>1669</v>
      </c>
      <c r="S644" t="s">
        <v>1669</v>
      </c>
      <c r="T644" t="s">
        <v>1669</v>
      </c>
      <c r="U644" t="s">
        <v>1669</v>
      </c>
      <c r="V644" t="s">
        <v>648</v>
      </c>
      <c r="W644" t="s">
        <v>1306</v>
      </c>
      <c r="X644" t="s">
        <v>1669</v>
      </c>
      <c r="Y644" s="216">
        <v>44658</v>
      </c>
    </row>
    <row r="645" spans="2:25" x14ac:dyDescent="0.25">
      <c r="B645" t="s">
        <v>659</v>
      </c>
      <c r="C645" s="216">
        <v>44441</v>
      </c>
      <c r="D645" t="s">
        <v>1643</v>
      </c>
      <c r="E645" t="s">
        <v>639</v>
      </c>
      <c r="F645">
        <v>5532</v>
      </c>
      <c r="G645" t="s">
        <v>2042</v>
      </c>
      <c r="H645" t="s">
        <v>1235</v>
      </c>
      <c r="I645" t="s">
        <v>679</v>
      </c>
      <c r="J645" s="217">
        <v>400000</v>
      </c>
      <c r="K645" s="218">
        <v>553.31933900000001</v>
      </c>
      <c r="L645" s="217">
        <v>722.91</v>
      </c>
      <c r="M645" t="s">
        <v>643</v>
      </c>
      <c r="N645" t="s">
        <v>1947</v>
      </c>
      <c r="O645" t="s">
        <v>1236</v>
      </c>
      <c r="P645" t="s">
        <v>682</v>
      </c>
      <c r="Q645" t="s">
        <v>683</v>
      </c>
      <c r="R645" t="s">
        <v>1669</v>
      </c>
      <c r="S645" t="s">
        <v>1669</v>
      </c>
      <c r="T645" t="s">
        <v>1669</v>
      </c>
      <c r="U645" t="s">
        <v>1669</v>
      </c>
      <c r="V645" t="s">
        <v>648</v>
      </c>
      <c r="W645" t="s">
        <v>1306</v>
      </c>
      <c r="X645" t="s">
        <v>1669</v>
      </c>
      <c r="Y645" s="216">
        <v>44658</v>
      </c>
    </row>
    <row r="646" spans="2:25" x14ac:dyDescent="0.25">
      <c r="B646" t="s">
        <v>659</v>
      </c>
      <c r="C646" s="216">
        <v>44441</v>
      </c>
      <c r="D646" t="s">
        <v>1643</v>
      </c>
      <c r="E646" t="s">
        <v>639</v>
      </c>
      <c r="F646">
        <v>5532</v>
      </c>
      <c r="G646" t="s">
        <v>2041</v>
      </c>
      <c r="H646" t="s">
        <v>1279</v>
      </c>
      <c r="I646" t="s">
        <v>679</v>
      </c>
      <c r="J646" s="217">
        <v>250000</v>
      </c>
      <c r="K646" s="218">
        <v>553.31933900000001</v>
      </c>
      <c r="L646" s="217">
        <v>451.82</v>
      </c>
      <c r="M646" t="s">
        <v>643</v>
      </c>
      <c r="N646" t="s">
        <v>1950</v>
      </c>
      <c r="O646" t="s">
        <v>706</v>
      </c>
      <c r="P646" t="s">
        <v>682</v>
      </c>
      <c r="Q646" t="s">
        <v>683</v>
      </c>
      <c r="R646" t="s">
        <v>1669</v>
      </c>
      <c r="S646" t="s">
        <v>1669</v>
      </c>
      <c r="T646" t="s">
        <v>1669</v>
      </c>
      <c r="U646" t="s">
        <v>1669</v>
      </c>
      <c r="V646" t="s">
        <v>648</v>
      </c>
      <c r="W646" t="s">
        <v>1306</v>
      </c>
      <c r="X646" t="s">
        <v>1669</v>
      </c>
      <c r="Y646" s="216">
        <v>44658</v>
      </c>
    </row>
    <row r="647" spans="2:25" x14ac:dyDescent="0.25">
      <c r="B647" t="s">
        <v>659</v>
      </c>
      <c r="C647" s="216">
        <v>44445</v>
      </c>
      <c r="D647" t="s">
        <v>1643</v>
      </c>
      <c r="E647" t="s">
        <v>639</v>
      </c>
      <c r="F647">
        <v>5532</v>
      </c>
      <c r="G647" t="s">
        <v>1490</v>
      </c>
      <c r="H647" t="s">
        <v>1491</v>
      </c>
      <c r="I647" t="s">
        <v>679</v>
      </c>
      <c r="J647" s="217">
        <v>1500</v>
      </c>
      <c r="K647" s="218">
        <v>552.66964599999994</v>
      </c>
      <c r="L647" s="217">
        <v>2.71</v>
      </c>
      <c r="M647" t="s">
        <v>643</v>
      </c>
      <c r="N647" t="s">
        <v>1665</v>
      </c>
      <c r="O647" t="s">
        <v>741</v>
      </c>
      <c r="P647" t="s">
        <v>682</v>
      </c>
      <c r="Q647" t="s">
        <v>683</v>
      </c>
      <c r="R647" t="s">
        <v>1669</v>
      </c>
      <c r="S647" t="s">
        <v>1669</v>
      </c>
      <c r="T647" t="s">
        <v>1669</v>
      </c>
      <c r="U647" t="s">
        <v>1669</v>
      </c>
      <c r="V647" t="s">
        <v>648</v>
      </c>
      <c r="W647" t="s">
        <v>1306</v>
      </c>
      <c r="X647" t="s">
        <v>1669</v>
      </c>
      <c r="Y647" s="216">
        <v>44658</v>
      </c>
    </row>
    <row r="648" spans="2:25" x14ac:dyDescent="0.25">
      <c r="B648" t="s">
        <v>659</v>
      </c>
      <c r="C648" s="216">
        <v>44445</v>
      </c>
      <c r="D648" t="s">
        <v>1643</v>
      </c>
      <c r="E648" t="s">
        <v>639</v>
      </c>
      <c r="F648">
        <v>5563</v>
      </c>
      <c r="G648" t="s">
        <v>1577</v>
      </c>
      <c r="H648" t="s">
        <v>1585</v>
      </c>
      <c r="I648" t="s">
        <v>679</v>
      </c>
      <c r="J648" s="217">
        <v>30000</v>
      </c>
      <c r="K648" s="218">
        <v>552.66964599999994</v>
      </c>
      <c r="L648" s="217">
        <v>54.28</v>
      </c>
      <c r="M648" t="s">
        <v>643</v>
      </c>
      <c r="N648" t="s">
        <v>2001</v>
      </c>
      <c r="O648" t="s">
        <v>1666</v>
      </c>
      <c r="P648" t="s">
        <v>1580</v>
      </c>
      <c r="Q648" t="s">
        <v>1581</v>
      </c>
      <c r="R648" t="s">
        <v>1669</v>
      </c>
      <c r="S648" t="s">
        <v>1669</v>
      </c>
      <c r="T648" t="s">
        <v>649</v>
      </c>
      <c r="U648" t="s">
        <v>665</v>
      </c>
      <c r="V648" t="s">
        <v>648</v>
      </c>
      <c r="W648" t="s">
        <v>1582</v>
      </c>
      <c r="X648" t="s">
        <v>1669</v>
      </c>
      <c r="Y648" s="216">
        <v>44677</v>
      </c>
    </row>
    <row r="649" spans="2:25" x14ac:dyDescent="0.25">
      <c r="B649" t="s">
        <v>659</v>
      </c>
      <c r="C649" s="216">
        <v>44445</v>
      </c>
      <c r="D649" t="s">
        <v>1643</v>
      </c>
      <c r="E649" t="s">
        <v>639</v>
      </c>
      <c r="F649">
        <v>5563</v>
      </c>
      <c r="G649" t="s">
        <v>1577</v>
      </c>
      <c r="H649" t="s">
        <v>1588</v>
      </c>
      <c r="I649" t="s">
        <v>679</v>
      </c>
      <c r="J649" s="217">
        <v>102589</v>
      </c>
      <c r="K649" s="218">
        <v>552.66964599999994</v>
      </c>
      <c r="L649" s="217">
        <v>185.62</v>
      </c>
      <c r="M649" t="s">
        <v>643</v>
      </c>
      <c r="N649" t="s">
        <v>2044</v>
      </c>
      <c r="O649" t="s">
        <v>1564</v>
      </c>
      <c r="P649" t="s">
        <v>1580</v>
      </c>
      <c r="Q649" t="s">
        <v>1581</v>
      </c>
      <c r="R649" t="s">
        <v>1669</v>
      </c>
      <c r="S649" t="s">
        <v>1669</v>
      </c>
      <c r="T649" t="s">
        <v>649</v>
      </c>
      <c r="U649" t="s">
        <v>665</v>
      </c>
      <c r="V649" t="s">
        <v>648</v>
      </c>
      <c r="W649" t="s">
        <v>1582</v>
      </c>
      <c r="X649" t="s">
        <v>1669</v>
      </c>
      <c r="Y649" s="216">
        <v>44677</v>
      </c>
    </row>
    <row r="650" spans="2:25" x14ac:dyDescent="0.25">
      <c r="B650" t="s">
        <v>659</v>
      </c>
      <c r="C650" s="216">
        <v>44445</v>
      </c>
      <c r="D650" t="s">
        <v>1643</v>
      </c>
      <c r="E650" t="s">
        <v>639</v>
      </c>
      <c r="F650">
        <v>5563</v>
      </c>
      <c r="G650" t="s">
        <v>1577</v>
      </c>
      <c r="H650" t="s">
        <v>1589</v>
      </c>
      <c r="I650" t="s">
        <v>679</v>
      </c>
      <c r="J650" s="217">
        <v>210000</v>
      </c>
      <c r="K650" s="218">
        <v>552.66964599999994</v>
      </c>
      <c r="L650" s="217">
        <v>379.97</v>
      </c>
      <c r="M650" t="s">
        <v>643</v>
      </c>
      <c r="N650" t="s">
        <v>2044</v>
      </c>
      <c r="O650" t="s">
        <v>1564</v>
      </c>
      <c r="P650" t="s">
        <v>1580</v>
      </c>
      <c r="Q650" t="s">
        <v>1581</v>
      </c>
      <c r="R650" t="s">
        <v>1669</v>
      </c>
      <c r="S650" t="s">
        <v>1669</v>
      </c>
      <c r="T650" t="s">
        <v>649</v>
      </c>
      <c r="U650" t="s">
        <v>665</v>
      </c>
      <c r="V650" t="s">
        <v>648</v>
      </c>
      <c r="W650" t="s">
        <v>1582</v>
      </c>
      <c r="X650" t="s">
        <v>1669</v>
      </c>
      <c r="Y650" s="216">
        <v>44677</v>
      </c>
    </row>
    <row r="651" spans="2:25" x14ac:dyDescent="0.25">
      <c r="B651" t="s">
        <v>659</v>
      </c>
      <c r="C651" s="216">
        <v>44445</v>
      </c>
      <c r="D651" t="s">
        <v>1643</v>
      </c>
      <c r="E651" t="s">
        <v>639</v>
      </c>
      <c r="F651">
        <v>5563</v>
      </c>
      <c r="G651" t="s">
        <v>1577</v>
      </c>
      <c r="H651" t="s">
        <v>1584</v>
      </c>
      <c r="I651" t="s">
        <v>679</v>
      </c>
      <c r="J651" s="217">
        <v>4000</v>
      </c>
      <c r="K651" s="218">
        <v>552.66964599999994</v>
      </c>
      <c r="L651" s="217">
        <v>7.24</v>
      </c>
      <c r="M651" t="s">
        <v>643</v>
      </c>
      <c r="N651" t="s">
        <v>1933</v>
      </c>
      <c r="O651" t="s">
        <v>797</v>
      </c>
      <c r="P651" t="s">
        <v>1580</v>
      </c>
      <c r="Q651" t="s">
        <v>1581</v>
      </c>
      <c r="R651" t="s">
        <v>1669</v>
      </c>
      <c r="S651" t="s">
        <v>1669</v>
      </c>
      <c r="T651" t="s">
        <v>649</v>
      </c>
      <c r="U651" t="s">
        <v>665</v>
      </c>
      <c r="V651" t="s">
        <v>648</v>
      </c>
      <c r="W651" t="s">
        <v>1582</v>
      </c>
      <c r="X651" t="s">
        <v>1669</v>
      </c>
      <c r="Y651" s="216">
        <v>44677</v>
      </c>
    </row>
    <row r="652" spans="2:25" x14ac:dyDescent="0.25">
      <c r="B652" t="s">
        <v>659</v>
      </c>
      <c r="C652" s="216">
        <v>44445</v>
      </c>
      <c r="D652" t="s">
        <v>1643</v>
      </c>
      <c r="E652" t="s">
        <v>639</v>
      </c>
      <c r="F652">
        <v>5563</v>
      </c>
      <c r="G652" t="s">
        <v>1577</v>
      </c>
      <c r="H652" t="s">
        <v>1578</v>
      </c>
      <c r="I652" t="s">
        <v>679</v>
      </c>
      <c r="J652" s="217">
        <v>5000</v>
      </c>
      <c r="K652" s="218">
        <v>552.66964599999994</v>
      </c>
      <c r="L652" s="217">
        <v>9.0500000000000007</v>
      </c>
      <c r="M652" t="s">
        <v>643</v>
      </c>
      <c r="N652" t="s">
        <v>2043</v>
      </c>
      <c r="O652" t="s">
        <v>1579</v>
      </c>
      <c r="P652" t="s">
        <v>1580</v>
      </c>
      <c r="Q652" t="s">
        <v>1581</v>
      </c>
      <c r="R652" t="s">
        <v>1669</v>
      </c>
      <c r="S652" t="s">
        <v>1669</v>
      </c>
      <c r="T652" t="s">
        <v>649</v>
      </c>
      <c r="U652" t="s">
        <v>665</v>
      </c>
      <c r="V652" t="s">
        <v>648</v>
      </c>
      <c r="W652" t="s">
        <v>1582</v>
      </c>
      <c r="X652" t="s">
        <v>1669</v>
      </c>
      <c r="Y652" s="216">
        <v>44677</v>
      </c>
    </row>
    <row r="653" spans="2:25" x14ac:dyDescent="0.25">
      <c r="B653" t="s">
        <v>659</v>
      </c>
      <c r="C653" s="216">
        <v>44445</v>
      </c>
      <c r="D653" t="s">
        <v>1643</v>
      </c>
      <c r="E653" t="s">
        <v>639</v>
      </c>
      <c r="F653">
        <v>5563</v>
      </c>
      <c r="G653" t="s">
        <v>1577</v>
      </c>
      <c r="H653" t="s">
        <v>1583</v>
      </c>
      <c r="I653" t="s">
        <v>679</v>
      </c>
      <c r="J653" s="217">
        <v>10000</v>
      </c>
      <c r="K653" s="218">
        <v>552.66964599999994</v>
      </c>
      <c r="L653" s="217">
        <v>18.09</v>
      </c>
      <c r="M653" t="s">
        <v>643</v>
      </c>
      <c r="N653" t="s">
        <v>2043</v>
      </c>
      <c r="O653" t="s">
        <v>1579</v>
      </c>
      <c r="P653" t="s">
        <v>1580</v>
      </c>
      <c r="Q653" t="s">
        <v>1581</v>
      </c>
      <c r="R653" t="s">
        <v>1669</v>
      </c>
      <c r="S653" t="s">
        <v>1669</v>
      </c>
      <c r="T653" t="s">
        <v>649</v>
      </c>
      <c r="U653" t="s">
        <v>665</v>
      </c>
      <c r="V653" t="s">
        <v>648</v>
      </c>
      <c r="W653" t="s">
        <v>1582</v>
      </c>
      <c r="X653" t="s">
        <v>1669</v>
      </c>
      <c r="Y653" s="216">
        <v>44677</v>
      </c>
    </row>
    <row r="654" spans="2:25" x14ac:dyDescent="0.25">
      <c r="B654" t="s">
        <v>659</v>
      </c>
      <c r="C654" s="216">
        <v>44445</v>
      </c>
      <c r="D654" t="s">
        <v>1643</v>
      </c>
      <c r="E654" t="s">
        <v>639</v>
      </c>
      <c r="F654">
        <v>5563</v>
      </c>
      <c r="G654" t="s">
        <v>1577</v>
      </c>
      <c r="H654" t="s">
        <v>1586</v>
      </c>
      <c r="I654" t="s">
        <v>679</v>
      </c>
      <c r="J654" s="217">
        <v>3500</v>
      </c>
      <c r="K654" s="218">
        <v>552.66964599999994</v>
      </c>
      <c r="L654" s="217">
        <v>6.33</v>
      </c>
      <c r="M654" t="s">
        <v>643</v>
      </c>
      <c r="N654" t="s">
        <v>2002</v>
      </c>
      <c r="O654" t="s">
        <v>753</v>
      </c>
      <c r="P654" t="s">
        <v>1580</v>
      </c>
      <c r="Q654" t="s">
        <v>1581</v>
      </c>
      <c r="R654" t="s">
        <v>1669</v>
      </c>
      <c r="S654" t="s">
        <v>1669</v>
      </c>
      <c r="T654" t="s">
        <v>649</v>
      </c>
      <c r="U654" t="s">
        <v>665</v>
      </c>
      <c r="V654" t="s">
        <v>648</v>
      </c>
      <c r="W654" t="s">
        <v>1582</v>
      </c>
      <c r="X654" t="s">
        <v>1669</v>
      </c>
      <c r="Y654" s="216">
        <v>44677</v>
      </c>
    </row>
    <row r="655" spans="2:25" x14ac:dyDescent="0.25">
      <c r="B655" t="s">
        <v>659</v>
      </c>
      <c r="C655" s="216">
        <v>44445</v>
      </c>
      <c r="D655" t="s">
        <v>1643</v>
      </c>
      <c r="E655" t="s">
        <v>639</v>
      </c>
      <c r="F655">
        <v>5563</v>
      </c>
      <c r="G655" t="s">
        <v>1577</v>
      </c>
      <c r="H655" t="s">
        <v>1587</v>
      </c>
      <c r="I655" t="s">
        <v>679</v>
      </c>
      <c r="J655" s="217">
        <v>55000</v>
      </c>
      <c r="K655" s="218">
        <v>552.66964599999994</v>
      </c>
      <c r="L655" s="217">
        <v>99.52</v>
      </c>
      <c r="M655" t="s">
        <v>643</v>
      </c>
      <c r="N655" t="s">
        <v>2002</v>
      </c>
      <c r="O655" t="s">
        <v>753</v>
      </c>
      <c r="P655" t="s">
        <v>1580</v>
      </c>
      <c r="Q655" t="s">
        <v>1581</v>
      </c>
      <c r="R655" t="s">
        <v>1669</v>
      </c>
      <c r="S655" t="s">
        <v>1669</v>
      </c>
      <c r="T655" t="s">
        <v>649</v>
      </c>
      <c r="U655" t="s">
        <v>665</v>
      </c>
      <c r="V655" t="s">
        <v>648</v>
      </c>
      <c r="W655" t="s">
        <v>1582</v>
      </c>
      <c r="X655" t="s">
        <v>1669</v>
      </c>
      <c r="Y655" s="216">
        <v>44677</v>
      </c>
    </row>
    <row r="656" spans="2:25" x14ac:dyDescent="0.25">
      <c r="B656" t="s">
        <v>659</v>
      </c>
      <c r="C656" s="216">
        <v>44445</v>
      </c>
      <c r="D656" t="s">
        <v>1643</v>
      </c>
      <c r="E656" t="s">
        <v>639</v>
      </c>
      <c r="F656">
        <v>5532</v>
      </c>
      <c r="G656" t="s">
        <v>2045</v>
      </c>
      <c r="H656" t="s">
        <v>1493</v>
      </c>
      <c r="I656" t="s">
        <v>679</v>
      </c>
      <c r="J656" s="217">
        <v>34995</v>
      </c>
      <c r="K656" s="218">
        <v>552.66964599999994</v>
      </c>
      <c r="L656" s="217">
        <v>63.32</v>
      </c>
      <c r="M656" t="s">
        <v>643</v>
      </c>
      <c r="N656" t="s">
        <v>1944</v>
      </c>
      <c r="O656" t="s">
        <v>685</v>
      </c>
      <c r="P656" t="s">
        <v>682</v>
      </c>
      <c r="Q656" t="s">
        <v>683</v>
      </c>
      <c r="R656" t="s">
        <v>1669</v>
      </c>
      <c r="S656" t="s">
        <v>1669</v>
      </c>
      <c r="T656" t="s">
        <v>1669</v>
      </c>
      <c r="U656" t="s">
        <v>1669</v>
      </c>
      <c r="V656" t="s">
        <v>648</v>
      </c>
      <c r="W656" t="s">
        <v>1306</v>
      </c>
      <c r="X656" t="s">
        <v>1669</v>
      </c>
      <c r="Y656" s="216">
        <v>44658</v>
      </c>
    </row>
    <row r="657" spans="2:25" x14ac:dyDescent="0.25">
      <c r="B657" t="s">
        <v>659</v>
      </c>
      <c r="C657" s="216">
        <v>44445</v>
      </c>
      <c r="D657" t="s">
        <v>1643</v>
      </c>
      <c r="E657" t="s">
        <v>639</v>
      </c>
      <c r="F657">
        <v>5532</v>
      </c>
      <c r="G657" t="s">
        <v>2045</v>
      </c>
      <c r="H657" t="s">
        <v>1493</v>
      </c>
      <c r="I657" t="s">
        <v>679</v>
      </c>
      <c r="J657" s="217">
        <v>13936</v>
      </c>
      <c r="K657" s="218">
        <v>552.66964599999994</v>
      </c>
      <c r="L657" s="217">
        <v>25.22</v>
      </c>
      <c r="M657" t="s">
        <v>643</v>
      </c>
      <c r="N657" t="s">
        <v>1945</v>
      </c>
      <c r="O657" t="s">
        <v>687</v>
      </c>
      <c r="P657" t="s">
        <v>682</v>
      </c>
      <c r="Q657" t="s">
        <v>683</v>
      </c>
      <c r="R657" t="s">
        <v>1669</v>
      </c>
      <c r="S657" t="s">
        <v>1669</v>
      </c>
      <c r="T657" t="s">
        <v>1669</v>
      </c>
      <c r="U657" t="s">
        <v>1669</v>
      </c>
      <c r="V657" t="s">
        <v>648</v>
      </c>
      <c r="W657" t="s">
        <v>1306</v>
      </c>
      <c r="X657" t="s">
        <v>1669</v>
      </c>
      <c r="Y657" s="216">
        <v>44658</v>
      </c>
    </row>
    <row r="658" spans="2:25" x14ac:dyDescent="0.25">
      <c r="B658" t="s">
        <v>659</v>
      </c>
      <c r="C658" s="216">
        <v>44445</v>
      </c>
      <c r="D658" t="s">
        <v>1643</v>
      </c>
      <c r="E658" t="s">
        <v>639</v>
      </c>
      <c r="F658">
        <v>5532</v>
      </c>
      <c r="G658" t="s">
        <v>2045</v>
      </c>
      <c r="H658" t="s">
        <v>1493</v>
      </c>
      <c r="I658" t="s">
        <v>679</v>
      </c>
      <c r="J658" s="217">
        <v>30582</v>
      </c>
      <c r="K658" s="218">
        <v>552.66964599999994</v>
      </c>
      <c r="L658" s="217">
        <v>55.34</v>
      </c>
      <c r="M658" t="s">
        <v>643</v>
      </c>
      <c r="N658" t="s">
        <v>1945</v>
      </c>
      <c r="O658" t="s">
        <v>687</v>
      </c>
      <c r="P658" t="s">
        <v>682</v>
      </c>
      <c r="Q658" t="s">
        <v>683</v>
      </c>
      <c r="R658" t="s">
        <v>1669</v>
      </c>
      <c r="S658" t="s">
        <v>1669</v>
      </c>
      <c r="T658" t="s">
        <v>1669</v>
      </c>
      <c r="U658" t="s">
        <v>1669</v>
      </c>
      <c r="V658" t="s">
        <v>648</v>
      </c>
      <c r="W658" t="s">
        <v>1306</v>
      </c>
      <c r="X658" t="s">
        <v>1669</v>
      </c>
      <c r="Y658" s="216">
        <v>44658</v>
      </c>
    </row>
    <row r="659" spans="2:25" x14ac:dyDescent="0.25">
      <c r="B659" t="s">
        <v>659</v>
      </c>
      <c r="C659" s="216">
        <v>44445</v>
      </c>
      <c r="D659" t="s">
        <v>1643</v>
      </c>
      <c r="E659" t="s">
        <v>639</v>
      </c>
      <c r="F659">
        <v>5532</v>
      </c>
      <c r="G659" t="s">
        <v>1492</v>
      </c>
      <c r="H659" t="s">
        <v>1092</v>
      </c>
      <c r="I659" t="s">
        <v>679</v>
      </c>
      <c r="J659" s="217">
        <v>10918</v>
      </c>
      <c r="K659" s="218">
        <v>552.66964599999994</v>
      </c>
      <c r="L659" s="217">
        <v>19.760000000000002</v>
      </c>
      <c r="M659" t="s">
        <v>643</v>
      </c>
      <c r="N659" t="s">
        <v>1953</v>
      </c>
      <c r="O659" t="s">
        <v>712</v>
      </c>
      <c r="P659" t="s">
        <v>682</v>
      </c>
      <c r="Q659" t="s">
        <v>683</v>
      </c>
      <c r="R659" t="s">
        <v>1669</v>
      </c>
      <c r="S659" t="s">
        <v>1669</v>
      </c>
      <c r="T659" t="s">
        <v>1669</v>
      </c>
      <c r="U659" t="s">
        <v>1669</v>
      </c>
      <c r="V659" t="s">
        <v>648</v>
      </c>
      <c r="W659" t="s">
        <v>1306</v>
      </c>
      <c r="X659" t="s">
        <v>1669</v>
      </c>
      <c r="Y659" s="216">
        <v>44658</v>
      </c>
    </row>
    <row r="660" spans="2:25" x14ac:dyDescent="0.25">
      <c r="B660" t="s">
        <v>659</v>
      </c>
      <c r="C660" s="216">
        <v>44451</v>
      </c>
      <c r="D660" t="s">
        <v>1643</v>
      </c>
      <c r="E660" t="s">
        <v>639</v>
      </c>
      <c r="F660">
        <v>5532</v>
      </c>
      <c r="G660" t="s">
        <v>1494</v>
      </c>
      <c r="H660" t="s">
        <v>1495</v>
      </c>
      <c r="I660" t="s">
        <v>679</v>
      </c>
      <c r="J660" s="217">
        <v>66900</v>
      </c>
      <c r="K660" s="218">
        <v>555.37897799999996</v>
      </c>
      <c r="L660" s="217">
        <v>120.46</v>
      </c>
      <c r="M660" t="s">
        <v>643</v>
      </c>
      <c r="N660" t="s">
        <v>1938</v>
      </c>
      <c r="O660" t="s">
        <v>709</v>
      </c>
      <c r="P660" t="s">
        <v>682</v>
      </c>
      <c r="Q660" t="s">
        <v>683</v>
      </c>
      <c r="R660" t="s">
        <v>1669</v>
      </c>
      <c r="S660" t="s">
        <v>1669</v>
      </c>
      <c r="T660" t="s">
        <v>1669</v>
      </c>
      <c r="U660" t="s">
        <v>1669</v>
      </c>
      <c r="V660" t="s">
        <v>648</v>
      </c>
      <c r="W660" t="s">
        <v>1306</v>
      </c>
      <c r="X660" t="s">
        <v>1669</v>
      </c>
      <c r="Y660" s="216">
        <v>44658</v>
      </c>
    </row>
    <row r="661" spans="2:25" x14ac:dyDescent="0.25">
      <c r="B661" t="s">
        <v>659</v>
      </c>
      <c r="C661" s="216">
        <v>44454</v>
      </c>
      <c r="D661" t="s">
        <v>1643</v>
      </c>
      <c r="E661" t="s">
        <v>639</v>
      </c>
      <c r="F661">
        <v>5532</v>
      </c>
      <c r="G661" t="s">
        <v>1498</v>
      </c>
      <c r="H661" t="s">
        <v>1016</v>
      </c>
      <c r="I661" t="s">
        <v>679</v>
      </c>
      <c r="J661" s="217">
        <v>50000</v>
      </c>
      <c r="K661" s="218">
        <v>555.24795800000004</v>
      </c>
      <c r="L661" s="217">
        <v>90.05</v>
      </c>
      <c r="M661" t="s">
        <v>643</v>
      </c>
      <c r="N661" t="s">
        <v>1953</v>
      </c>
      <c r="O661" t="s">
        <v>712</v>
      </c>
      <c r="P661" t="s">
        <v>682</v>
      </c>
      <c r="Q661" t="s">
        <v>683</v>
      </c>
      <c r="R661" t="s">
        <v>1669</v>
      </c>
      <c r="S661" t="s">
        <v>1669</v>
      </c>
      <c r="T661" t="s">
        <v>1669</v>
      </c>
      <c r="U661" t="s">
        <v>1669</v>
      </c>
      <c r="V661" t="s">
        <v>648</v>
      </c>
      <c r="W661" t="s">
        <v>1306</v>
      </c>
      <c r="X661" t="s">
        <v>1669</v>
      </c>
      <c r="Y661" s="216">
        <v>44658</v>
      </c>
    </row>
    <row r="662" spans="2:25" x14ac:dyDescent="0.25">
      <c r="B662" t="s">
        <v>659</v>
      </c>
      <c r="C662" s="216">
        <v>44454</v>
      </c>
      <c r="D662" t="s">
        <v>1643</v>
      </c>
      <c r="E662" t="s">
        <v>639</v>
      </c>
      <c r="F662">
        <v>5532</v>
      </c>
      <c r="G662" t="s">
        <v>1497</v>
      </c>
      <c r="H662" t="s">
        <v>881</v>
      </c>
      <c r="I662" t="s">
        <v>679</v>
      </c>
      <c r="J662" s="217">
        <v>2500</v>
      </c>
      <c r="K662" s="218">
        <v>555.24795800000004</v>
      </c>
      <c r="L662" s="217">
        <v>4.5</v>
      </c>
      <c r="M662" t="s">
        <v>643</v>
      </c>
      <c r="N662" t="s">
        <v>1932</v>
      </c>
      <c r="O662" t="s">
        <v>721</v>
      </c>
      <c r="P662" t="s">
        <v>682</v>
      </c>
      <c r="Q662" t="s">
        <v>683</v>
      </c>
      <c r="R662" t="s">
        <v>1669</v>
      </c>
      <c r="S662" t="s">
        <v>1669</v>
      </c>
      <c r="T662" t="s">
        <v>1669</v>
      </c>
      <c r="U662" t="s">
        <v>1669</v>
      </c>
      <c r="V662" t="s">
        <v>648</v>
      </c>
      <c r="W662" t="s">
        <v>1306</v>
      </c>
      <c r="X662" t="s">
        <v>1669</v>
      </c>
      <c r="Y662" s="216">
        <v>44658</v>
      </c>
    </row>
    <row r="663" spans="2:25" x14ac:dyDescent="0.25">
      <c r="B663" t="s">
        <v>659</v>
      </c>
      <c r="C663" s="216">
        <v>44455</v>
      </c>
      <c r="D663" t="s">
        <v>1643</v>
      </c>
      <c r="E663" t="s">
        <v>639</v>
      </c>
      <c r="F663">
        <v>5532</v>
      </c>
      <c r="G663" t="s">
        <v>1500</v>
      </c>
      <c r="H663" t="s">
        <v>1014</v>
      </c>
      <c r="I663" t="s">
        <v>679</v>
      </c>
      <c r="J663" s="217">
        <v>25300</v>
      </c>
      <c r="K663" s="218">
        <v>556.86502800000005</v>
      </c>
      <c r="L663" s="217">
        <v>45.43</v>
      </c>
      <c r="M663" t="s">
        <v>643</v>
      </c>
      <c r="N663" t="s">
        <v>1932</v>
      </c>
      <c r="O663" t="s">
        <v>721</v>
      </c>
      <c r="P663" t="s">
        <v>682</v>
      </c>
      <c r="Q663" t="s">
        <v>683</v>
      </c>
      <c r="R663" t="s">
        <v>1669</v>
      </c>
      <c r="S663" t="s">
        <v>1669</v>
      </c>
      <c r="T663" t="s">
        <v>1669</v>
      </c>
      <c r="U663" t="s">
        <v>1669</v>
      </c>
      <c r="V663" t="s">
        <v>648</v>
      </c>
      <c r="W663" t="s">
        <v>1306</v>
      </c>
      <c r="X663" t="s">
        <v>1669</v>
      </c>
      <c r="Y663" s="216">
        <v>44658</v>
      </c>
    </row>
    <row r="664" spans="2:25" x14ac:dyDescent="0.25">
      <c r="B664" t="s">
        <v>659</v>
      </c>
      <c r="C664" s="216">
        <v>44459</v>
      </c>
      <c r="D664" t="s">
        <v>1643</v>
      </c>
      <c r="E664" t="s">
        <v>639</v>
      </c>
      <c r="F664">
        <v>5532</v>
      </c>
      <c r="G664" t="s">
        <v>1502</v>
      </c>
      <c r="H664" t="s">
        <v>1241</v>
      </c>
      <c r="I664" t="s">
        <v>679</v>
      </c>
      <c r="J664" s="217">
        <v>15000</v>
      </c>
      <c r="K664" s="218">
        <v>559.731673</v>
      </c>
      <c r="L664" s="217">
        <v>26.8</v>
      </c>
      <c r="M664" t="s">
        <v>643</v>
      </c>
      <c r="N664" t="s">
        <v>1932</v>
      </c>
      <c r="O664" t="s">
        <v>721</v>
      </c>
      <c r="P664" t="s">
        <v>682</v>
      </c>
      <c r="Q664" t="s">
        <v>683</v>
      </c>
      <c r="R664" t="s">
        <v>1669</v>
      </c>
      <c r="S664" t="s">
        <v>1669</v>
      </c>
      <c r="T664" t="s">
        <v>1669</v>
      </c>
      <c r="U664" t="s">
        <v>1669</v>
      </c>
      <c r="V664" t="s">
        <v>648</v>
      </c>
      <c r="W664" t="s">
        <v>1306</v>
      </c>
      <c r="X664" t="s">
        <v>1669</v>
      </c>
      <c r="Y664" s="216">
        <v>44658</v>
      </c>
    </row>
    <row r="665" spans="2:25" x14ac:dyDescent="0.25">
      <c r="B665" t="s">
        <v>659</v>
      </c>
      <c r="C665" s="216">
        <v>44459</v>
      </c>
      <c r="D665" t="s">
        <v>1643</v>
      </c>
      <c r="E665" t="s">
        <v>639</v>
      </c>
      <c r="F665">
        <v>5532</v>
      </c>
      <c r="G665" t="s">
        <v>1503</v>
      </c>
      <c r="H665" t="s">
        <v>1504</v>
      </c>
      <c r="I665" t="s">
        <v>679</v>
      </c>
      <c r="J665" s="217">
        <v>25000</v>
      </c>
      <c r="K665" s="218">
        <v>559.731673</v>
      </c>
      <c r="L665" s="217">
        <v>44.66</v>
      </c>
      <c r="M665" t="s">
        <v>643</v>
      </c>
      <c r="N665" t="s">
        <v>1932</v>
      </c>
      <c r="O665" t="s">
        <v>721</v>
      </c>
      <c r="P665" t="s">
        <v>682</v>
      </c>
      <c r="Q665" t="s">
        <v>683</v>
      </c>
      <c r="R665" t="s">
        <v>1669</v>
      </c>
      <c r="S665" t="s">
        <v>1669</v>
      </c>
      <c r="T665" t="s">
        <v>1669</v>
      </c>
      <c r="U665" t="s">
        <v>1669</v>
      </c>
      <c r="V665" t="s">
        <v>648</v>
      </c>
      <c r="W665" t="s">
        <v>1306</v>
      </c>
      <c r="X665" t="s">
        <v>1669</v>
      </c>
      <c r="Y665" s="216">
        <v>44658</v>
      </c>
    </row>
    <row r="666" spans="2:25" x14ac:dyDescent="0.25">
      <c r="B666" t="s">
        <v>659</v>
      </c>
      <c r="C666" s="216">
        <v>44459</v>
      </c>
      <c r="D666" t="s">
        <v>1643</v>
      </c>
      <c r="E666" t="s">
        <v>639</v>
      </c>
      <c r="F666">
        <v>5532</v>
      </c>
      <c r="G666" t="s">
        <v>2046</v>
      </c>
      <c r="H666" t="s">
        <v>1516</v>
      </c>
      <c r="I666" t="s">
        <v>679</v>
      </c>
      <c r="J666" s="217">
        <v>280000</v>
      </c>
      <c r="K666" s="218">
        <v>559.731673</v>
      </c>
      <c r="L666" s="217">
        <v>500.24</v>
      </c>
      <c r="M666" t="s">
        <v>643</v>
      </c>
      <c r="N666" t="s">
        <v>1652</v>
      </c>
      <c r="O666" t="s">
        <v>728</v>
      </c>
      <c r="P666" t="s">
        <v>682</v>
      </c>
      <c r="Q666" t="s">
        <v>683</v>
      </c>
      <c r="R666" t="s">
        <v>1669</v>
      </c>
      <c r="S666" t="s">
        <v>1669</v>
      </c>
      <c r="T666" t="s">
        <v>1669</v>
      </c>
      <c r="U666" t="s">
        <v>1669</v>
      </c>
      <c r="V666" t="s">
        <v>648</v>
      </c>
      <c r="W666" t="s">
        <v>1508</v>
      </c>
      <c r="X666" t="s">
        <v>1669</v>
      </c>
      <c r="Y666" s="216">
        <v>44658</v>
      </c>
    </row>
    <row r="667" spans="2:25" x14ac:dyDescent="0.25">
      <c r="B667" t="s">
        <v>659</v>
      </c>
      <c r="C667" s="216">
        <v>44460</v>
      </c>
      <c r="D667" t="s">
        <v>1643</v>
      </c>
      <c r="E667" t="s">
        <v>639</v>
      </c>
      <c r="F667">
        <v>5532</v>
      </c>
      <c r="G667" t="s">
        <v>1517</v>
      </c>
      <c r="H667" t="s">
        <v>1518</v>
      </c>
      <c r="I667" t="s">
        <v>679</v>
      </c>
      <c r="J667" s="217">
        <v>182453</v>
      </c>
      <c r="K667" s="218">
        <v>559.22041400000001</v>
      </c>
      <c r="L667" s="217">
        <v>326.26</v>
      </c>
      <c r="M667" t="s">
        <v>643</v>
      </c>
      <c r="N667" t="s">
        <v>1941</v>
      </c>
      <c r="O667" t="s">
        <v>689</v>
      </c>
      <c r="P667" t="s">
        <v>682</v>
      </c>
      <c r="Q667" t="s">
        <v>683</v>
      </c>
      <c r="R667" t="s">
        <v>1669</v>
      </c>
      <c r="S667" t="s">
        <v>1669</v>
      </c>
      <c r="T667" t="s">
        <v>1669</v>
      </c>
      <c r="U667" t="s">
        <v>1669</v>
      </c>
      <c r="V667" t="s">
        <v>648</v>
      </c>
      <c r="W667" t="s">
        <v>1508</v>
      </c>
      <c r="X667" t="s">
        <v>1669</v>
      </c>
      <c r="Y667" s="216">
        <v>44658</v>
      </c>
    </row>
    <row r="668" spans="2:25" x14ac:dyDescent="0.25">
      <c r="B668" t="s">
        <v>659</v>
      </c>
      <c r="C668" s="216">
        <v>44460</v>
      </c>
      <c r="D668" t="s">
        <v>1643</v>
      </c>
      <c r="E668" t="s">
        <v>639</v>
      </c>
      <c r="F668">
        <v>5532</v>
      </c>
      <c r="G668" t="s">
        <v>1517</v>
      </c>
      <c r="H668" t="s">
        <v>1518</v>
      </c>
      <c r="I668" t="s">
        <v>679</v>
      </c>
      <c r="J668" s="217">
        <v>212099</v>
      </c>
      <c r="K668" s="218">
        <v>559.22041400000001</v>
      </c>
      <c r="L668" s="217">
        <v>379.28</v>
      </c>
      <c r="M668" t="s">
        <v>643</v>
      </c>
      <c r="N668" t="s">
        <v>1945</v>
      </c>
      <c r="O668" t="s">
        <v>687</v>
      </c>
      <c r="P668" t="s">
        <v>682</v>
      </c>
      <c r="Q668" t="s">
        <v>683</v>
      </c>
      <c r="R668" t="s">
        <v>1669</v>
      </c>
      <c r="S668" t="s">
        <v>1669</v>
      </c>
      <c r="T668" t="s">
        <v>1669</v>
      </c>
      <c r="U668" t="s">
        <v>1669</v>
      </c>
      <c r="V668" t="s">
        <v>648</v>
      </c>
      <c r="W668" t="s">
        <v>1508</v>
      </c>
      <c r="X668" t="s">
        <v>1669</v>
      </c>
      <c r="Y668" s="216">
        <v>44658</v>
      </c>
    </row>
    <row r="669" spans="2:25" x14ac:dyDescent="0.25">
      <c r="B669" t="s">
        <v>659</v>
      </c>
      <c r="C669" s="216">
        <v>44460</v>
      </c>
      <c r="D669" t="s">
        <v>1643</v>
      </c>
      <c r="E669" t="s">
        <v>639</v>
      </c>
      <c r="F669">
        <v>5532</v>
      </c>
      <c r="G669" t="s">
        <v>1517</v>
      </c>
      <c r="H669" t="s">
        <v>1518</v>
      </c>
      <c r="I669" t="s">
        <v>679</v>
      </c>
      <c r="J669" s="217">
        <v>343763</v>
      </c>
      <c r="K669" s="218">
        <v>559.22041400000001</v>
      </c>
      <c r="L669" s="217">
        <v>614.72</v>
      </c>
      <c r="M669" t="s">
        <v>643</v>
      </c>
      <c r="N669" t="s">
        <v>1945</v>
      </c>
      <c r="O669" t="s">
        <v>687</v>
      </c>
      <c r="P669" t="s">
        <v>682</v>
      </c>
      <c r="Q669" t="s">
        <v>683</v>
      </c>
      <c r="R669" t="s">
        <v>1669</v>
      </c>
      <c r="S669" t="s">
        <v>1669</v>
      </c>
      <c r="T669" t="s">
        <v>1669</v>
      </c>
      <c r="U669" t="s">
        <v>1669</v>
      </c>
      <c r="V669" t="s">
        <v>648</v>
      </c>
      <c r="W669" t="s">
        <v>1508</v>
      </c>
      <c r="X669" t="s">
        <v>1669</v>
      </c>
      <c r="Y669" s="216">
        <v>44658</v>
      </c>
    </row>
    <row r="670" spans="2:25" x14ac:dyDescent="0.25">
      <c r="B670" t="s">
        <v>659</v>
      </c>
      <c r="C670" s="216">
        <v>44460</v>
      </c>
      <c r="D670" t="s">
        <v>1643</v>
      </c>
      <c r="E670" t="s">
        <v>639</v>
      </c>
      <c r="F670">
        <v>5532</v>
      </c>
      <c r="G670" t="s">
        <v>1517</v>
      </c>
      <c r="H670" t="s">
        <v>1518</v>
      </c>
      <c r="I670" t="s">
        <v>679</v>
      </c>
      <c r="J670" s="217">
        <v>491427</v>
      </c>
      <c r="K670" s="218">
        <v>559.22041400000001</v>
      </c>
      <c r="L670" s="217">
        <v>878.77</v>
      </c>
      <c r="M670" t="s">
        <v>643</v>
      </c>
      <c r="N670" t="s">
        <v>1944</v>
      </c>
      <c r="O670" t="s">
        <v>685</v>
      </c>
      <c r="P670" t="s">
        <v>682</v>
      </c>
      <c r="Q670" t="s">
        <v>683</v>
      </c>
      <c r="R670" t="s">
        <v>1669</v>
      </c>
      <c r="S670" t="s">
        <v>1669</v>
      </c>
      <c r="T670" t="s">
        <v>1669</v>
      </c>
      <c r="U670" t="s">
        <v>1669</v>
      </c>
      <c r="V670" t="s">
        <v>648</v>
      </c>
      <c r="W670" t="s">
        <v>1508</v>
      </c>
      <c r="X670" t="s">
        <v>1669</v>
      </c>
      <c r="Y670" s="216">
        <v>44658</v>
      </c>
    </row>
    <row r="671" spans="2:25" x14ac:dyDescent="0.25">
      <c r="B671" t="s">
        <v>659</v>
      </c>
      <c r="C671" s="216">
        <v>44460</v>
      </c>
      <c r="D671" t="s">
        <v>1643</v>
      </c>
      <c r="E671" t="s">
        <v>639</v>
      </c>
      <c r="F671">
        <v>5532</v>
      </c>
      <c r="G671" t="s">
        <v>1517</v>
      </c>
      <c r="H671" t="s">
        <v>1518</v>
      </c>
      <c r="I671" t="s">
        <v>679</v>
      </c>
      <c r="J671" s="217">
        <v>701626</v>
      </c>
      <c r="K671" s="218">
        <v>559.22041400000001</v>
      </c>
      <c r="L671" s="217">
        <v>1254.6500000000001</v>
      </c>
      <c r="M671" t="s">
        <v>643</v>
      </c>
      <c r="N671" t="s">
        <v>1946</v>
      </c>
      <c r="O671" t="s">
        <v>681</v>
      </c>
      <c r="P671" t="s">
        <v>682</v>
      </c>
      <c r="Q671" t="s">
        <v>683</v>
      </c>
      <c r="R671" t="s">
        <v>1669</v>
      </c>
      <c r="S671" t="s">
        <v>1669</v>
      </c>
      <c r="T671" t="s">
        <v>1669</v>
      </c>
      <c r="U671" t="s">
        <v>1669</v>
      </c>
      <c r="V671" t="s">
        <v>648</v>
      </c>
      <c r="W671" t="s">
        <v>1508</v>
      </c>
      <c r="X671" t="s">
        <v>1669</v>
      </c>
      <c r="Y671" s="216">
        <v>44658</v>
      </c>
    </row>
    <row r="672" spans="2:25" x14ac:dyDescent="0.25">
      <c r="B672" t="s">
        <v>659</v>
      </c>
      <c r="C672" s="216">
        <v>44460</v>
      </c>
      <c r="D672" t="s">
        <v>1643</v>
      </c>
      <c r="E672" t="s">
        <v>639</v>
      </c>
      <c r="F672">
        <v>5532</v>
      </c>
      <c r="G672" t="s">
        <v>1517</v>
      </c>
      <c r="H672" t="s">
        <v>1518</v>
      </c>
      <c r="I672" t="s">
        <v>679</v>
      </c>
      <c r="J672" s="217">
        <v>67087</v>
      </c>
      <c r="K672" s="218">
        <v>559.22041400000001</v>
      </c>
      <c r="L672" s="217">
        <v>119.97</v>
      </c>
      <c r="M672" t="s">
        <v>643</v>
      </c>
      <c r="N672" t="s">
        <v>1942</v>
      </c>
      <c r="O672" t="s">
        <v>688</v>
      </c>
      <c r="P672" t="s">
        <v>682</v>
      </c>
      <c r="Q672" t="s">
        <v>683</v>
      </c>
      <c r="R672" t="s">
        <v>1669</v>
      </c>
      <c r="S672" t="s">
        <v>1669</v>
      </c>
      <c r="T672" t="s">
        <v>1669</v>
      </c>
      <c r="U672" t="s">
        <v>1669</v>
      </c>
      <c r="V672" t="s">
        <v>648</v>
      </c>
      <c r="W672" t="s">
        <v>1508</v>
      </c>
      <c r="X672" t="s">
        <v>1669</v>
      </c>
      <c r="Y672" s="216">
        <v>44658</v>
      </c>
    </row>
    <row r="673" spans="2:25" x14ac:dyDescent="0.25">
      <c r="B673" t="s">
        <v>659</v>
      </c>
      <c r="C673" s="216">
        <v>44460</v>
      </c>
      <c r="D673" t="s">
        <v>1643</v>
      </c>
      <c r="E673" t="s">
        <v>639</v>
      </c>
      <c r="F673">
        <v>5532</v>
      </c>
      <c r="G673" t="s">
        <v>1519</v>
      </c>
      <c r="H673" t="s">
        <v>1518</v>
      </c>
      <c r="I673" t="s">
        <v>679</v>
      </c>
      <c r="J673" s="217">
        <v>354000</v>
      </c>
      <c r="K673" s="218">
        <v>559.22041400000001</v>
      </c>
      <c r="L673" s="217">
        <v>633.02</v>
      </c>
      <c r="M673" t="s">
        <v>643</v>
      </c>
      <c r="N673" t="s">
        <v>1943</v>
      </c>
      <c r="O673" t="s">
        <v>695</v>
      </c>
      <c r="P673" t="s">
        <v>682</v>
      </c>
      <c r="Q673" t="s">
        <v>683</v>
      </c>
      <c r="R673" t="s">
        <v>1669</v>
      </c>
      <c r="S673" t="s">
        <v>1669</v>
      </c>
      <c r="T673" t="s">
        <v>1669</v>
      </c>
      <c r="U673" t="s">
        <v>1669</v>
      </c>
      <c r="V673" t="s">
        <v>648</v>
      </c>
      <c r="W673" t="s">
        <v>1508</v>
      </c>
      <c r="X673" t="s">
        <v>1669</v>
      </c>
      <c r="Y673" s="216">
        <v>44658</v>
      </c>
    </row>
    <row r="674" spans="2:25" x14ac:dyDescent="0.25">
      <c r="B674" t="s">
        <v>659</v>
      </c>
      <c r="C674" s="216">
        <v>44460</v>
      </c>
      <c r="D674" t="s">
        <v>1643</v>
      </c>
      <c r="E674" t="s">
        <v>639</v>
      </c>
      <c r="F674">
        <v>5532</v>
      </c>
      <c r="G674" t="s">
        <v>1506</v>
      </c>
      <c r="H674" t="s">
        <v>1235</v>
      </c>
      <c r="I674" t="s">
        <v>679</v>
      </c>
      <c r="J674" s="217">
        <v>10000</v>
      </c>
      <c r="K674" s="218">
        <v>559.22041400000001</v>
      </c>
      <c r="L674" s="217">
        <v>17.88</v>
      </c>
      <c r="M674" t="s">
        <v>643</v>
      </c>
      <c r="N674" t="s">
        <v>1947</v>
      </c>
      <c r="O674" t="s">
        <v>1236</v>
      </c>
      <c r="P674" t="s">
        <v>682</v>
      </c>
      <c r="Q674" t="s">
        <v>683</v>
      </c>
      <c r="R674" t="s">
        <v>1669</v>
      </c>
      <c r="S674" t="s">
        <v>1669</v>
      </c>
      <c r="T674" t="s">
        <v>1669</v>
      </c>
      <c r="U674" t="s">
        <v>1669</v>
      </c>
      <c r="V674" t="s">
        <v>648</v>
      </c>
      <c r="W674" t="s">
        <v>1306</v>
      </c>
      <c r="X674" t="s">
        <v>1669</v>
      </c>
      <c r="Y674" s="216">
        <v>44658</v>
      </c>
    </row>
    <row r="675" spans="2:25" x14ac:dyDescent="0.25">
      <c r="B675" t="s">
        <v>659</v>
      </c>
      <c r="C675" s="216">
        <v>44461</v>
      </c>
      <c r="D675" t="s">
        <v>1643</v>
      </c>
      <c r="E675" t="s">
        <v>639</v>
      </c>
      <c r="F675">
        <v>4631</v>
      </c>
      <c r="G675" t="s">
        <v>654</v>
      </c>
      <c r="H675" t="s">
        <v>663</v>
      </c>
      <c r="I675" t="s">
        <v>1669</v>
      </c>
      <c r="J675" s="217">
        <v>0</v>
      </c>
      <c r="K675" s="218">
        <v>0</v>
      </c>
      <c r="L675" s="217">
        <v>6.62</v>
      </c>
      <c r="M675" t="s">
        <v>643</v>
      </c>
      <c r="N675" t="s">
        <v>1994</v>
      </c>
      <c r="O675" t="s">
        <v>664</v>
      </c>
      <c r="P675" t="s">
        <v>645</v>
      </c>
      <c r="Q675" t="s">
        <v>646</v>
      </c>
      <c r="R675" t="s">
        <v>1669</v>
      </c>
      <c r="S675" t="s">
        <v>1669</v>
      </c>
      <c r="T675" t="s">
        <v>649</v>
      </c>
      <c r="U675" t="s">
        <v>665</v>
      </c>
      <c r="V675" t="s">
        <v>648</v>
      </c>
      <c r="W675" t="s">
        <v>649</v>
      </c>
      <c r="X675" t="s">
        <v>1669</v>
      </c>
      <c r="Y675" s="216">
        <v>44680</v>
      </c>
    </row>
    <row r="676" spans="2:25" x14ac:dyDescent="0.25">
      <c r="B676" t="s">
        <v>659</v>
      </c>
      <c r="C676" s="216">
        <v>44461</v>
      </c>
      <c r="D676" t="s">
        <v>1643</v>
      </c>
      <c r="E676" t="s">
        <v>639</v>
      </c>
      <c r="F676">
        <v>5532</v>
      </c>
      <c r="G676" t="s">
        <v>2047</v>
      </c>
      <c r="H676" t="s">
        <v>1520</v>
      </c>
      <c r="I676" t="s">
        <v>679</v>
      </c>
      <c r="J676" s="217">
        <v>40588</v>
      </c>
      <c r="K676" s="218">
        <v>559.62236399999995</v>
      </c>
      <c r="L676" s="217">
        <v>72.53</v>
      </c>
      <c r="M676" t="s">
        <v>643</v>
      </c>
      <c r="N676" t="s">
        <v>1942</v>
      </c>
      <c r="O676" t="s">
        <v>688</v>
      </c>
      <c r="P676" t="s">
        <v>682</v>
      </c>
      <c r="Q676" t="s">
        <v>683</v>
      </c>
      <c r="R676" t="s">
        <v>1669</v>
      </c>
      <c r="S676" t="s">
        <v>1669</v>
      </c>
      <c r="T676" t="s">
        <v>1669</v>
      </c>
      <c r="U676" t="s">
        <v>1669</v>
      </c>
      <c r="V676" t="s">
        <v>648</v>
      </c>
      <c r="W676" t="s">
        <v>1508</v>
      </c>
      <c r="X676" t="s">
        <v>1669</v>
      </c>
      <c r="Y676" s="216">
        <v>44658</v>
      </c>
    </row>
    <row r="677" spans="2:25" x14ac:dyDescent="0.25">
      <c r="B677" t="s">
        <v>659</v>
      </c>
      <c r="C677" s="216">
        <v>44461</v>
      </c>
      <c r="D677" t="s">
        <v>1643</v>
      </c>
      <c r="E677" t="s">
        <v>639</v>
      </c>
      <c r="F677">
        <v>5532</v>
      </c>
      <c r="G677" t="s">
        <v>2047</v>
      </c>
      <c r="H677" t="s">
        <v>1520</v>
      </c>
      <c r="I677" t="s">
        <v>679</v>
      </c>
      <c r="J677" s="217">
        <v>307614</v>
      </c>
      <c r="K677" s="218">
        <v>559.62236399999995</v>
      </c>
      <c r="L677" s="217">
        <v>549.67999999999995</v>
      </c>
      <c r="M677" t="s">
        <v>643</v>
      </c>
      <c r="N677" t="s">
        <v>1946</v>
      </c>
      <c r="O677" t="s">
        <v>681</v>
      </c>
      <c r="P677" t="s">
        <v>682</v>
      </c>
      <c r="Q677" t="s">
        <v>683</v>
      </c>
      <c r="R677" t="s">
        <v>1669</v>
      </c>
      <c r="S677" t="s">
        <v>1669</v>
      </c>
      <c r="T677" t="s">
        <v>1669</v>
      </c>
      <c r="U677" t="s">
        <v>1669</v>
      </c>
      <c r="V677" t="s">
        <v>648</v>
      </c>
      <c r="W677" t="s">
        <v>1508</v>
      </c>
      <c r="X677" t="s">
        <v>1669</v>
      </c>
      <c r="Y677" s="216">
        <v>44658</v>
      </c>
    </row>
    <row r="678" spans="2:25" x14ac:dyDescent="0.25">
      <c r="B678" t="s">
        <v>659</v>
      </c>
      <c r="C678" s="216">
        <v>44461</v>
      </c>
      <c r="D678" t="s">
        <v>1643</v>
      </c>
      <c r="E678" t="s">
        <v>639</v>
      </c>
      <c r="F678">
        <v>5532</v>
      </c>
      <c r="G678" t="s">
        <v>2047</v>
      </c>
      <c r="H678" t="s">
        <v>1520</v>
      </c>
      <c r="I678" t="s">
        <v>679</v>
      </c>
      <c r="J678" s="217">
        <v>137328</v>
      </c>
      <c r="K678" s="218">
        <v>559.62236399999995</v>
      </c>
      <c r="L678" s="217">
        <v>245.39</v>
      </c>
      <c r="M678" t="s">
        <v>643</v>
      </c>
      <c r="N678" t="s">
        <v>1944</v>
      </c>
      <c r="O678" t="s">
        <v>685</v>
      </c>
      <c r="P678" t="s">
        <v>682</v>
      </c>
      <c r="Q678" t="s">
        <v>683</v>
      </c>
      <c r="R678" t="s">
        <v>1669</v>
      </c>
      <c r="S678" t="s">
        <v>1669</v>
      </c>
      <c r="T678" t="s">
        <v>1669</v>
      </c>
      <c r="U678" t="s">
        <v>1669</v>
      </c>
      <c r="V678" t="s">
        <v>648</v>
      </c>
      <c r="W678" t="s">
        <v>1508</v>
      </c>
      <c r="X678" t="s">
        <v>1669</v>
      </c>
      <c r="Y678" s="216">
        <v>44658</v>
      </c>
    </row>
    <row r="679" spans="2:25" x14ac:dyDescent="0.25">
      <c r="B679" t="s">
        <v>659</v>
      </c>
      <c r="C679" s="216">
        <v>44461</v>
      </c>
      <c r="D679" t="s">
        <v>1643</v>
      </c>
      <c r="E679" t="s">
        <v>639</v>
      </c>
      <c r="F679">
        <v>5532</v>
      </c>
      <c r="G679" t="s">
        <v>2047</v>
      </c>
      <c r="H679" t="s">
        <v>1520</v>
      </c>
      <c r="I679" t="s">
        <v>679</v>
      </c>
      <c r="J679" s="217">
        <v>58965</v>
      </c>
      <c r="K679" s="218">
        <v>559.62236399999995</v>
      </c>
      <c r="L679" s="217">
        <v>105.37</v>
      </c>
      <c r="M679" t="s">
        <v>643</v>
      </c>
      <c r="N679" t="s">
        <v>1945</v>
      </c>
      <c r="O679" t="s">
        <v>687</v>
      </c>
      <c r="P679" t="s">
        <v>682</v>
      </c>
      <c r="Q679" t="s">
        <v>683</v>
      </c>
      <c r="R679" t="s">
        <v>1669</v>
      </c>
      <c r="S679" t="s">
        <v>1669</v>
      </c>
      <c r="T679" t="s">
        <v>1669</v>
      </c>
      <c r="U679" t="s">
        <v>1669</v>
      </c>
      <c r="V679" t="s">
        <v>648</v>
      </c>
      <c r="W679" t="s">
        <v>1508</v>
      </c>
      <c r="X679" t="s">
        <v>1669</v>
      </c>
      <c r="Y679" s="216">
        <v>44658</v>
      </c>
    </row>
    <row r="680" spans="2:25" x14ac:dyDescent="0.25">
      <c r="B680" t="s">
        <v>659</v>
      </c>
      <c r="C680" s="216">
        <v>44461</v>
      </c>
      <c r="D680" t="s">
        <v>1643</v>
      </c>
      <c r="E680" t="s">
        <v>639</v>
      </c>
      <c r="F680">
        <v>5532</v>
      </c>
      <c r="G680" t="s">
        <v>2047</v>
      </c>
      <c r="H680" t="s">
        <v>1520</v>
      </c>
      <c r="I680" t="s">
        <v>679</v>
      </c>
      <c r="J680" s="217">
        <v>97655</v>
      </c>
      <c r="K680" s="218">
        <v>559.62236399999995</v>
      </c>
      <c r="L680" s="217">
        <v>174.5</v>
      </c>
      <c r="M680" t="s">
        <v>643</v>
      </c>
      <c r="N680" t="s">
        <v>1945</v>
      </c>
      <c r="O680" t="s">
        <v>687</v>
      </c>
      <c r="P680" t="s">
        <v>682</v>
      </c>
      <c r="Q680" t="s">
        <v>683</v>
      </c>
      <c r="R680" t="s">
        <v>1669</v>
      </c>
      <c r="S680" t="s">
        <v>1669</v>
      </c>
      <c r="T680" t="s">
        <v>1669</v>
      </c>
      <c r="U680" t="s">
        <v>1669</v>
      </c>
      <c r="V680" t="s">
        <v>648</v>
      </c>
      <c r="W680" t="s">
        <v>1508</v>
      </c>
      <c r="X680" t="s">
        <v>1669</v>
      </c>
      <c r="Y680" s="216">
        <v>44658</v>
      </c>
    </row>
    <row r="681" spans="2:25" x14ac:dyDescent="0.25">
      <c r="B681" t="s">
        <v>659</v>
      </c>
      <c r="C681" s="216">
        <v>44461</v>
      </c>
      <c r="D681" t="s">
        <v>1643</v>
      </c>
      <c r="E681" t="s">
        <v>639</v>
      </c>
      <c r="F681">
        <v>5532</v>
      </c>
      <c r="G681" t="s">
        <v>2047</v>
      </c>
      <c r="H681" t="s">
        <v>1520</v>
      </c>
      <c r="I681" t="s">
        <v>679</v>
      </c>
      <c r="J681" s="217">
        <v>73241</v>
      </c>
      <c r="K681" s="218">
        <v>559.62236399999995</v>
      </c>
      <c r="L681" s="217">
        <v>130.88</v>
      </c>
      <c r="M681" t="s">
        <v>643</v>
      </c>
      <c r="N681" t="s">
        <v>1941</v>
      </c>
      <c r="O681" t="s">
        <v>689</v>
      </c>
      <c r="P681" t="s">
        <v>682</v>
      </c>
      <c r="Q681" t="s">
        <v>683</v>
      </c>
      <c r="R681" t="s">
        <v>1669</v>
      </c>
      <c r="S681" t="s">
        <v>1669</v>
      </c>
      <c r="T681" t="s">
        <v>1669</v>
      </c>
      <c r="U681" t="s">
        <v>1669</v>
      </c>
      <c r="V681" t="s">
        <v>648</v>
      </c>
      <c r="W681" t="s">
        <v>1508</v>
      </c>
      <c r="X681" t="s">
        <v>1669</v>
      </c>
      <c r="Y681" s="216">
        <v>44658</v>
      </c>
    </row>
    <row r="682" spans="2:25" x14ac:dyDescent="0.25">
      <c r="B682" t="s">
        <v>659</v>
      </c>
      <c r="C682" s="216">
        <v>44462</v>
      </c>
      <c r="D682" t="s">
        <v>1643</v>
      </c>
      <c r="E682" t="s">
        <v>639</v>
      </c>
      <c r="F682">
        <v>5532</v>
      </c>
      <c r="G682" t="s">
        <v>1522</v>
      </c>
      <c r="H682" t="s">
        <v>1518</v>
      </c>
      <c r="I682" t="s">
        <v>679</v>
      </c>
      <c r="J682" s="217">
        <v>50000</v>
      </c>
      <c r="K682" s="218">
        <v>559.49332400000003</v>
      </c>
      <c r="L682" s="217">
        <v>89.37</v>
      </c>
      <c r="M682" t="s">
        <v>643</v>
      </c>
      <c r="N682" t="s">
        <v>1654</v>
      </c>
      <c r="O682" t="s">
        <v>698</v>
      </c>
      <c r="P682" t="s">
        <v>682</v>
      </c>
      <c r="Q682" t="s">
        <v>683</v>
      </c>
      <c r="R682" t="s">
        <v>1669</v>
      </c>
      <c r="S682" t="s">
        <v>1669</v>
      </c>
      <c r="T682" t="s">
        <v>1669</v>
      </c>
      <c r="U682" t="s">
        <v>1669</v>
      </c>
      <c r="V682" t="s">
        <v>648</v>
      </c>
      <c r="W682" t="s">
        <v>1508</v>
      </c>
      <c r="X682" t="s">
        <v>1669</v>
      </c>
      <c r="Y682" s="216">
        <v>44658</v>
      </c>
    </row>
    <row r="683" spans="2:25" x14ac:dyDescent="0.25">
      <c r="B683" t="s">
        <v>659</v>
      </c>
      <c r="C683" s="216">
        <v>44462</v>
      </c>
      <c r="D683" t="s">
        <v>1643</v>
      </c>
      <c r="E683" t="s">
        <v>639</v>
      </c>
      <c r="F683">
        <v>5532</v>
      </c>
      <c r="G683" t="s">
        <v>1523</v>
      </c>
      <c r="H683" t="s">
        <v>1518</v>
      </c>
      <c r="I683" t="s">
        <v>679</v>
      </c>
      <c r="J683" s="217">
        <v>65000</v>
      </c>
      <c r="K683" s="218">
        <v>559.49332400000003</v>
      </c>
      <c r="L683" s="217">
        <v>116.18</v>
      </c>
      <c r="M683" t="s">
        <v>643</v>
      </c>
      <c r="N683" t="s">
        <v>1653</v>
      </c>
      <c r="O683" t="s">
        <v>701</v>
      </c>
      <c r="P683" t="s">
        <v>682</v>
      </c>
      <c r="Q683" t="s">
        <v>683</v>
      </c>
      <c r="R683" t="s">
        <v>1669</v>
      </c>
      <c r="S683" t="s">
        <v>1669</v>
      </c>
      <c r="T683" t="s">
        <v>1669</v>
      </c>
      <c r="U683" t="s">
        <v>1669</v>
      </c>
      <c r="V683" t="s">
        <v>648</v>
      </c>
      <c r="W683" t="s">
        <v>1508</v>
      </c>
      <c r="X683" t="s">
        <v>1669</v>
      </c>
      <c r="Y683" s="216">
        <v>44658</v>
      </c>
    </row>
    <row r="684" spans="2:25" x14ac:dyDescent="0.25">
      <c r="B684" t="s">
        <v>659</v>
      </c>
      <c r="C684" s="216">
        <v>44466</v>
      </c>
      <c r="D684" t="s">
        <v>1643</v>
      </c>
      <c r="E684" t="s">
        <v>639</v>
      </c>
      <c r="F684">
        <v>4652</v>
      </c>
      <c r="G684" t="s">
        <v>651</v>
      </c>
      <c r="H684" t="s">
        <v>667</v>
      </c>
      <c r="I684" t="s">
        <v>1669</v>
      </c>
      <c r="J684" s="217">
        <v>0</v>
      </c>
      <c r="K684" s="218">
        <v>0</v>
      </c>
      <c r="L684" s="217">
        <v>4175.34</v>
      </c>
      <c r="M684" t="s">
        <v>643</v>
      </c>
      <c r="N684" t="s">
        <v>1931</v>
      </c>
      <c r="O684" t="s">
        <v>644</v>
      </c>
      <c r="P684" t="s">
        <v>645</v>
      </c>
      <c r="Q684" t="s">
        <v>646</v>
      </c>
      <c r="R684" t="s">
        <v>1669</v>
      </c>
      <c r="S684" t="s">
        <v>1669</v>
      </c>
      <c r="T684" t="s">
        <v>1986</v>
      </c>
      <c r="U684" t="s">
        <v>647</v>
      </c>
      <c r="V684" t="s">
        <v>648</v>
      </c>
      <c r="W684" t="s">
        <v>649</v>
      </c>
      <c r="X684" t="s">
        <v>1669</v>
      </c>
      <c r="Y684" s="216">
        <v>44695</v>
      </c>
    </row>
    <row r="685" spans="2:25" x14ac:dyDescent="0.25">
      <c r="B685" t="s">
        <v>659</v>
      </c>
      <c r="C685" s="216">
        <v>44466</v>
      </c>
      <c r="D685" t="s">
        <v>1643</v>
      </c>
      <c r="E685" t="s">
        <v>639</v>
      </c>
      <c r="F685">
        <v>5532</v>
      </c>
      <c r="G685" t="s">
        <v>1525</v>
      </c>
      <c r="H685" t="s">
        <v>1526</v>
      </c>
      <c r="I685" t="s">
        <v>679</v>
      </c>
      <c r="J685" s="217">
        <v>150000</v>
      </c>
      <c r="K685" s="218">
        <v>560.35549800000001</v>
      </c>
      <c r="L685" s="217">
        <v>267.69</v>
      </c>
      <c r="M685" t="s">
        <v>643</v>
      </c>
      <c r="N685" t="s">
        <v>1948</v>
      </c>
      <c r="O685" t="s">
        <v>764</v>
      </c>
      <c r="P685" t="s">
        <v>682</v>
      </c>
      <c r="Q685" t="s">
        <v>683</v>
      </c>
      <c r="R685" t="s">
        <v>1669</v>
      </c>
      <c r="S685" t="s">
        <v>1669</v>
      </c>
      <c r="T685" t="s">
        <v>1669</v>
      </c>
      <c r="U685" t="s">
        <v>1669</v>
      </c>
      <c r="V685" t="s">
        <v>648</v>
      </c>
      <c r="W685" t="s">
        <v>1508</v>
      </c>
      <c r="X685" t="s">
        <v>1669</v>
      </c>
      <c r="Y685" s="216">
        <v>44658</v>
      </c>
    </row>
    <row r="686" spans="2:25" x14ac:dyDescent="0.25">
      <c r="B686" t="s">
        <v>659</v>
      </c>
      <c r="C686" s="216">
        <v>44466</v>
      </c>
      <c r="D686" t="s">
        <v>1643</v>
      </c>
      <c r="E686" t="s">
        <v>639</v>
      </c>
      <c r="F686">
        <v>5532</v>
      </c>
      <c r="G686" t="s">
        <v>1527</v>
      </c>
      <c r="H686" t="s">
        <v>1528</v>
      </c>
      <c r="I686" t="s">
        <v>679</v>
      </c>
      <c r="J686" s="217">
        <v>90000</v>
      </c>
      <c r="K686" s="218">
        <v>560.35549800000001</v>
      </c>
      <c r="L686" s="217">
        <v>160.61000000000001</v>
      </c>
      <c r="M686" t="s">
        <v>643</v>
      </c>
      <c r="N686" t="s">
        <v>1948</v>
      </c>
      <c r="O686" t="s">
        <v>764</v>
      </c>
      <c r="P686" t="s">
        <v>682</v>
      </c>
      <c r="Q686" t="s">
        <v>683</v>
      </c>
      <c r="R686" t="s">
        <v>1669</v>
      </c>
      <c r="S686" t="s">
        <v>1669</v>
      </c>
      <c r="T686" t="s">
        <v>1669</v>
      </c>
      <c r="U686" t="s">
        <v>1669</v>
      </c>
      <c r="V686" t="s">
        <v>648</v>
      </c>
      <c r="W686" t="s">
        <v>1508</v>
      </c>
      <c r="X686" t="s">
        <v>1669</v>
      </c>
      <c r="Y686" s="216">
        <v>44658</v>
      </c>
    </row>
    <row r="687" spans="2:25" x14ac:dyDescent="0.25">
      <c r="B687" t="s">
        <v>659</v>
      </c>
      <c r="C687" s="216">
        <v>44466</v>
      </c>
      <c r="D687" t="s">
        <v>1643</v>
      </c>
      <c r="E687" t="s">
        <v>639</v>
      </c>
      <c r="F687">
        <v>5532</v>
      </c>
      <c r="G687" t="s">
        <v>1529</v>
      </c>
      <c r="H687" t="s">
        <v>1530</v>
      </c>
      <c r="I687" t="s">
        <v>679</v>
      </c>
      <c r="J687" s="217">
        <v>270000</v>
      </c>
      <c r="K687" s="218">
        <v>560.35549800000001</v>
      </c>
      <c r="L687" s="217">
        <v>481.84</v>
      </c>
      <c r="M687" t="s">
        <v>643</v>
      </c>
      <c r="N687" t="s">
        <v>1948</v>
      </c>
      <c r="O687" t="s">
        <v>764</v>
      </c>
      <c r="P687" t="s">
        <v>682</v>
      </c>
      <c r="Q687" t="s">
        <v>683</v>
      </c>
      <c r="R687" t="s">
        <v>1669</v>
      </c>
      <c r="S687" t="s">
        <v>1669</v>
      </c>
      <c r="T687" t="s">
        <v>1669</v>
      </c>
      <c r="U687" t="s">
        <v>1669</v>
      </c>
      <c r="V687" t="s">
        <v>648</v>
      </c>
      <c r="W687" t="s">
        <v>1508</v>
      </c>
      <c r="X687" t="s">
        <v>1669</v>
      </c>
      <c r="Y687" s="216">
        <v>44658</v>
      </c>
    </row>
    <row r="688" spans="2:25" x14ac:dyDescent="0.25">
      <c r="B688" t="s">
        <v>659</v>
      </c>
      <c r="C688" s="216">
        <v>44466</v>
      </c>
      <c r="D688" t="s">
        <v>1643</v>
      </c>
      <c r="E688" t="s">
        <v>639</v>
      </c>
      <c r="F688">
        <v>5532</v>
      </c>
      <c r="G688" t="s">
        <v>1531</v>
      </c>
      <c r="H688" t="s">
        <v>1532</v>
      </c>
      <c r="I688" t="s">
        <v>679</v>
      </c>
      <c r="J688" s="217">
        <v>60000</v>
      </c>
      <c r="K688" s="218">
        <v>560.35549800000001</v>
      </c>
      <c r="L688" s="217">
        <v>107.07</v>
      </c>
      <c r="M688" t="s">
        <v>643</v>
      </c>
      <c r="N688" t="s">
        <v>1948</v>
      </c>
      <c r="O688" t="s">
        <v>764</v>
      </c>
      <c r="P688" t="s">
        <v>682</v>
      </c>
      <c r="Q688" t="s">
        <v>683</v>
      </c>
      <c r="R688" t="s">
        <v>1669</v>
      </c>
      <c r="S688" t="s">
        <v>1669</v>
      </c>
      <c r="T688" t="s">
        <v>1669</v>
      </c>
      <c r="U688" t="s">
        <v>1669</v>
      </c>
      <c r="V688" t="s">
        <v>648</v>
      </c>
      <c r="W688" t="s">
        <v>1508</v>
      </c>
      <c r="X688" t="s">
        <v>1669</v>
      </c>
      <c r="Y688" s="216">
        <v>44658</v>
      </c>
    </row>
    <row r="689" spans="2:25" x14ac:dyDescent="0.25">
      <c r="B689" t="s">
        <v>659</v>
      </c>
      <c r="C689" s="216">
        <v>44466</v>
      </c>
      <c r="D689" t="s">
        <v>1643</v>
      </c>
      <c r="E689" t="s">
        <v>639</v>
      </c>
      <c r="F689">
        <v>5532</v>
      </c>
      <c r="G689" t="s">
        <v>1533</v>
      </c>
      <c r="H689" t="s">
        <v>1534</v>
      </c>
      <c r="I689" t="s">
        <v>679</v>
      </c>
      <c r="J689" s="217">
        <v>150000</v>
      </c>
      <c r="K689" s="218">
        <v>560.35549800000001</v>
      </c>
      <c r="L689" s="217">
        <v>267.69</v>
      </c>
      <c r="M689" t="s">
        <v>643</v>
      </c>
      <c r="N689" t="s">
        <v>1948</v>
      </c>
      <c r="O689" t="s">
        <v>764</v>
      </c>
      <c r="P689" t="s">
        <v>682</v>
      </c>
      <c r="Q689" t="s">
        <v>683</v>
      </c>
      <c r="R689" t="s">
        <v>1669</v>
      </c>
      <c r="S689" t="s">
        <v>1669</v>
      </c>
      <c r="T689" t="s">
        <v>1669</v>
      </c>
      <c r="U689" t="s">
        <v>1669</v>
      </c>
      <c r="V689" t="s">
        <v>648</v>
      </c>
      <c r="W689" t="s">
        <v>1508</v>
      </c>
      <c r="X689" t="s">
        <v>1669</v>
      </c>
      <c r="Y689" s="216">
        <v>44658</v>
      </c>
    </row>
    <row r="690" spans="2:25" x14ac:dyDescent="0.25">
      <c r="B690" t="s">
        <v>659</v>
      </c>
      <c r="C690" s="216">
        <v>44466</v>
      </c>
      <c r="D690" t="s">
        <v>1643</v>
      </c>
      <c r="E690" t="s">
        <v>639</v>
      </c>
      <c r="F690">
        <v>5532</v>
      </c>
      <c r="G690" t="s">
        <v>1535</v>
      </c>
      <c r="H690" t="s">
        <v>1536</v>
      </c>
      <c r="I690" t="s">
        <v>679</v>
      </c>
      <c r="J690" s="217">
        <v>270000</v>
      </c>
      <c r="K690" s="218">
        <v>560.35549800000001</v>
      </c>
      <c r="L690" s="217">
        <v>481.84</v>
      </c>
      <c r="M690" t="s">
        <v>643</v>
      </c>
      <c r="N690" t="s">
        <v>1948</v>
      </c>
      <c r="O690" t="s">
        <v>764</v>
      </c>
      <c r="P690" t="s">
        <v>682</v>
      </c>
      <c r="Q690" t="s">
        <v>683</v>
      </c>
      <c r="R690" t="s">
        <v>1669</v>
      </c>
      <c r="S690" t="s">
        <v>1669</v>
      </c>
      <c r="T690" t="s">
        <v>1669</v>
      </c>
      <c r="U690" t="s">
        <v>1669</v>
      </c>
      <c r="V690" t="s">
        <v>648</v>
      </c>
      <c r="W690" t="s">
        <v>1508</v>
      </c>
      <c r="X690" t="s">
        <v>1669</v>
      </c>
      <c r="Y690" s="216">
        <v>44658</v>
      </c>
    </row>
    <row r="691" spans="2:25" x14ac:dyDescent="0.25">
      <c r="B691" t="s">
        <v>659</v>
      </c>
      <c r="C691" s="216">
        <v>44466</v>
      </c>
      <c r="D691" t="s">
        <v>1643</v>
      </c>
      <c r="E691" t="s">
        <v>639</v>
      </c>
      <c r="F691">
        <v>5532</v>
      </c>
      <c r="G691" t="s">
        <v>1537</v>
      </c>
      <c r="H691" t="s">
        <v>1538</v>
      </c>
      <c r="I691" t="s">
        <v>679</v>
      </c>
      <c r="J691" s="217">
        <v>180000</v>
      </c>
      <c r="K691" s="218">
        <v>560.35549800000001</v>
      </c>
      <c r="L691" s="217">
        <v>321.22000000000003</v>
      </c>
      <c r="M691" t="s">
        <v>643</v>
      </c>
      <c r="N691" t="s">
        <v>1948</v>
      </c>
      <c r="O691" t="s">
        <v>764</v>
      </c>
      <c r="P691" t="s">
        <v>682</v>
      </c>
      <c r="Q691" t="s">
        <v>683</v>
      </c>
      <c r="R691" t="s">
        <v>1669</v>
      </c>
      <c r="S691" t="s">
        <v>1669</v>
      </c>
      <c r="T691" t="s">
        <v>1669</v>
      </c>
      <c r="U691" t="s">
        <v>1669</v>
      </c>
      <c r="V691" t="s">
        <v>648</v>
      </c>
      <c r="W691" t="s">
        <v>1508</v>
      </c>
      <c r="X691" t="s">
        <v>1669</v>
      </c>
      <c r="Y691" s="216">
        <v>44658</v>
      </c>
    </row>
    <row r="692" spans="2:25" x14ac:dyDescent="0.25">
      <c r="B692" t="s">
        <v>659</v>
      </c>
      <c r="C692" s="216">
        <v>44466</v>
      </c>
      <c r="D692" t="s">
        <v>1643</v>
      </c>
      <c r="E692" t="s">
        <v>639</v>
      </c>
      <c r="F692">
        <v>5532</v>
      </c>
      <c r="G692" t="s">
        <v>1539</v>
      </c>
      <c r="H692" t="s">
        <v>1540</v>
      </c>
      <c r="I692" t="s">
        <v>679</v>
      </c>
      <c r="J692" s="217">
        <v>390000</v>
      </c>
      <c r="K692" s="218">
        <v>560.35549800000001</v>
      </c>
      <c r="L692" s="217">
        <v>695.99</v>
      </c>
      <c r="M692" t="s">
        <v>643</v>
      </c>
      <c r="N692" t="s">
        <v>1948</v>
      </c>
      <c r="O692" t="s">
        <v>764</v>
      </c>
      <c r="P692" t="s">
        <v>682</v>
      </c>
      <c r="Q692" t="s">
        <v>683</v>
      </c>
      <c r="R692" t="s">
        <v>1669</v>
      </c>
      <c r="S692" t="s">
        <v>1669</v>
      </c>
      <c r="T692" t="s">
        <v>1669</v>
      </c>
      <c r="U692" t="s">
        <v>1669</v>
      </c>
      <c r="V692" t="s">
        <v>648</v>
      </c>
      <c r="W692" t="s">
        <v>1508</v>
      </c>
      <c r="X692" t="s">
        <v>1669</v>
      </c>
      <c r="Y692" s="216">
        <v>44658</v>
      </c>
    </row>
    <row r="693" spans="2:25" x14ac:dyDescent="0.25">
      <c r="B693" t="s">
        <v>659</v>
      </c>
      <c r="C693" s="216">
        <v>44466</v>
      </c>
      <c r="D693" t="s">
        <v>1643</v>
      </c>
      <c r="E693" t="s">
        <v>639</v>
      </c>
      <c r="F693">
        <v>5532</v>
      </c>
      <c r="G693" t="s">
        <v>1541</v>
      </c>
      <c r="H693" t="s">
        <v>1542</v>
      </c>
      <c r="I693" t="s">
        <v>679</v>
      </c>
      <c r="J693" s="217">
        <v>330000</v>
      </c>
      <c r="K693" s="218">
        <v>560.35549800000001</v>
      </c>
      <c r="L693" s="217">
        <v>588.91</v>
      </c>
      <c r="M693" t="s">
        <v>643</v>
      </c>
      <c r="N693" t="s">
        <v>1948</v>
      </c>
      <c r="O693" t="s">
        <v>764</v>
      </c>
      <c r="P693" t="s">
        <v>682</v>
      </c>
      <c r="Q693" t="s">
        <v>683</v>
      </c>
      <c r="R693" t="s">
        <v>1669</v>
      </c>
      <c r="S693" t="s">
        <v>1669</v>
      </c>
      <c r="T693" t="s">
        <v>1669</v>
      </c>
      <c r="U693" t="s">
        <v>1669</v>
      </c>
      <c r="V693" t="s">
        <v>648</v>
      </c>
      <c r="W693" t="s">
        <v>1508</v>
      </c>
      <c r="X693" t="s">
        <v>1669</v>
      </c>
      <c r="Y693" s="216">
        <v>44658</v>
      </c>
    </row>
    <row r="694" spans="2:25" x14ac:dyDescent="0.25">
      <c r="B694" t="s">
        <v>659</v>
      </c>
      <c r="C694" s="216">
        <v>44466</v>
      </c>
      <c r="D694" t="s">
        <v>1643</v>
      </c>
      <c r="E694" t="s">
        <v>639</v>
      </c>
      <c r="F694">
        <v>5532</v>
      </c>
      <c r="G694" t="s">
        <v>1543</v>
      </c>
      <c r="H694" t="s">
        <v>1544</v>
      </c>
      <c r="I694" t="s">
        <v>679</v>
      </c>
      <c r="J694" s="217">
        <v>300000</v>
      </c>
      <c r="K694" s="218">
        <v>560.35549800000001</v>
      </c>
      <c r="L694" s="217">
        <v>535.37</v>
      </c>
      <c r="M694" t="s">
        <v>643</v>
      </c>
      <c r="N694" t="s">
        <v>1948</v>
      </c>
      <c r="O694" t="s">
        <v>764</v>
      </c>
      <c r="P694" t="s">
        <v>682</v>
      </c>
      <c r="Q694" t="s">
        <v>683</v>
      </c>
      <c r="R694" t="s">
        <v>1669</v>
      </c>
      <c r="S694" t="s">
        <v>1669</v>
      </c>
      <c r="T694" t="s">
        <v>1669</v>
      </c>
      <c r="U694" t="s">
        <v>1669</v>
      </c>
      <c r="V694" t="s">
        <v>648</v>
      </c>
      <c r="W694" t="s">
        <v>1508</v>
      </c>
      <c r="X694" t="s">
        <v>1669</v>
      </c>
      <c r="Y694" s="216">
        <v>44658</v>
      </c>
    </row>
    <row r="695" spans="2:25" x14ac:dyDescent="0.25">
      <c r="B695" t="s">
        <v>659</v>
      </c>
      <c r="C695" s="216">
        <v>44466</v>
      </c>
      <c r="D695" t="s">
        <v>1643</v>
      </c>
      <c r="E695" t="s">
        <v>639</v>
      </c>
      <c r="F695">
        <v>5532</v>
      </c>
      <c r="G695" t="s">
        <v>1545</v>
      </c>
      <c r="H695" t="s">
        <v>1546</v>
      </c>
      <c r="I695" t="s">
        <v>679</v>
      </c>
      <c r="J695" s="217">
        <v>60000</v>
      </c>
      <c r="K695" s="218">
        <v>560.35549800000001</v>
      </c>
      <c r="L695" s="217">
        <v>107.07</v>
      </c>
      <c r="M695" t="s">
        <v>643</v>
      </c>
      <c r="N695" t="s">
        <v>1948</v>
      </c>
      <c r="O695" t="s">
        <v>764</v>
      </c>
      <c r="P695" t="s">
        <v>682</v>
      </c>
      <c r="Q695" t="s">
        <v>683</v>
      </c>
      <c r="R695" t="s">
        <v>1669</v>
      </c>
      <c r="S695" t="s">
        <v>1669</v>
      </c>
      <c r="T695" t="s">
        <v>1669</v>
      </c>
      <c r="U695" t="s">
        <v>1669</v>
      </c>
      <c r="V695" t="s">
        <v>648</v>
      </c>
      <c r="W695" t="s">
        <v>1508</v>
      </c>
      <c r="X695" t="s">
        <v>1669</v>
      </c>
      <c r="Y695" s="216">
        <v>44658</v>
      </c>
    </row>
    <row r="696" spans="2:25" x14ac:dyDescent="0.25">
      <c r="B696" t="s">
        <v>659</v>
      </c>
      <c r="C696" s="216">
        <v>44466</v>
      </c>
      <c r="D696" t="s">
        <v>1643</v>
      </c>
      <c r="E696" t="s">
        <v>639</v>
      </c>
      <c r="F696">
        <v>5532</v>
      </c>
      <c r="G696" t="s">
        <v>1547</v>
      </c>
      <c r="H696" t="s">
        <v>1548</v>
      </c>
      <c r="I696" t="s">
        <v>679</v>
      </c>
      <c r="J696" s="217">
        <v>210000</v>
      </c>
      <c r="K696" s="218">
        <v>560.35549800000001</v>
      </c>
      <c r="L696" s="217">
        <v>374.76</v>
      </c>
      <c r="M696" t="s">
        <v>643</v>
      </c>
      <c r="N696" t="s">
        <v>1948</v>
      </c>
      <c r="O696" t="s">
        <v>764</v>
      </c>
      <c r="P696" t="s">
        <v>682</v>
      </c>
      <c r="Q696" t="s">
        <v>683</v>
      </c>
      <c r="R696" t="s">
        <v>1669</v>
      </c>
      <c r="S696" t="s">
        <v>1669</v>
      </c>
      <c r="T696" t="s">
        <v>1669</v>
      </c>
      <c r="U696" t="s">
        <v>1669</v>
      </c>
      <c r="V696" t="s">
        <v>648</v>
      </c>
      <c r="W696" t="s">
        <v>1508</v>
      </c>
      <c r="X696" t="s">
        <v>1669</v>
      </c>
      <c r="Y696" s="216">
        <v>44658</v>
      </c>
    </row>
    <row r="697" spans="2:25" x14ac:dyDescent="0.25">
      <c r="B697" t="s">
        <v>659</v>
      </c>
      <c r="C697" s="216">
        <v>44466</v>
      </c>
      <c r="D697" t="s">
        <v>1643</v>
      </c>
      <c r="E697" t="s">
        <v>639</v>
      </c>
      <c r="F697">
        <v>5532</v>
      </c>
      <c r="G697" t="s">
        <v>1549</v>
      </c>
      <c r="H697" t="s">
        <v>1550</v>
      </c>
      <c r="I697" t="s">
        <v>679</v>
      </c>
      <c r="J697" s="217">
        <v>90000</v>
      </c>
      <c r="K697" s="218">
        <v>560.35549800000001</v>
      </c>
      <c r="L697" s="217">
        <v>160.61000000000001</v>
      </c>
      <c r="M697" t="s">
        <v>643</v>
      </c>
      <c r="N697" t="s">
        <v>1948</v>
      </c>
      <c r="O697" t="s">
        <v>764</v>
      </c>
      <c r="P697" t="s">
        <v>682</v>
      </c>
      <c r="Q697" t="s">
        <v>683</v>
      </c>
      <c r="R697" t="s">
        <v>1669</v>
      </c>
      <c r="S697" t="s">
        <v>1669</v>
      </c>
      <c r="T697" t="s">
        <v>1669</v>
      </c>
      <c r="U697" t="s">
        <v>1669</v>
      </c>
      <c r="V697" t="s">
        <v>648</v>
      </c>
      <c r="W697" t="s">
        <v>1508</v>
      </c>
      <c r="X697" t="s">
        <v>1669</v>
      </c>
      <c r="Y697" s="216">
        <v>44658</v>
      </c>
    </row>
    <row r="698" spans="2:25" x14ac:dyDescent="0.25">
      <c r="B698" t="s">
        <v>659</v>
      </c>
      <c r="C698" s="216">
        <v>44466</v>
      </c>
      <c r="D698" t="s">
        <v>1643</v>
      </c>
      <c r="E698" t="s">
        <v>639</v>
      </c>
      <c r="F698">
        <v>5532</v>
      </c>
      <c r="G698" t="s">
        <v>2048</v>
      </c>
      <c r="H698" t="s">
        <v>1524</v>
      </c>
      <c r="I698" t="s">
        <v>679</v>
      </c>
      <c r="J698" s="217">
        <v>13936</v>
      </c>
      <c r="K698" s="218">
        <v>560.35549800000001</v>
      </c>
      <c r="L698" s="217">
        <v>24.87</v>
      </c>
      <c r="M698" t="s">
        <v>643</v>
      </c>
      <c r="N698" t="s">
        <v>1945</v>
      </c>
      <c r="O698" t="s">
        <v>687</v>
      </c>
      <c r="P698" t="s">
        <v>682</v>
      </c>
      <c r="Q698" t="s">
        <v>683</v>
      </c>
      <c r="R698" t="s">
        <v>1669</v>
      </c>
      <c r="S698" t="s">
        <v>1669</v>
      </c>
      <c r="T698" t="s">
        <v>1669</v>
      </c>
      <c r="U698" t="s">
        <v>1669</v>
      </c>
      <c r="V698" t="s">
        <v>648</v>
      </c>
      <c r="W698" t="s">
        <v>1508</v>
      </c>
      <c r="X698" t="s">
        <v>1669</v>
      </c>
      <c r="Y698" s="216">
        <v>44658</v>
      </c>
    </row>
    <row r="699" spans="2:25" x14ac:dyDescent="0.25">
      <c r="B699" t="s">
        <v>659</v>
      </c>
      <c r="C699" s="216">
        <v>44466</v>
      </c>
      <c r="D699" t="s">
        <v>1643</v>
      </c>
      <c r="E699" t="s">
        <v>639</v>
      </c>
      <c r="F699">
        <v>5532</v>
      </c>
      <c r="G699" t="s">
        <v>2048</v>
      </c>
      <c r="H699" t="s">
        <v>1524</v>
      </c>
      <c r="I699" t="s">
        <v>679</v>
      </c>
      <c r="J699" s="217">
        <v>30582</v>
      </c>
      <c r="K699" s="218">
        <v>560.35549800000001</v>
      </c>
      <c r="L699" s="217">
        <v>54.58</v>
      </c>
      <c r="M699" t="s">
        <v>643</v>
      </c>
      <c r="N699" t="s">
        <v>1945</v>
      </c>
      <c r="O699" t="s">
        <v>687</v>
      </c>
      <c r="P699" t="s">
        <v>682</v>
      </c>
      <c r="Q699" t="s">
        <v>683</v>
      </c>
      <c r="R699" t="s">
        <v>1669</v>
      </c>
      <c r="S699" t="s">
        <v>1669</v>
      </c>
      <c r="T699" t="s">
        <v>1669</v>
      </c>
      <c r="U699" t="s">
        <v>1669</v>
      </c>
      <c r="V699" t="s">
        <v>648</v>
      </c>
      <c r="W699" t="s">
        <v>1508</v>
      </c>
      <c r="X699" t="s">
        <v>1669</v>
      </c>
      <c r="Y699" s="216">
        <v>44658</v>
      </c>
    </row>
    <row r="700" spans="2:25" x14ac:dyDescent="0.25">
      <c r="B700" t="s">
        <v>659</v>
      </c>
      <c r="C700" s="216">
        <v>44466</v>
      </c>
      <c r="D700" t="s">
        <v>1643</v>
      </c>
      <c r="E700" t="s">
        <v>639</v>
      </c>
      <c r="F700">
        <v>5532</v>
      </c>
      <c r="G700" t="s">
        <v>2048</v>
      </c>
      <c r="H700" t="s">
        <v>1524</v>
      </c>
      <c r="I700" t="s">
        <v>679</v>
      </c>
      <c r="J700" s="217">
        <v>34995</v>
      </c>
      <c r="K700" s="218">
        <v>560.35549800000001</v>
      </c>
      <c r="L700" s="217">
        <v>62.45</v>
      </c>
      <c r="M700" t="s">
        <v>643</v>
      </c>
      <c r="N700" t="s">
        <v>1944</v>
      </c>
      <c r="O700" t="s">
        <v>685</v>
      </c>
      <c r="P700" t="s">
        <v>682</v>
      </c>
      <c r="Q700" t="s">
        <v>683</v>
      </c>
      <c r="R700" t="s">
        <v>1669</v>
      </c>
      <c r="S700" t="s">
        <v>1669</v>
      </c>
      <c r="T700" t="s">
        <v>1669</v>
      </c>
      <c r="U700" t="s">
        <v>1669</v>
      </c>
      <c r="V700" t="s">
        <v>648</v>
      </c>
      <c r="W700" t="s">
        <v>1508</v>
      </c>
      <c r="X700" t="s">
        <v>1669</v>
      </c>
      <c r="Y700" s="216">
        <v>44658</v>
      </c>
    </row>
    <row r="701" spans="2:25" x14ac:dyDescent="0.25">
      <c r="B701" t="s">
        <v>659</v>
      </c>
      <c r="C701" s="216">
        <v>44468</v>
      </c>
      <c r="D701" t="s">
        <v>1643</v>
      </c>
      <c r="E701" t="s">
        <v>639</v>
      </c>
      <c r="F701">
        <v>5532</v>
      </c>
      <c r="G701" t="s">
        <v>1552</v>
      </c>
      <c r="H701" t="s">
        <v>1553</v>
      </c>
      <c r="I701" t="s">
        <v>679</v>
      </c>
      <c r="J701" s="217">
        <v>9000</v>
      </c>
      <c r="K701" s="218">
        <v>563.41967999999997</v>
      </c>
      <c r="L701" s="217">
        <v>15.97</v>
      </c>
      <c r="M701" t="s">
        <v>643</v>
      </c>
      <c r="N701" t="s">
        <v>1949</v>
      </c>
      <c r="O701" t="s">
        <v>1554</v>
      </c>
      <c r="P701" t="s">
        <v>682</v>
      </c>
      <c r="Q701" t="s">
        <v>683</v>
      </c>
      <c r="R701" t="s">
        <v>1669</v>
      </c>
      <c r="S701" t="s">
        <v>1669</v>
      </c>
      <c r="T701" t="s">
        <v>1669</v>
      </c>
      <c r="U701" t="s">
        <v>1669</v>
      </c>
      <c r="V701" t="s">
        <v>648</v>
      </c>
      <c r="W701" t="s">
        <v>1508</v>
      </c>
      <c r="X701" t="s">
        <v>1669</v>
      </c>
      <c r="Y701" s="216">
        <v>44658</v>
      </c>
    </row>
    <row r="702" spans="2:25" x14ac:dyDescent="0.25">
      <c r="B702" t="s">
        <v>659</v>
      </c>
      <c r="C702" s="216">
        <v>44468</v>
      </c>
      <c r="D702" t="s">
        <v>1643</v>
      </c>
      <c r="E702" t="s">
        <v>639</v>
      </c>
      <c r="F702">
        <v>5532</v>
      </c>
      <c r="G702" t="s">
        <v>1555</v>
      </c>
      <c r="H702" t="s">
        <v>1556</v>
      </c>
      <c r="I702" t="s">
        <v>679</v>
      </c>
      <c r="J702" s="217">
        <v>1500</v>
      </c>
      <c r="K702" s="218">
        <v>563.41967999999997</v>
      </c>
      <c r="L702" s="217">
        <v>2.66</v>
      </c>
      <c r="M702" t="s">
        <v>643</v>
      </c>
      <c r="N702" t="s">
        <v>1665</v>
      </c>
      <c r="O702" t="s">
        <v>741</v>
      </c>
      <c r="P702" t="s">
        <v>682</v>
      </c>
      <c r="Q702" t="s">
        <v>683</v>
      </c>
      <c r="R702" t="s">
        <v>1669</v>
      </c>
      <c r="S702" t="s">
        <v>1669</v>
      </c>
      <c r="T702" t="s">
        <v>1669</v>
      </c>
      <c r="U702" t="s">
        <v>1669</v>
      </c>
      <c r="V702" t="s">
        <v>648</v>
      </c>
      <c r="W702" t="s">
        <v>1508</v>
      </c>
      <c r="X702" t="s">
        <v>1669</v>
      </c>
      <c r="Y702" s="216">
        <v>44658</v>
      </c>
    </row>
    <row r="703" spans="2:25" x14ac:dyDescent="0.25">
      <c r="B703" t="s">
        <v>613</v>
      </c>
      <c r="C703" s="216">
        <v>44371</v>
      </c>
      <c r="D703" t="s">
        <v>1643</v>
      </c>
      <c r="E703" t="s">
        <v>639</v>
      </c>
      <c r="F703">
        <v>4221</v>
      </c>
      <c r="G703" t="s">
        <v>654</v>
      </c>
      <c r="H703" t="s">
        <v>668</v>
      </c>
      <c r="I703" t="s">
        <v>1669</v>
      </c>
      <c r="J703" s="217">
        <v>0</v>
      </c>
      <c r="K703" s="218">
        <v>0</v>
      </c>
      <c r="L703" s="217">
        <v>37.9</v>
      </c>
      <c r="M703" t="s">
        <v>643</v>
      </c>
      <c r="N703" t="s">
        <v>1931</v>
      </c>
      <c r="O703" t="s">
        <v>644</v>
      </c>
      <c r="P703" t="s">
        <v>645</v>
      </c>
      <c r="Q703" t="s">
        <v>646</v>
      </c>
      <c r="R703" t="s">
        <v>1669</v>
      </c>
      <c r="S703" t="s">
        <v>1669</v>
      </c>
      <c r="T703" t="s">
        <v>1986</v>
      </c>
      <c r="U703" t="s">
        <v>647</v>
      </c>
      <c r="V703" t="s">
        <v>648</v>
      </c>
      <c r="W703" t="s">
        <v>649</v>
      </c>
      <c r="X703" t="s">
        <v>1669</v>
      </c>
      <c r="Y703" s="216">
        <v>44695</v>
      </c>
    </row>
    <row r="704" spans="2:25" x14ac:dyDescent="0.25">
      <c r="B704" t="s">
        <v>613</v>
      </c>
      <c r="C704" s="216">
        <v>44470</v>
      </c>
      <c r="D704" t="s">
        <v>1643</v>
      </c>
      <c r="E704" t="s">
        <v>639</v>
      </c>
      <c r="F704">
        <v>5533</v>
      </c>
      <c r="G704" t="s">
        <v>1558</v>
      </c>
      <c r="H704" t="s">
        <v>1559</v>
      </c>
      <c r="I704" t="s">
        <v>679</v>
      </c>
      <c r="J704" s="217">
        <v>39000</v>
      </c>
      <c r="K704" s="218">
        <v>566.07431899999995</v>
      </c>
      <c r="L704" s="217">
        <v>68.900000000000006</v>
      </c>
      <c r="M704" t="s">
        <v>643</v>
      </c>
      <c r="N704" t="s">
        <v>1937</v>
      </c>
      <c r="O704" t="s">
        <v>744</v>
      </c>
      <c r="P704" t="s">
        <v>682</v>
      </c>
      <c r="Q704" t="s">
        <v>683</v>
      </c>
      <c r="R704" t="s">
        <v>1669</v>
      </c>
      <c r="S704" t="s">
        <v>1669</v>
      </c>
      <c r="T704" t="s">
        <v>1669</v>
      </c>
      <c r="U704" t="s">
        <v>1669</v>
      </c>
      <c r="V704" t="s">
        <v>648</v>
      </c>
      <c r="W704" t="s">
        <v>1508</v>
      </c>
      <c r="X704" t="s">
        <v>1669</v>
      </c>
      <c r="Y704" s="216">
        <v>44658</v>
      </c>
    </row>
    <row r="705" spans="2:25" x14ac:dyDescent="0.25">
      <c r="B705" t="s">
        <v>613</v>
      </c>
      <c r="C705" s="216">
        <v>44470</v>
      </c>
      <c r="D705" t="s">
        <v>1643</v>
      </c>
      <c r="E705" t="s">
        <v>639</v>
      </c>
      <c r="F705">
        <v>5533</v>
      </c>
      <c r="G705" t="s">
        <v>1557</v>
      </c>
      <c r="H705" t="s">
        <v>1016</v>
      </c>
      <c r="I705" t="s">
        <v>679</v>
      </c>
      <c r="J705" s="217">
        <v>50000</v>
      </c>
      <c r="K705" s="218">
        <v>566.07431899999995</v>
      </c>
      <c r="L705" s="217">
        <v>88.33</v>
      </c>
      <c r="M705" t="s">
        <v>643</v>
      </c>
      <c r="N705" t="s">
        <v>1953</v>
      </c>
      <c r="O705" t="s">
        <v>712</v>
      </c>
      <c r="P705" t="s">
        <v>682</v>
      </c>
      <c r="Q705" t="s">
        <v>683</v>
      </c>
      <c r="R705" t="s">
        <v>1669</v>
      </c>
      <c r="S705" t="s">
        <v>1669</v>
      </c>
      <c r="T705" t="s">
        <v>1669</v>
      </c>
      <c r="U705" t="s">
        <v>1669</v>
      </c>
      <c r="V705" t="s">
        <v>648</v>
      </c>
      <c r="W705" t="s">
        <v>1508</v>
      </c>
      <c r="X705" t="s">
        <v>1669</v>
      </c>
      <c r="Y705" s="216">
        <v>44658</v>
      </c>
    </row>
    <row r="706" spans="2:25" x14ac:dyDescent="0.25">
      <c r="B706" t="s">
        <v>613</v>
      </c>
      <c r="C706" s="216">
        <v>44470</v>
      </c>
      <c r="D706" t="s">
        <v>1643</v>
      </c>
      <c r="E706" t="s">
        <v>639</v>
      </c>
      <c r="F706">
        <v>5533</v>
      </c>
      <c r="G706" t="s">
        <v>1590</v>
      </c>
      <c r="H706" t="s">
        <v>1591</v>
      </c>
      <c r="I706" t="s">
        <v>679</v>
      </c>
      <c r="J706" s="217">
        <v>10000</v>
      </c>
      <c r="K706" s="218">
        <v>566.07431899999995</v>
      </c>
      <c r="L706" s="217">
        <v>17.670000000000002</v>
      </c>
      <c r="M706" t="s">
        <v>643</v>
      </c>
      <c r="N706" t="s">
        <v>1932</v>
      </c>
      <c r="O706" t="s">
        <v>721</v>
      </c>
      <c r="P706" t="s">
        <v>682</v>
      </c>
      <c r="Q706" t="s">
        <v>683</v>
      </c>
      <c r="R706" t="s">
        <v>1669</v>
      </c>
      <c r="S706" t="s">
        <v>1669</v>
      </c>
      <c r="T706" t="s">
        <v>1669</v>
      </c>
      <c r="U706" t="s">
        <v>1669</v>
      </c>
      <c r="V706" t="s">
        <v>648</v>
      </c>
      <c r="W706" t="s">
        <v>1582</v>
      </c>
      <c r="X706" t="s">
        <v>1669</v>
      </c>
      <c r="Y706" s="216">
        <v>44658</v>
      </c>
    </row>
    <row r="707" spans="2:25" x14ac:dyDescent="0.25">
      <c r="B707" t="s">
        <v>613</v>
      </c>
      <c r="C707" s="216">
        <v>44474</v>
      </c>
      <c r="D707" t="s">
        <v>1643</v>
      </c>
      <c r="E707" t="s">
        <v>639</v>
      </c>
      <c r="F707">
        <v>5533</v>
      </c>
      <c r="G707" t="s">
        <v>1560</v>
      </c>
      <c r="H707" t="s">
        <v>1561</v>
      </c>
      <c r="I707" t="s">
        <v>679</v>
      </c>
      <c r="J707" s="217">
        <v>4900</v>
      </c>
      <c r="K707" s="218">
        <v>565.47384199999999</v>
      </c>
      <c r="L707" s="217">
        <v>8.67</v>
      </c>
      <c r="M707" t="s">
        <v>643</v>
      </c>
      <c r="N707" t="s">
        <v>1933</v>
      </c>
      <c r="O707" t="s">
        <v>797</v>
      </c>
      <c r="P707" t="s">
        <v>682</v>
      </c>
      <c r="Q707" t="s">
        <v>683</v>
      </c>
      <c r="R707" t="s">
        <v>1669</v>
      </c>
      <c r="S707" t="s">
        <v>1669</v>
      </c>
      <c r="T707" t="s">
        <v>1669</v>
      </c>
      <c r="U707" t="s">
        <v>1669</v>
      </c>
      <c r="V707" t="s">
        <v>648</v>
      </c>
      <c r="W707" t="s">
        <v>1508</v>
      </c>
      <c r="X707" t="s">
        <v>1669</v>
      </c>
      <c r="Y707" s="216">
        <v>44658</v>
      </c>
    </row>
    <row r="708" spans="2:25" x14ac:dyDescent="0.25">
      <c r="B708" t="s">
        <v>613</v>
      </c>
      <c r="C708" s="216">
        <v>44476</v>
      </c>
      <c r="D708" t="s">
        <v>1643</v>
      </c>
      <c r="E708" t="s">
        <v>639</v>
      </c>
      <c r="F708">
        <v>5533</v>
      </c>
      <c r="G708" t="s">
        <v>1562</v>
      </c>
      <c r="H708" t="s">
        <v>1563</v>
      </c>
      <c r="I708" t="s">
        <v>679</v>
      </c>
      <c r="J708" s="217">
        <v>175000</v>
      </c>
      <c r="K708" s="218">
        <v>567.53238999999996</v>
      </c>
      <c r="L708" s="217">
        <v>308.35000000000002</v>
      </c>
      <c r="M708" t="s">
        <v>643</v>
      </c>
      <c r="N708" t="s">
        <v>2044</v>
      </c>
      <c r="O708" t="s">
        <v>1564</v>
      </c>
      <c r="P708" t="s">
        <v>682</v>
      </c>
      <c r="Q708" t="s">
        <v>683</v>
      </c>
      <c r="R708" t="s">
        <v>1669</v>
      </c>
      <c r="S708" t="s">
        <v>1669</v>
      </c>
      <c r="T708" t="s">
        <v>1669</v>
      </c>
      <c r="U708" t="s">
        <v>1669</v>
      </c>
      <c r="V708" t="s">
        <v>648</v>
      </c>
      <c r="W708" t="s">
        <v>1508</v>
      </c>
      <c r="X708" t="s">
        <v>1669</v>
      </c>
      <c r="Y708" s="216">
        <v>44658</v>
      </c>
    </row>
    <row r="709" spans="2:25" x14ac:dyDescent="0.25">
      <c r="B709" t="s">
        <v>613</v>
      </c>
      <c r="C709" s="216">
        <v>44477</v>
      </c>
      <c r="D709" t="s">
        <v>1643</v>
      </c>
      <c r="E709" t="s">
        <v>639</v>
      </c>
      <c r="F709">
        <v>5533</v>
      </c>
      <c r="G709" t="s">
        <v>1565</v>
      </c>
      <c r="H709" t="s">
        <v>1566</v>
      </c>
      <c r="I709" t="s">
        <v>679</v>
      </c>
      <c r="J709" s="217">
        <v>500</v>
      </c>
      <c r="K709" s="218">
        <v>567.30706399999997</v>
      </c>
      <c r="L709" s="217">
        <v>0.88</v>
      </c>
      <c r="M709" t="s">
        <v>643</v>
      </c>
      <c r="N709" t="s">
        <v>2002</v>
      </c>
      <c r="O709" t="s">
        <v>753</v>
      </c>
      <c r="P709" t="s">
        <v>682</v>
      </c>
      <c r="Q709" t="s">
        <v>683</v>
      </c>
      <c r="R709" t="s">
        <v>1669</v>
      </c>
      <c r="S709" t="s">
        <v>1669</v>
      </c>
      <c r="T709" t="s">
        <v>1669</v>
      </c>
      <c r="U709" t="s">
        <v>1669</v>
      </c>
      <c r="V709" t="s">
        <v>648</v>
      </c>
      <c r="W709" t="s">
        <v>1508</v>
      </c>
      <c r="X709" t="s">
        <v>1669</v>
      </c>
      <c r="Y709" s="216">
        <v>44658</v>
      </c>
    </row>
    <row r="710" spans="2:25" x14ac:dyDescent="0.25">
      <c r="B710" t="s">
        <v>613</v>
      </c>
      <c r="C710" s="216">
        <v>44477</v>
      </c>
      <c r="D710" t="s">
        <v>1643</v>
      </c>
      <c r="E710" t="s">
        <v>639</v>
      </c>
      <c r="F710">
        <v>4886</v>
      </c>
      <c r="G710" t="s">
        <v>640</v>
      </c>
      <c r="H710" t="s">
        <v>669</v>
      </c>
      <c r="I710" t="s">
        <v>642</v>
      </c>
      <c r="J710" s="217">
        <v>130.37</v>
      </c>
      <c r="K710" s="218">
        <v>0.86480900000000005</v>
      </c>
      <c r="L710" s="217">
        <v>150.75</v>
      </c>
      <c r="M710" t="s">
        <v>643</v>
      </c>
      <c r="N710" t="s">
        <v>1931</v>
      </c>
      <c r="O710" t="s">
        <v>644</v>
      </c>
      <c r="P710" t="s">
        <v>645</v>
      </c>
      <c r="Q710" t="s">
        <v>646</v>
      </c>
      <c r="R710" t="s">
        <v>1669</v>
      </c>
      <c r="S710" t="s">
        <v>1669</v>
      </c>
      <c r="T710" t="s">
        <v>1986</v>
      </c>
      <c r="U710" t="s">
        <v>647</v>
      </c>
      <c r="V710" t="s">
        <v>648</v>
      </c>
      <c r="W710" t="s">
        <v>649</v>
      </c>
      <c r="X710" t="s">
        <v>1669</v>
      </c>
      <c r="Y710" s="216">
        <v>44695</v>
      </c>
    </row>
    <row r="711" spans="2:25" x14ac:dyDescent="0.25">
      <c r="B711" t="s">
        <v>613</v>
      </c>
      <c r="C711" s="216">
        <v>44477</v>
      </c>
      <c r="D711" t="s">
        <v>1643</v>
      </c>
      <c r="E711" t="s">
        <v>639</v>
      </c>
      <c r="F711">
        <v>5533</v>
      </c>
      <c r="G711" t="s">
        <v>1567</v>
      </c>
      <c r="H711" t="s">
        <v>1568</v>
      </c>
      <c r="I711" t="s">
        <v>679</v>
      </c>
      <c r="J711" s="217">
        <v>140000</v>
      </c>
      <c r="K711" s="218">
        <v>567.30706399999997</v>
      </c>
      <c r="L711" s="217">
        <v>246.78</v>
      </c>
      <c r="M711" t="s">
        <v>643</v>
      </c>
      <c r="N711" t="s">
        <v>1933</v>
      </c>
      <c r="O711" t="s">
        <v>797</v>
      </c>
      <c r="P711" t="s">
        <v>682</v>
      </c>
      <c r="Q711" t="s">
        <v>683</v>
      </c>
      <c r="R711" t="s">
        <v>1669</v>
      </c>
      <c r="S711" t="s">
        <v>1669</v>
      </c>
      <c r="T711" t="s">
        <v>1669</v>
      </c>
      <c r="U711" t="s">
        <v>1669</v>
      </c>
      <c r="V711" t="s">
        <v>648</v>
      </c>
      <c r="W711" t="s">
        <v>1508</v>
      </c>
      <c r="X711" t="s">
        <v>1669</v>
      </c>
      <c r="Y711" s="216">
        <v>44658</v>
      </c>
    </row>
    <row r="712" spans="2:25" x14ac:dyDescent="0.25">
      <c r="B712" t="s">
        <v>613</v>
      </c>
      <c r="C712" s="216">
        <v>44477</v>
      </c>
      <c r="D712" t="s">
        <v>1643</v>
      </c>
      <c r="E712" t="s">
        <v>639</v>
      </c>
      <c r="F712">
        <v>5533</v>
      </c>
      <c r="G712" t="s">
        <v>2049</v>
      </c>
      <c r="H712" t="s">
        <v>1592</v>
      </c>
      <c r="I712" t="s">
        <v>679</v>
      </c>
      <c r="J712" s="217">
        <v>180000</v>
      </c>
      <c r="K712" s="218">
        <v>567.30706399999997</v>
      </c>
      <c r="L712" s="217">
        <v>317.29000000000002</v>
      </c>
      <c r="M712" t="s">
        <v>643</v>
      </c>
      <c r="N712" t="s">
        <v>1950</v>
      </c>
      <c r="O712" t="s">
        <v>706</v>
      </c>
      <c r="P712" t="s">
        <v>682</v>
      </c>
      <c r="Q712" t="s">
        <v>683</v>
      </c>
      <c r="R712" t="s">
        <v>1669</v>
      </c>
      <c r="S712" t="s">
        <v>1669</v>
      </c>
      <c r="T712" t="s">
        <v>1669</v>
      </c>
      <c r="U712" t="s">
        <v>1669</v>
      </c>
      <c r="V712" t="s">
        <v>648</v>
      </c>
      <c r="W712" t="s">
        <v>1582</v>
      </c>
      <c r="X712" t="s">
        <v>1669</v>
      </c>
      <c r="Y712" s="216">
        <v>44658</v>
      </c>
    </row>
    <row r="713" spans="2:25" x14ac:dyDescent="0.25">
      <c r="B713" t="s">
        <v>613</v>
      </c>
      <c r="C713" s="216">
        <v>44481</v>
      </c>
      <c r="D713" t="s">
        <v>1643</v>
      </c>
      <c r="E713" t="s">
        <v>639</v>
      </c>
      <c r="F713">
        <v>5533</v>
      </c>
      <c r="G713" t="s">
        <v>1569</v>
      </c>
      <c r="H713" t="s">
        <v>1566</v>
      </c>
      <c r="I713" t="s">
        <v>679</v>
      </c>
      <c r="J713" s="217">
        <v>500</v>
      </c>
      <c r="K713" s="218">
        <v>568.11577199999999</v>
      </c>
      <c r="L713" s="217">
        <v>0.88</v>
      </c>
      <c r="M713" t="s">
        <v>643</v>
      </c>
      <c r="N713" t="s">
        <v>2002</v>
      </c>
      <c r="O713" t="s">
        <v>753</v>
      </c>
      <c r="P713" t="s">
        <v>682</v>
      </c>
      <c r="Q713" t="s">
        <v>683</v>
      </c>
      <c r="R713" t="s">
        <v>1669</v>
      </c>
      <c r="S713" t="s">
        <v>1669</v>
      </c>
      <c r="T713" t="s">
        <v>1669</v>
      </c>
      <c r="U713" t="s">
        <v>1669</v>
      </c>
      <c r="V713" t="s">
        <v>648</v>
      </c>
      <c r="W713" t="s">
        <v>1508</v>
      </c>
      <c r="X713" t="s">
        <v>1669</v>
      </c>
      <c r="Y713" s="216">
        <v>44658</v>
      </c>
    </row>
    <row r="714" spans="2:25" x14ac:dyDescent="0.25">
      <c r="B714" t="s">
        <v>613</v>
      </c>
      <c r="C714" s="216">
        <v>44484</v>
      </c>
      <c r="D714" t="s">
        <v>1643</v>
      </c>
      <c r="E714" t="s">
        <v>639</v>
      </c>
      <c r="F714">
        <v>5533</v>
      </c>
      <c r="G714" t="s">
        <v>1594</v>
      </c>
      <c r="H714" t="s">
        <v>1016</v>
      </c>
      <c r="I714" t="s">
        <v>679</v>
      </c>
      <c r="J714" s="217">
        <v>50000</v>
      </c>
      <c r="K714" s="218">
        <v>565.37623399999995</v>
      </c>
      <c r="L714" s="217">
        <v>88.44</v>
      </c>
      <c r="M714" t="s">
        <v>643</v>
      </c>
      <c r="N714" t="s">
        <v>1953</v>
      </c>
      <c r="O714" t="s">
        <v>712</v>
      </c>
      <c r="P714" t="s">
        <v>682</v>
      </c>
      <c r="Q714" t="s">
        <v>683</v>
      </c>
      <c r="R714" t="s">
        <v>1669</v>
      </c>
      <c r="S714" t="s">
        <v>1669</v>
      </c>
      <c r="T714" t="s">
        <v>1669</v>
      </c>
      <c r="U714" t="s">
        <v>1669</v>
      </c>
      <c r="V714" t="s">
        <v>648</v>
      </c>
      <c r="W714" t="s">
        <v>1582</v>
      </c>
      <c r="X714" t="s">
        <v>1669</v>
      </c>
      <c r="Y714" s="216">
        <v>44658</v>
      </c>
    </row>
    <row r="715" spans="2:25" x14ac:dyDescent="0.25">
      <c r="B715" t="s">
        <v>613</v>
      </c>
      <c r="C715" s="216">
        <v>44488</v>
      </c>
      <c r="D715" t="s">
        <v>1643</v>
      </c>
      <c r="E715" t="s">
        <v>639</v>
      </c>
      <c r="F715">
        <v>5533</v>
      </c>
      <c r="G715" t="s">
        <v>1571</v>
      </c>
      <c r="H715" t="s">
        <v>1566</v>
      </c>
      <c r="I715" t="s">
        <v>679</v>
      </c>
      <c r="J715" s="217">
        <v>500</v>
      </c>
      <c r="K715" s="218">
        <v>563.39284899999996</v>
      </c>
      <c r="L715" s="217">
        <v>0.89</v>
      </c>
      <c r="M715" t="s">
        <v>643</v>
      </c>
      <c r="N715" t="s">
        <v>2002</v>
      </c>
      <c r="O715" t="s">
        <v>753</v>
      </c>
      <c r="P715" t="s">
        <v>682</v>
      </c>
      <c r="Q715" t="s">
        <v>683</v>
      </c>
      <c r="R715" t="s">
        <v>1669</v>
      </c>
      <c r="S715" t="s">
        <v>1669</v>
      </c>
      <c r="T715" t="s">
        <v>1669</v>
      </c>
      <c r="U715" t="s">
        <v>1669</v>
      </c>
      <c r="V715" t="s">
        <v>648</v>
      </c>
      <c r="W715" t="s">
        <v>1508</v>
      </c>
      <c r="X715" t="s">
        <v>1669</v>
      </c>
      <c r="Y715" s="216">
        <v>44658</v>
      </c>
    </row>
    <row r="716" spans="2:25" x14ac:dyDescent="0.25">
      <c r="B716" t="s">
        <v>613</v>
      </c>
      <c r="C716" s="216">
        <v>44490</v>
      </c>
      <c r="D716" t="s">
        <v>1643</v>
      </c>
      <c r="E716" t="s">
        <v>639</v>
      </c>
      <c r="F716">
        <v>5533</v>
      </c>
      <c r="G716" t="s">
        <v>1573</v>
      </c>
      <c r="H716" t="s">
        <v>1566</v>
      </c>
      <c r="I716" t="s">
        <v>679</v>
      </c>
      <c r="J716" s="217">
        <v>500</v>
      </c>
      <c r="K716" s="218">
        <v>563.47770600000001</v>
      </c>
      <c r="L716" s="217">
        <v>0.89</v>
      </c>
      <c r="M716" t="s">
        <v>643</v>
      </c>
      <c r="N716" t="s">
        <v>2002</v>
      </c>
      <c r="O716" t="s">
        <v>753</v>
      </c>
      <c r="P716" t="s">
        <v>682</v>
      </c>
      <c r="Q716" t="s">
        <v>683</v>
      </c>
      <c r="R716" t="s">
        <v>1669</v>
      </c>
      <c r="S716" t="s">
        <v>1669</v>
      </c>
      <c r="T716" t="s">
        <v>1669</v>
      </c>
      <c r="U716" t="s">
        <v>1669</v>
      </c>
      <c r="V716" t="s">
        <v>648</v>
      </c>
      <c r="W716" t="s">
        <v>1508</v>
      </c>
      <c r="X716" t="s">
        <v>1669</v>
      </c>
      <c r="Y716" s="216">
        <v>44658</v>
      </c>
    </row>
    <row r="717" spans="2:25" x14ac:dyDescent="0.25">
      <c r="B717" t="s">
        <v>613</v>
      </c>
      <c r="C717" s="216">
        <v>44494</v>
      </c>
      <c r="D717" t="s">
        <v>1643</v>
      </c>
      <c r="E717" t="s">
        <v>639</v>
      </c>
      <c r="F717">
        <v>4886</v>
      </c>
      <c r="G717" t="s">
        <v>651</v>
      </c>
      <c r="H717" t="s">
        <v>671</v>
      </c>
      <c r="I717" t="s">
        <v>1669</v>
      </c>
      <c r="J717" s="217">
        <v>0</v>
      </c>
      <c r="K717" s="218">
        <v>0</v>
      </c>
      <c r="L717" s="217">
        <v>4175.34</v>
      </c>
      <c r="M717" t="s">
        <v>643</v>
      </c>
      <c r="N717" t="s">
        <v>1931</v>
      </c>
      <c r="O717" t="s">
        <v>644</v>
      </c>
      <c r="P717" t="s">
        <v>645</v>
      </c>
      <c r="Q717" t="s">
        <v>646</v>
      </c>
      <c r="R717" t="s">
        <v>1669</v>
      </c>
      <c r="S717" t="s">
        <v>1669</v>
      </c>
      <c r="T717" t="s">
        <v>1986</v>
      </c>
      <c r="U717" t="s">
        <v>647</v>
      </c>
      <c r="V717" t="s">
        <v>648</v>
      </c>
      <c r="W717" t="s">
        <v>649</v>
      </c>
      <c r="X717" t="s">
        <v>1669</v>
      </c>
      <c r="Y717" s="216">
        <v>44695</v>
      </c>
    </row>
    <row r="718" spans="2:25" x14ac:dyDescent="0.25">
      <c r="B718" t="s">
        <v>613</v>
      </c>
      <c r="C718" s="216">
        <v>44494</v>
      </c>
      <c r="D718" t="s">
        <v>1643</v>
      </c>
      <c r="E718" t="s">
        <v>639</v>
      </c>
      <c r="F718">
        <v>5533</v>
      </c>
      <c r="G718" t="s">
        <v>1650</v>
      </c>
      <c r="H718" t="s">
        <v>1596</v>
      </c>
      <c r="I718" t="s">
        <v>679</v>
      </c>
      <c r="J718" s="217">
        <v>65000</v>
      </c>
      <c r="K718" s="218">
        <v>564.143371</v>
      </c>
      <c r="L718" s="217">
        <v>115.22</v>
      </c>
      <c r="M718" t="s">
        <v>643</v>
      </c>
      <c r="N718" t="s">
        <v>1653</v>
      </c>
      <c r="O718" t="s">
        <v>701</v>
      </c>
      <c r="P718" t="s">
        <v>682</v>
      </c>
      <c r="Q718" t="s">
        <v>683</v>
      </c>
      <c r="R718" t="s">
        <v>1669</v>
      </c>
      <c r="S718" t="s">
        <v>1669</v>
      </c>
      <c r="T718" t="s">
        <v>1669</v>
      </c>
      <c r="U718" t="s">
        <v>1669</v>
      </c>
      <c r="V718" t="s">
        <v>648</v>
      </c>
      <c r="W718" t="s">
        <v>1508</v>
      </c>
      <c r="X718" t="s">
        <v>1669</v>
      </c>
      <c r="Y718" s="216">
        <v>44658</v>
      </c>
    </row>
    <row r="719" spans="2:25" x14ac:dyDescent="0.25">
      <c r="B719" t="s">
        <v>613</v>
      </c>
      <c r="C719" s="216">
        <v>44494</v>
      </c>
      <c r="D719" t="s">
        <v>1643</v>
      </c>
      <c r="E719" t="s">
        <v>639</v>
      </c>
      <c r="F719">
        <v>5533</v>
      </c>
      <c r="G719" t="s">
        <v>1651</v>
      </c>
      <c r="H719" t="s">
        <v>1596</v>
      </c>
      <c r="I719" t="s">
        <v>679</v>
      </c>
      <c r="J719" s="217">
        <v>50000</v>
      </c>
      <c r="K719" s="218">
        <v>564.143371</v>
      </c>
      <c r="L719" s="217">
        <v>88.63</v>
      </c>
      <c r="M719" t="s">
        <v>643</v>
      </c>
      <c r="N719" t="s">
        <v>1654</v>
      </c>
      <c r="O719" t="s">
        <v>698</v>
      </c>
      <c r="P719" t="s">
        <v>682</v>
      </c>
      <c r="Q719" t="s">
        <v>683</v>
      </c>
      <c r="R719" t="s">
        <v>1669</v>
      </c>
      <c r="S719" t="s">
        <v>1669</v>
      </c>
      <c r="T719" t="s">
        <v>1669</v>
      </c>
      <c r="U719" t="s">
        <v>1669</v>
      </c>
      <c r="V719" t="s">
        <v>648</v>
      </c>
      <c r="W719" t="s">
        <v>1508</v>
      </c>
      <c r="X719" t="s">
        <v>1669</v>
      </c>
      <c r="Y719" s="216">
        <v>44658</v>
      </c>
    </row>
    <row r="720" spans="2:25" x14ac:dyDescent="0.25">
      <c r="B720" t="s">
        <v>613</v>
      </c>
      <c r="C720" s="216">
        <v>44494</v>
      </c>
      <c r="D720" t="s">
        <v>1643</v>
      </c>
      <c r="E720" t="s">
        <v>639</v>
      </c>
      <c r="F720">
        <v>5533</v>
      </c>
      <c r="G720" t="s">
        <v>1649</v>
      </c>
      <c r="H720" t="s">
        <v>1597</v>
      </c>
      <c r="I720" t="s">
        <v>679</v>
      </c>
      <c r="J720" s="217">
        <v>280000</v>
      </c>
      <c r="K720" s="218">
        <v>564.143371</v>
      </c>
      <c r="L720" s="217">
        <v>496.33</v>
      </c>
      <c r="M720" t="s">
        <v>643</v>
      </c>
      <c r="N720" t="s">
        <v>1652</v>
      </c>
      <c r="O720" t="s">
        <v>728</v>
      </c>
      <c r="P720" t="s">
        <v>682</v>
      </c>
      <c r="Q720" t="s">
        <v>683</v>
      </c>
      <c r="R720" t="s">
        <v>1669</v>
      </c>
      <c r="S720" t="s">
        <v>1669</v>
      </c>
      <c r="T720" t="s">
        <v>1669</v>
      </c>
      <c r="U720" t="s">
        <v>1669</v>
      </c>
      <c r="V720" t="s">
        <v>648</v>
      </c>
      <c r="W720" t="s">
        <v>1582</v>
      </c>
      <c r="X720" t="s">
        <v>1669</v>
      </c>
      <c r="Y720" s="216">
        <v>44658</v>
      </c>
    </row>
    <row r="721" spans="2:25" x14ac:dyDescent="0.25">
      <c r="B721" t="s">
        <v>613</v>
      </c>
      <c r="C721" s="216">
        <v>44494</v>
      </c>
      <c r="D721" t="s">
        <v>1643</v>
      </c>
      <c r="E721" t="s">
        <v>639</v>
      </c>
      <c r="F721">
        <v>5533</v>
      </c>
      <c r="G721" t="s">
        <v>1595</v>
      </c>
      <c r="H721" t="s">
        <v>1596</v>
      </c>
      <c r="I721" t="s">
        <v>679</v>
      </c>
      <c r="J721" s="217">
        <v>182453</v>
      </c>
      <c r="K721" s="218">
        <v>564.143371</v>
      </c>
      <c r="L721" s="217">
        <v>323.42</v>
      </c>
      <c r="M721" t="s">
        <v>643</v>
      </c>
      <c r="N721" t="s">
        <v>1941</v>
      </c>
      <c r="O721" t="s">
        <v>689</v>
      </c>
      <c r="P721" t="s">
        <v>682</v>
      </c>
      <c r="Q721" t="s">
        <v>683</v>
      </c>
      <c r="R721" t="s">
        <v>1669</v>
      </c>
      <c r="S721" t="s">
        <v>1669</v>
      </c>
      <c r="T721" t="s">
        <v>1669</v>
      </c>
      <c r="U721" t="s">
        <v>1669</v>
      </c>
      <c r="V721" t="s">
        <v>648</v>
      </c>
      <c r="W721" t="s">
        <v>1582</v>
      </c>
      <c r="X721" t="s">
        <v>1669</v>
      </c>
      <c r="Y721" s="216">
        <v>44658</v>
      </c>
    </row>
    <row r="722" spans="2:25" x14ac:dyDescent="0.25">
      <c r="B722" t="s">
        <v>613</v>
      </c>
      <c r="C722" s="216">
        <v>44494</v>
      </c>
      <c r="D722" t="s">
        <v>1643</v>
      </c>
      <c r="E722" t="s">
        <v>639</v>
      </c>
      <c r="F722">
        <v>5533</v>
      </c>
      <c r="G722" t="s">
        <v>1595</v>
      </c>
      <c r="H722" t="s">
        <v>1596</v>
      </c>
      <c r="I722" t="s">
        <v>679</v>
      </c>
      <c r="J722" s="217">
        <v>491427</v>
      </c>
      <c r="K722" s="218">
        <v>564.143371</v>
      </c>
      <c r="L722" s="217">
        <v>871.1</v>
      </c>
      <c r="M722" t="s">
        <v>643</v>
      </c>
      <c r="N722" t="s">
        <v>1944</v>
      </c>
      <c r="O722" t="s">
        <v>685</v>
      </c>
      <c r="P722" t="s">
        <v>682</v>
      </c>
      <c r="Q722" t="s">
        <v>683</v>
      </c>
      <c r="R722" t="s">
        <v>1669</v>
      </c>
      <c r="S722" t="s">
        <v>1669</v>
      </c>
      <c r="T722" t="s">
        <v>1669</v>
      </c>
      <c r="U722" t="s">
        <v>1669</v>
      </c>
      <c r="V722" t="s">
        <v>648</v>
      </c>
      <c r="W722" t="s">
        <v>1582</v>
      </c>
      <c r="X722" t="s">
        <v>1669</v>
      </c>
      <c r="Y722" s="216">
        <v>44658</v>
      </c>
    </row>
    <row r="723" spans="2:25" x14ac:dyDescent="0.25">
      <c r="B723" t="s">
        <v>613</v>
      </c>
      <c r="C723" s="216">
        <v>44494</v>
      </c>
      <c r="D723" t="s">
        <v>1643</v>
      </c>
      <c r="E723" t="s">
        <v>639</v>
      </c>
      <c r="F723">
        <v>5533</v>
      </c>
      <c r="G723" t="s">
        <v>1595</v>
      </c>
      <c r="H723" t="s">
        <v>1596</v>
      </c>
      <c r="I723" t="s">
        <v>679</v>
      </c>
      <c r="J723" s="217">
        <v>701626</v>
      </c>
      <c r="K723" s="218">
        <v>564.143371</v>
      </c>
      <c r="L723" s="217">
        <v>1243.7</v>
      </c>
      <c r="M723" t="s">
        <v>643</v>
      </c>
      <c r="N723" t="s">
        <v>1946</v>
      </c>
      <c r="O723" t="s">
        <v>681</v>
      </c>
      <c r="P723" t="s">
        <v>682</v>
      </c>
      <c r="Q723" t="s">
        <v>683</v>
      </c>
      <c r="R723" t="s">
        <v>1669</v>
      </c>
      <c r="S723" t="s">
        <v>1669</v>
      </c>
      <c r="T723" t="s">
        <v>1669</v>
      </c>
      <c r="U723" t="s">
        <v>1669</v>
      </c>
      <c r="V723" t="s">
        <v>648</v>
      </c>
      <c r="W723" t="s">
        <v>1582</v>
      </c>
      <c r="X723" t="s">
        <v>1669</v>
      </c>
      <c r="Y723" s="216">
        <v>44658</v>
      </c>
    </row>
    <row r="724" spans="2:25" x14ac:dyDescent="0.25">
      <c r="B724" t="s">
        <v>613</v>
      </c>
      <c r="C724" s="216">
        <v>44494</v>
      </c>
      <c r="D724" t="s">
        <v>1643</v>
      </c>
      <c r="E724" t="s">
        <v>639</v>
      </c>
      <c r="F724">
        <v>5533</v>
      </c>
      <c r="G724" t="s">
        <v>1595</v>
      </c>
      <c r="H724" t="s">
        <v>1596</v>
      </c>
      <c r="I724" t="s">
        <v>679</v>
      </c>
      <c r="J724" s="217">
        <v>67087</v>
      </c>
      <c r="K724" s="218">
        <v>564.143371</v>
      </c>
      <c r="L724" s="217">
        <v>118.92</v>
      </c>
      <c r="M724" t="s">
        <v>643</v>
      </c>
      <c r="N724" t="s">
        <v>1942</v>
      </c>
      <c r="O724" t="s">
        <v>688</v>
      </c>
      <c r="P724" t="s">
        <v>682</v>
      </c>
      <c r="Q724" t="s">
        <v>683</v>
      </c>
      <c r="R724" t="s">
        <v>1669</v>
      </c>
      <c r="S724" t="s">
        <v>1669</v>
      </c>
      <c r="T724" t="s">
        <v>1669</v>
      </c>
      <c r="U724" t="s">
        <v>1669</v>
      </c>
      <c r="V724" t="s">
        <v>648</v>
      </c>
      <c r="W724" t="s">
        <v>1582</v>
      </c>
      <c r="X724" t="s">
        <v>1669</v>
      </c>
      <c r="Y724" s="216">
        <v>44658</v>
      </c>
    </row>
    <row r="725" spans="2:25" x14ac:dyDescent="0.25">
      <c r="B725" t="s">
        <v>613</v>
      </c>
      <c r="C725" s="216">
        <v>44494</v>
      </c>
      <c r="D725" t="s">
        <v>1643</v>
      </c>
      <c r="E725" t="s">
        <v>639</v>
      </c>
      <c r="F725">
        <v>5533</v>
      </c>
      <c r="G725" t="s">
        <v>1595</v>
      </c>
      <c r="H725" t="s">
        <v>1596</v>
      </c>
      <c r="I725" t="s">
        <v>679</v>
      </c>
      <c r="J725" s="217">
        <v>354000</v>
      </c>
      <c r="K725" s="218">
        <v>564.143371</v>
      </c>
      <c r="L725" s="217">
        <v>627.5</v>
      </c>
      <c r="M725" t="s">
        <v>643</v>
      </c>
      <c r="N725" t="s">
        <v>1943</v>
      </c>
      <c r="O725" t="s">
        <v>695</v>
      </c>
      <c r="P725" t="s">
        <v>682</v>
      </c>
      <c r="Q725" t="s">
        <v>683</v>
      </c>
      <c r="R725" t="s">
        <v>1669</v>
      </c>
      <c r="S725" t="s">
        <v>1669</v>
      </c>
      <c r="T725" t="s">
        <v>1669</v>
      </c>
      <c r="U725" t="s">
        <v>1669</v>
      </c>
      <c r="V725" t="s">
        <v>648</v>
      </c>
      <c r="W725" t="s">
        <v>1582</v>
      </c>
      <c r="X725" t="s">
        <v>1669</v>
      </c>
      <c r="Y725" s="216">
        <v>44658</v>
      </c>
    </row>
    <row r="726" spans="2:25" x14ac:dyDescent="0.25">
      <c r="B726" t="s">
        <v>613</v>
      </c>
      <c r="C726" s="216">
        <v>44494</v>
      </c>
      <c r="D726" t="s">
        <v>1643</v>
      </c>
      <c r="E726" t="s">
        <v>639</v>
      </c>
      <c r="F726">
        <v>5533</v>
      </c>
      <c r="G726" t="s">
        <v>1595</v>
      </c>
      <c r="H726" t="s">
        <v>1596</v>
      </c>
      <c r="I726" t="s">
        <v>679</v>
      </c>
      <c r="J726" s="217">
        <v>212099</v>
      </c>
      <c r="K726" s="218">
        <v>564.143371</v>
      </c>
      <c r="L726" s="217">
        <v>375.97</v>
      </c>
      <c r="M726" t="s">
        <v>643</v>
      </c>
      <c r="N726" t="s">
        <v>1945</v>
      </c>
      <c r="O726" t="s">
        <v>687</v>
      </c>
      <c r="P726" t="s">
        <v>682</v>
      </c>
      <c r="Q726" t="s">
        <v>683</v>
      </c>
      <c r="R726" t="s">
        <v>1669</v>
      </c>
      <c r="S726" t="s">
        <v>1669</v>
      </c>
      <c r="T726" t="s">
        <v>1669</v>
      </c>
      <c r="U726" t="s">
        <v>1669</v>
      </c>
      <c r="V726" t="s">
        <v>648</v>
      </c>
      <c r="W726" t="s">
        <v>1582</v>
      </c>
      <c r="X726" t="s">
        <v>1669</v>
      </c>
      <c r="Y726" s="216">
        <v>44658</v>
      </c>
    </row>
    <row r="727" spans="2:25" x14ac:dyDescent="0.25">
      <c r="B727" t="s">
        <v>613</v>
      </c>
      <c r="C727" s="216">
        <v>44494</v>
      </c>
      <c r="D727" t="s">
        <v>1643</v>
      </c>
      <c r="E727" t="s">
        <v>639</v>
      </c>
      <c r="F727">
        <v>5533</v>
      </c>
      <c r="G727" t="s">
        <v>1595</v>
      </c>
      <c r="H727" t="s">
        <v>1596</v>
      </c>
      <c r="I727" t="s">
        <v>679</v>
      </c>
      <c r="J727" s="217">
        <v>343763</v>
      </c>
      <c r="K727" s="218">
        <v>564.143371</v>
      </c>
      <c r="L727" s="217">
        <v>609.35</v>
      </c>
      <c r="M727" t="s">
        <v>643</v>
      </c>
      <c r="N727" t="s">
        <v>1945</v>
      </c>
      <c r="O727" t="s">
        <v>687</v>
      </c>
      <c r="P727" t="s">
        <v>682</v>
      </c>
      <c r="Q727" t="s">
        <v>683</v>
      </c>
      <c r="R727" t="s">
        <v>1669</v>
      </c>
      <c r="S727" t="s">
        <v>1669</v>
      </c>
      <c r="T727" t="s">
        <v>1669</v>
      </c>
      <c r="U727" t="s">
        <v>1669</v>
      </c>
      <c r="V727" t="s">
        <v>648</v>
      </c>
      <c r="W727" t="s">
        <v>1582</v>
      </c>
      <c r="X727" t="s">
        <v>1669</v>
      </c>
      <c r="Y727" s="216">
        <v>44658</v>
      </c>
    </row>
    <row r="728" spans="2:25" x14ac:dyDescent="0.25">
      <c r="B728" t="s">
        <v>613</v>
      </c>
      <c r="C728" s="216">
        <v>44495</v>
      </c>
      <c r="D728" t="s">
        <v>1643</v>
      </c>
      <c r="E728" t="s">
        <v>639</v>
      </c>
      <c r="F728">
        <v>5533</v>
      </c>
      <c r="G728" t="s">
        <v>1599</v>
      </c>
      <c r="H728" t="s">
        <v>1014</v>
      </c>
      <c r="I728" t="s">
        <v>679</v>
      </c>
      <c r="J728" s="217">
        <v>19050</v>
      </c>
      <c r="K728" s="218">
        <v>565.35464400000001</v>
      </c>
      <c r="L728" s="217">
        <v>33.700000000000003</v>
      </c>
      <c r="M728" t="s">
        <v>643</v>
      </c>
      <c r="N728" t="s">
        <v>1932</v>
      </c>
      <c r="O728" t="s">
        <v>721</v>
      </c>
      <c r="P728" t="s">
        <v>682</v>
      </c>
      <c r="Q728" t="s">
        <v>683</v>
      </c>
      <c r="R728" t="s">
        <v>1669</v>
      </c>
      <c r="S728" t="s">
        <v>1669</v>
      </c>
      <c r="T728" t="s">
        <v>1669</v>
      </c>
      <c r="U728" t="s">
        <v>1669</v>
      </c>
      <c r="V728" t="s">
        <v>648</v>
      </c>
      <c r="W728" t="s">
        <v>1582</v>
      </c>
      <c r="X728" t="s">
        <v>1669</v>
      </c>
      <c r="Y728" s="216">
        <v>44658</v>
      </c>
    </row>
    <row r="729" spans="2:25" x14ac:dyDescent="0.25">
      <c r="B729" t="s">
        <v>613</v>
      </c>
      <c r="C729" s="216">
        <v>44495</v>
      </c>
      <c r="D729" t="s">
        <v>1643</v>
      </c>
      <c r="E729" t="s">
        <v>639</v>
      </c>
      <c r="F729">
        <v>5746</v>
      </c>
      <c r="G729" t="s">
        <v>1655</v>
      </c>
      <c r="H729" t="s">
        <v>1659</v>
      </c>
      <c r="I729" t="s">
        <v>1657</v>
      </c>
      <c r="J729" s="217">
        <v>117</v>
      </c>
      <c r="K729" s="218">
        <v>1</v>
      </c>
      <c r="L729" s="217">
        <v>117</v>
      </c>
      <c r="M729" t="s">
        <v>643</v>
      </c>
      <c r="N729" t="s">
        <v>2044</v>
      </c>
      <c r="O729" t="s">
        <v>1564</v>
      </c>
      <c r="P729" t="s">
        <v>1661</v>
      </c>
      <c r="Q729" t="s">
        <v>2050</v>
      </c>
      <c r="R729" t="s">
        <v>1669</v>
      </c>
      <c r="S729" t="s">
        <v>1669</v>
      </c>
      <c r="T729" t="s">
        <v>649</v>
      </c>
      <c r="U729" t="s">
        <v>665</v>
      </c>
      <c r="V729" t="s">
        <v>648</v>
      </c>
      <c r="W729" t="s">
        <v>1662</v>
      </c>
      <c r="X729" t="s">
        <v>1669</v>
      </c>
      <c r="Y729" s="216">
        <v>44693</v>
      </c>
    </row>
    <row r="730" spans="2:25" x14ac:dyDescent="0.25">
      <c r="B730" t="s">
        <v>613</v>
      </c>
      <c r="C730" s="216">
        <v>44495</v>
      </c>
      <c r="D730" t="s">
        <v>1643</v>
      </c>
      <c r="E730" t="s">
        <v>639</v>
      </c>
      <c r="F730">
        <v>5746</v>
      </c>
      <c r="G730" t="s">
        <v>1655</v>
      </c>
      <c r="H730" t="s">
        <v>1656</v>
      </c>
      <c r="I730" t="s">
        <v>1657</v>
      </c>
      <c r="J730" s="217">
        <v>54</v>
      </c>
      <c r="K730" s="218">
        <v>1</v>
      </c>
      <c r="L730" s="217">
        <v>54</v>
      </c>
      <c r="M730" t="s">
        <v>643</v>
      </c>
      <c r="N730" t="s">
        <v>2002</v>
      </c>
      <c r="O730" t="s">
        <v>753</v>
      </c>
      <c r="P730" t="s">
        <v>1661</v>
      </c>
      <c r="Q730" t="s">
        <v>2050</v>
      </c>
      <c r="R730" t="s">
        <v>1669</v>
      </c>
      <c r="S730" t="s">
        <v>1669</v>
      </c>
      <c r="T730" t="s">
        <v>649</v>
      </c>
      <c r="U730" t="s">
        <v>665</v>
      </c>
      <c r="V730" t="s">
        <v>648</v>
      </c>
      <c r="W730" t="s">
        <v>1662</v>
      </c>
      <c r="X730" t="s">
        <v>1669</v>
      </c>
      <c r="Y730" s="216">
        <v>44693</v>
      </c>
    </row>
    <row r="731" spans="2:25" x14ac:dyDescent="0.25">
      <c r="B731" t="s">
        <v>613</v>
      </c>
      <c r="C731" s="216">
        <v>44495</v>
      </c>
      <c r="D731" t="s">
        <v>1643</v>
      </c>
      <c r="E731" t="s">
        <v>639</v>
      </c>
      <c r="F731">
        <v>5746</v>
      </c>
      <c r="G731" t="s">
        <v>1655</v>
      </c>
      <c r="H731" t="s">
        <v>1658</v>
      </c>
      <c r="I731" t="s">
        <v>1657</v>
      </c>
      <c r="J731" s="217">
        <v>45</v>
      </c>
      <c r="K731" s="218">
        <v>1</v>
      </c>
      <c r="L731" s="217">
        <v>45</v>
      </c>
      <c r="M731" t="s">
        <v>643</v>
      </c>
      <c r="N731" t="s">
        <v>2002</v>
      </c>
      <c r="O731" t="s">
        <v>753</v>
      </c>
      <c r="P731" t="s">
        <v>1661</v>
      </c>
      <c r="Q731" t="s">
        <v>2050</v>
      </c>
      <c r="R731" t="s">
        <v>1669</v>
      </c>
      <c r="S731" t="s">
        <v>1669</v>
      </c>
      <c r="T731" t="s">
        <v>649</v>
      </c>
      <c r="U731" t="s">
        <v>665</v>
      </c>
      <c r="V731" t="s">
        <v>648</v>
      </c>
      <c r="W731" t="s">
        <v>1662</v>
      </c>
      <c r="X731" t="s">
        <v>1669</v>
      </c>
      <c r="Y731" s="216">
        <v>44693</v>
      </c>
    </row>
    <row r="732" spans="2:25" x14ac:dyDescent="0.25">
      <c r="B732" t="s">
        <v>613</v>
      </c>
      <c r="C732" s="216">
        <v>44496</v>
      </c>
      <c r="D732" t="s">
        <v>1643</v>
      </c>
      <c r="E732" t="s">
        <v>639</v>
      </c>
      <c r="F732">
        <v>5533</v>
      </c>
      <c r="G732" t="s">
        <v>2053</v>
      </c>
      <c r="H732" t="s">
        <v>1235</v>
      </c>
      <c r="I732" t="s">
        <v>679</v>
      </c>
      <c r="J732" s="217">
        <v>200000</v>
      </c>
      <c r="K732" s="218">
        <v>565.30811900000003</v>
      </c>
      <c r="L732" s="217">
        <v>353.79</v>
      </c>
      <c r="M732" t="s">
        <v>643</v>
      </c>
      <c r="N732" t="s">
        <v>1947</v>
      </c>
      <c r="O732" t="s">
        <v>1236</v>
      </c>
      <c r="P732" t="s">
        <v>682</v>
      </c>
      <c r="Q732" t="s">
        <v>683</v>
      </c>
      <c r="R732" t="s">
        <v>1669</v>
      </c>
      <c r="S732" t="s">
        <v>1669</v>
      </c>
      <c r="T732" t="s">
        <v>1669</v>
      </c>
      <c r="U732" t="s">
        <v>1669</v>
      </c>
      <c r="V732" t="s">
        <v>648</v>
      </c>
      <c r="W732" t="s">
        <v>1582</v>
      </c>
      <c r="X732" t="s">
        <v>1669</v>
      </c>
      <c r="Y732" s="216">
        <v>44658</v>
      </c>
    </row>
    <row r="733" spans="2:25" x14ac:dyDescent="0.25">
      <c r="B733" t="s">
        <v>613</v>
      </c>
      <c r="C733" s="216">
        <v>44496</v>
      </c>
      <c r="D733" t="s">
        <v>1643</v>
      </c>
      <c r="E733" t="s">
        <v>639</v>
      </c>
      <c r="F733">
        <v>5533</v>
      </c>
      <c r="G733" t="s">
        <v>1575</v>
      </c>
      <c r="H733" t="s">
        <v>2051</v>
      </c>
      <c r="I733" t="s">
        <v>679</v>
      </c>
      <c r="J733" s="217">
        <v>82000</v>
      </c>
      <c r="K733" s="218">
        <v>565.30811900000003</v>
      </c>
      <c r="L733" s="217">
        <v>145.05000000000001</v>
      </c>
      <c r="M733" t="s">
        <v>643</v>
      </c>
      <c r="N733" t="s">
        <v>2019</v>
      </c>
      <c r="O733" t="s">
        <v>1205</v>
      </c>
      <c r="P733" t="s">
        <v>682</v>
      </c>
      <c r="Q733" t="s">
        <v>683</v>
      </c>
      <c r="R733" t="s">
        <v>1669</v>
      </c>
      <c r="S733" t="s">
        <v>1669</v>
      </c>
      <c r="T733" t="s">
        <v>1669</v>
      </c>
      <c r="U733" t="s">
        <v>1669</v>
      </c>
      <c r="V733" t="s">
        <v>648</v>
      </c>
      <c r="W733" t="s">
        <v>1508</v>
      </c>
      <c r="X733" t="s">
        <v>1669</v>
      </c>
      <c r="Y733" s="216">
        <v>44658</v>
      </c>
    </row>
    <row r="734" spans="2:25" x14ac:dyDescent="0.25">
      <c r="B734" t="s">
        <v>613</v>
      </c>
      <c r="C734" s="216">
        <v>44496</v>
      </c>
      <c r="D734" t="s">
        <v>1643</v>
      </c>
      <c r="E734" t="s">
        <v>639</v>
      </c>
      <c r="F734">
        <v>5533</v>
      </c>
      <c r="G734" t="s">
        <v>2052</v>
      </c>
      <c r="H734" t="s">
        <v>1600</v>
      </c>
      <c r="I734" t="s">
        <v>679</v>
      </c>
      <c r="J734" s="217">
        <v>58965</v>
      </c>
      <c r="K734" s="218">
        <v>565.30811900000003</v>
      </c>
      <c r="L734" s="217">
        <v>104.31</v>
      </c>
      <c r="M734" t="s">
        <v>643</v>
      </c>
      <c r="N734" t="s">
        <v>1945</v>
      </c>
      <c r="O734" t="s">
        <v>687</v>
      </c>
      <c r="P734" t="s">
        <v>682</v>
      </c>
      <c r="Q734" t="s">
        <v>683</v>
      </c>
      <c r="R734" t="s">
        <v>1669</v>
      </c>
      <c r="S734" t="s">
        <v>1669</v>
      </c>
      <c r="T734" t="s">
        <v>1669</v>
      </c>
      <c r="U734" t="s">
        <v>1669</v>
      </c>
      <c r="V734" t="s">
        <v>648</v>
      </c>
      <c r="W734" t="s">
        <v>1582</v>
      </c>
      <c r="X734" t="s">
        <v>1669</v>
      </c>
      <c r="Y734" s="216">
        <v>44658</v>
      </c>
    </row>
    <row r="735" spans="2:25" x14ac:dyDescent="0.25">
      <c r="B735" t="s">
        <v>613</v>
      </c>
      <c r="C735" s="216">
        <v>44496</v>
      </c>
      <c r="D735" t="s">
        <v>1643</v>
      </c>
      <c r="E735" t="s">
        <v>639</v>
      </c>
      <c r="F735">
        <v>5533</v>
      </c>
      <c r="G735" t="s">
        <v>2052</v>
      </c>
      <c r="H735" t="s">
        <v>1600</v>
      </c>
      <c r="I735" t="s">
        <v>679</v>
      </c>
      <c r="J735" s="217">
        <v>97655</v>
      </c>
      <c r="K735" s="218">
        <v>565.30811900000003</v>
      </c>
      <c r="L735" s="217">
        <v>172.75</v>
      </c>
      <c r="M735" t="s">
        <v>643</v>
      </c>
      <c r="N735" t="s">
        <v>1945</v>
      </c>
      <c r="O735" t="s">
        <v>687</v>
      </c>
      <c r="P735" t="s">
        <v>682</v>
      </c>
      <c r="Q735" t="s">
        <v>683</v>
      </c>
      <c r="R735" t="s">
        <v>1669</v>
      </c>
      <c r="S735" t="s">
        <v>1669</v>
      </c>
      <c r="T735" t="s">
        <v>1669</v>
      </c>
      <c r="U735" t="s">
        <v>1669</v>
      </c>
      <c r="V735" t="s">
        <v>648</v>
      </c>
      <c r="W735" t="s">
        <v>1582</v>
      </c>
      <c r="X735" t="s">
        <v>1669</v>
      </c>
      <c r="Y735" s="216">
        <v>44658</v>
      </c>
    </row>
    <row r="736" spans="2:25" x14ac:dyDescent="0.25">
      <c r="B736" t="s">
        <v>613</v>
      </c>
      <c r="C736" s="216">
        <v>44496</v>
      </c>
      <c r="D736" t="s">
        <v>1643</v>
      </c>
      <c r="E736" t="s">
        <v>639</v>
      </c>
      <c r="F736">
        <v>5533</v>
      </c>
      <c r="G736" t="s">
        <v>2052</v>
      </c>
      <c r="H736" t="s">
        <v>1600</v>
      </c>
      <c r="I736" t="s">
        <v>679</v>
      </c>
      <c r="J736" s="217">
        <v>307614</v>
      </c>
      <c r="K736" s="218">
        <v>565.30811900000003</v>
      </c>
      <c r="L736" s="217">
        <v>544.15</v>
      </c>
      <c r="M736" t="s">
        <v>643</v>
      </c>
      <c r="N736" t="s">
        <v>1946</v>
      </c>
      <c r="O736" t="s">
        <v>681</v>
      </c>
      <c r="P736" t="s">
        <v>682</v>
      </c>
      <c r="Q736" t="s">
        <v>683</v>
      </c>
      <c r="R736" t="s">
        <v>1669</v>
      </c>
      <c r="S736" t="s">
        <v>1669</v>
      </c>
      <c r="T736" t="s">
        <v>1669</v>
      </c>
      <c r="U736" t="s">
        <v>1669</v>
      </c>
      <c r="V736" t="s">
        <v>648</v>
      </c>
      <c r="W736" t="s">
        <v>1582</v>
      </c>
      <c r="X736" t="s">
        <v>1669</v>
      </c>
      <c r="Y736" s="216">
        <v>44658</v>
      </c>
    </row>
    <row r="737" spans="2:25" x14ac:dyDescent="0.25">
      <c r="B737" t="s">
        <v>613</v>
      </c>
      <c r="C737" s="216">
        <v>44496</v>
      </c>
      <c r="D737" t="s">
        <v>1643</v>
      </c>
      <c r="E737" t="s">
        <v>639</v>
      </c>
      <c r="F737">
        <v>5533</v>
      </c>
      <c r="G737" t="s">
        <v>2052</v>
      </c>
      <c r="H737" t="s">
        <v>1600</v>
      </c>
      <c r="I737" t="s">
        <v>679</v>
      </c>
      <c r="J737" s="217">
        <v>137328</v>
      </c>
      <c r="K737" s="218">
        <v>565.30811900000003</v>
      </c>
      <c r="L737" s="217">
        <v>242.93</v>
      </c>
      <c r="M737" t="s">
        <v>643</v>
      </c>
      <c r="N737" t="s">
        <v>1944</v>
      </c>
      <c r="O737" t="s">
        <v>685</v>
      </c>
      <c r="P737" t="s">
        <v>682</v>
      </c>
      <c r="Q737" t="s">
        <v>683</v>
      </c>
      <c r="R737" t="s">
        <v>1669</v>
      </c>
      <c r="S737" t="s">
        <v>1669</v>
      </c>
      <c r="T737" t="s">
        <v>1669</v>
      </c>
      <c r="U737" t="s">
        <v>1669</v>
      </c>
      <c r="V737" t="s">
        <v>648</v>
      </c>
      <c r="W737" t="s">
        <v>1582</v>
      </c>
      <c r="X737" t="s">
        <v>1669</v>
      </c>
      <c r="Y737" s="216">
        <v>44658</v>
      </c>
    </row>
    <row r="738" spans="2:25" x14ac:dyDescent="0.25">
      <c r="B738" t="s">
        <v>613</v>
      </c>
      <c r="C738" s="216">
        <v>44497</v>
      </c>
      <c r="D738" t="s">
        <v>1643</v>
      </c>
      <c r="E738" t="s">
        <v>639</v>
      </c>
      <c r="F738">
        <v>5533</v>
      </c>
      <c r="G738" t="s">
        <v>2054</v>
      </c>
      <c r="H738" t="s">
        <v>1603</v>
      </c>
      <c r="I738" t="s">
        <v>679</v>
      </c>
      <c r="J738" s="217">
        <v>34995</v>
      </c>
      <c r="K738" s="218">
        <v>563.70679399999995</v>
      </c>
      <c r="L738" s="217">
        <v>62.08</v>
      </c>
      <c r="M738" t="s">
        <v>643</v>
      </c>
      <c r="N738" t="s">
        <v>1944</v>
      </c>
      <c r="O738" t="s">
        <v>685</v>
      </c>
      <c r="P738" t="s">
        <v>682</v>
      </c>
      <c r="Q738" t="s">
        <v>683</v>
      </c>
      <c r="R738" t="s">
        <v>1669</v>
      </c>
      <c r="S738" t="s">
        <v>1669</v>
      </c>
      <c r="T738" t="s">
        <v>1669</v>
      </c>
      <c r="U738" t="s">
        <v>1669</v>
      </c>
      <c r="V738" t="s">
        <v>648</v>
      </c>
      <c r="W738" t="s">
        <v>1582</v>
      </c>
      <c r="X738" t="s">
        <v>1669</v>
      </c>
      <c r="Y738" s="216">
        <v>44658</v>
      </c>
    </row>
    <row r="739" spans="2:25" x14ac:dyDescent="0.25">
      <c r="B739" t="s">
        <v>613</v>
      </c>
      <c r="C739" s="216">
        <v>44497</v>
      </c>
      <c r="D739" t="s">
        <v>1643</v>
      </c>
      <c r="E739" t="s">
        <v>639</v>
      </c>
      <c r="F739">
        <v>5533</v>
      </c>
      <c r="G739" t="s">
        <v>2052</v>
      </c>
      <c r="H739" t="s">
        <v>1600</v>
      </c>
      <c r="I739" t="s">
        <v>679</v>
      </c>
      <c r="J739" s="217">
        <v>40588</v>
      </c>
      <c r="K739" s="218">
        <v>563.70679399999995</v>
      </c>
      <c r="L739" s="217">
        <v>72</v>
      </c>
      <c r="M739" t="s">
        <v>643</v>
      </c>
      <c r="N739" t="s">
        <v>1942</v>
      </c>
      <c r="O739" t="s">
        <v>688</v>
      </c>
      <c r="P739" t="s">
        <v>682</v>
      </c>
      <c r="Q739" t="s">
        <v>683</v>
      </c>
      <c r="R739" t="s">
        <v>1669</v>
      </c>
      <c r="S739" t="s">
        <v>1669</v>
      </c>
      <c r="T739" t="s">
        <v>1669</v>
      </c>
      <c r="U739" t="s">
        <v>1669</v>
      </c>
      <c r="V739" t="s">
        <v>648</v>
      </c>
      <c r="W739" t="s">
        <v>1582</v>
      </c>
      <c r="X739" t="s">
        <v>1669</v>
      </c>
      <c r="Y739" s="216">
        <v>44658</v>
      </c>
    </row>
    <row r="740" spans="2:25" x14ac:dyDescent="0.25">
      <c r="B740" t="s">
        <v>613</v>
      </c>
      <c r="C740" s="216">
        <v>44497</v>
      </c>
      <c r="D740" t="s">
        <v>1643</v>
      </c>
      <c r="E740" t="s">
        <v>639</v>
      </c>
      <c r="F740">
        <v>5533</v>
      </c>
      <c r="G740" t="s">
        <v>2054</v>
      </c>
      <c r="H740" t="s">
        <v>1603</v>
      </c>
      <c r="I740" t="s">
        <v>679</v>
      </c>
      <c r="J740" s="217">
        <v>13936</v>
      </c>
      <c r="K740" s="218">
        <v>563.70679399999995</v>
      </c>
      <c r="L740" s="217">
        <v>24.72</v>
      </c>
      <c r="M740" t="s">
        <v>643</v>
      </c>
      <c r="N740" t="s">
        <v>1945</v>
      </c>
      <c r="O740" t="s">
        <v>687</v>
      </c>
      <c r="P740" t="s">
        <v>682</v>
      </c>
      <c r="Q740" t="s">
        <v>683</v>
      </c>
      <c r="R740" t="s">
        <v>1669</v>
      </c>
      <c r="S740" t="s">
        <v>1669</v>
      </c>
      <c r="T740" t="s">
        <v>1669</v>
      </c>
      <c r="U740" t="s">
        <v>1669</v>
      </c>
      <c r="V740" t="s">
        <v>648</v>
      </c>
      <c r="W740" t="s">
        <v>1582</v>
      </c>
      <c r="X740" t="s">
        <v>1669</v>
      </c>
      <c r="Y740" s="216">
        <v>44658</v>
      </c>
    </row>
    <row r="741" spans="2:25" x14ac:dyDescent="0.25">
      <c r="B741" t="s">
        <v>613</v>
      </c>
      <c r="C741" s="216">
        <v>44497</v>
      </c>
      <c r="D741" t="s">
        <v>1643</v>
      </c>
      <c r="E741" t="s">
        <v>639</v>
      </c>
      <c r="F741">
        <v>5533</v>
      </c>
      <c r="G741" t="s">
        <v>2054</v>
      </c>
      <c r="H741" t="s">
        <v>1603</v>
      </c>
      <c r="I741" t="s">
        <v>679</v>
      </c>
      <c r="J741" s="217">
        <v>30582</v>
      </c>
      <c r="K741" s="218">
        <v>563.70679399999995</v>
      </c>
      <c r="L741" s="217">
        <v>54.25</v>
      </c>
      <c r="M741" t="s">
        <v>643</v>
      </c>
      <c r="N741" t="s">
        <v>1945</v>
      </c>
      <c r="O741" t="s">
        <v>687</v>
      </c>
      <c r="P741" t="s">
        <v>682</v>
      </c>
      <c r="Q741" t="s">
        <v>683</v>
      </c>
      <c r="R741" t="s">
        <v>1669</v>
      </c>
      <c r="S741" t="s">
        <v>1669</v>
      </c>
      <c r="T741" t="s">
        <v>1669</v>
      </c>
      <c r="U741" t="s">
        <v>1669</v>
      </c>
      <c r="V741" t="s">
        <v>648</v>
      </c>
      <c r="W741" t="s">
        <v>1582</v>
      </c>
      <c r="X741" t="s">
        <v>1669</v>
      </c>
      <c r="Y741" s="216">
        <v>44658</v>
      </c>
    </row>
    <row r="742" spans="2:25" x14ac:dyDescent="0.25">
      <c r="B742" t="s">
        <v>613</v>
      </c>
      <c r="C742" s="216">
        <v>44497</v>
      </c>
      <c r="D742" t="s">
        <v>1643</v>
      </c>
      <c r="E742" t="s">
        <v>639</v>
      </c>
      <c r="F742">
        <v>5533</v>
      </c>
      <c r="G742" t="s">
        <v>1602</v>
      </c>
      <c r="H742" t="s">
        <v>2051</v>
      </c>
      <c r="I742" t="s">
        <v>679</v>
      </c>
      <c r="J742" s="217">
        <v>67000</v>
      </c>
      <c r="K742" s="218">
        <v>563.70679399999995</v>
      </c>
      <c r="L742" s="217">
        <v>118.86</v>
      </c>
      <c r="M742" t="s">
        <v>643</v>
      </c>
      <c r="N742" t="s">
        <v>2019</v>
      </c>
      <c r="O742" t="s">
        <v>1205</v>
      </c>
      <c r="P742" t="s">
        <v>682</v>
      </c>
      <c r="Q742" t="s">
        <v>683</v>
      </c>
      <c r="R742" t="s">
        <v>1669</v>
      </c>
      <c r="S742" t="s">
        <v>1669</v>
      </c>
      <c r="T742" t="s">
        <v>1669</v>
      </c>
      <c r="U742" t="s">
        <v>1669</v>
      </c>
      <c r="V742" t="s">
        <v>648</v>
      </c>
      <c r="W742" t="s">
        <v>1582</v>
      </c>
      <c r="X742" t="s">
        <v>1669</v>
      </c>
      <c r="Y742" s="216">
        <v>44658</v>
      </c>
    </row>
    <row r="743" spans="2:25" x14ac:dyDescent="0.25">
      <c r="B743" t="s">
        <v>613</v>
      </c>
      <c r="C743" s="216">
        <v>44497</v>
      </c>
      <c r="D743" t="s">
        <v>1643</v>
      </c>
      <c r="E743" t="s">
        <v>639</v>
      </c>
      <c r="F743">
        <v>5533</v>
      </c>
      <c r="G743" t="s">
        <v>2052</v>
      </c>
      <c r="H743" t="s">
        <v>1600</v>
      </c>
      <c r="I743" t="s">
        <v>679</v>
      </c>
      <c r="J743" s="217">
        <v>73241</v>
      </c>
      <c r="K743" s="218">
        <v>563.70679399999995</v>
      </c>
      <c r="L743" s="217">
        <v>129.93</v>
      </c>
      <c r="M743" t="s">
        <v>643</v>
      </c>
      <c r="N743" t="s">
        <v>1941</v>
      </c>
      <c r="O743" t="s">
        <v>689</v>
      </c>
      <c r="P743" t="s">
        <v>682</v>
      </c>
      <c r="Q743" t="s">
        <v>683</v>
      </c>
      <c r="R743" t="s">
        <v>1669</v>
      </c>
      <c r="S743" t="s">
        <v>1669</v>
      </c>
      <c r="T743" t="s">
        <v>1669</v>
      </c>
      <c r="U743" t="s">
        <v>1669</v>
      </c>
      <c r="V743" t="s">
        <v>648</v>
      </c>
      <c r="W743" t="s">
        <v>1582</v>
      </c>
      <c r="X743" t="s">
        <v>1669</v>
      </c>
      <c r="Y743" s="216">
        <v>44658</v>
      </c>
    </row>
    <row r="744" spans="2:25" x14ac:dyDescent="0.25">
      <c r="B744" t="s">
        <v>613</v>
      </c>
      <c r="C744" s="216">
        <v>44497</v>
      </c>
      <c r="D744" t="s">
        <v>1643</v>
      </c>
      <c r="E744" t="s">
        <v>639</v>
      </c>
      <c r="F744">
        <v>5533</v>
      </c>
      <c r="G744" t="s">
        <v>1604</v>
      </c>
      <c r="H744" t="s">
        <v>1605</v>
      </c>
      <c r="I744" t="s">
        <v>679</v>
      </c>
      <c r="J744" s="217">
        <v>61000</v>
      </c>
      <c r="K744" s="218">
        <v>563.70679399999995</v>
      </c>
      <c r="L744" s="217">
        <v>108.21</v>
      </c>
      <c r="M744" t="s">
        <v>643</v>
      </c>
      <c r="N744" t="s">
        <v>1950</v>
      </c>
      <c r="O744" t="s">
        <v>706</v>
      </c>
      <c r="P744" t="s">
        <v>682</v>
      </c>
      <c r="Q744" t="s">
        <v>683</v>
      </c>
      <c r="R744" t="s">
        <v>1669</v>
      </c>
      <c r="S744" t="s">
        <v>1669</v>
      </c>
      <c r="T744" t="s">
        <v>1669</v>
      </c>
      <c r="U744" t="s">
        <v>1669</v>
      </c>
      <c r="V744" t="s">
        <v>648</v>
      </c>
      <c r="W744" t="s">
        <v>1582</v>
      </c>
      <c r="X744" t="s">
        <v>1669</v>
      </c>
      <c r="Y744" s="216">
        <v>44658</v>
      </c>
    </row>
    <row r="745" spans="2:25" x14ac:dyDescent="0.25">
      <c r="B745" t="s">
        <v>613</v>
      </c>
      <c r="C745" s="216">
        <v>44497</v>
      </c>
      <c r="D745" t="s">
        <v>1643</v>
      </c>
      <c r="E745" t="s">
        <v>639</v>
      </c>
      <c r="F745">
        <v>5533</v>
      </c>
      <c r="G745" t="s">
        <v>1663</v>
      </c>
      <c r="H745" t="s">
        <v>1664</v>
      </c>
      <c r="I745" t="s">
        <v>679</v>
      </c>
      <c r="J745" s="217">
        <v>1500</v>
      </c>
      <c r="K745" s="218">
        <v>563.70679399999995</v>
      </c>
      <c r="L745" s="217">
        <v>2.66</v>
      </c>
      <c r="M745" t="s">
        <v>643</v>
      </c>
      <c r="N745" t="s">
        <v>1665</v>
      </c>
      <c r="O745" t="s">
        <v>741</v>
      </c>
      <c r="P745" t="s">
        <v>682</v>
      </c>
      <c r="Q745" t="s">
        <v>683</v>
      </c>
      <c r="R745" t="s">
        <v>1669</v>
      </c>
      <c r="S745" t="s">
        <v>1669</v>
      </c>
      <c r="T745" t="s">
        <v>1669</v>
      </c>
      <c r="U745" t="s">
        <v>1669</v>
      </c>
      <c r="V745" t="s">
        <v>648</v>
      </c>
      <c r="W745" t="s">
        <v>1508</v>
      </c>
      <c r="X745" t="s">
        <v>1669</v>
      </c>
      <c r="Y745" s="216">
        <v>44658</v>
      </c>
    </row>
    <row r="746" spans="2:25" x14ac:dyDescent="0.25">
      <c r="B746" t="s">
        <v>613</v>
      </c>
      <c r="C746" s="216">
        <v>44497</v>
      </c>
      <c r="D746" t="s">
        <v>1643</v>
      </c>
      <c r="E746" t="s">
        <v>639</v>
      </c>
      <c r="F746">
        <v>5533</v>
      </c>
      <c r="G746" t="s">
        <v>1606</v>
      </c>
      <c r="H746" t="s">
        <v>1607</v>
      </c>
      <c r="I746" t="s">
        <v>679</v>
      </c>
      <c r="J746" s="217">
        <v>162000</v>
      </c>
      <c r="K746" s="218">
        <v>563.70679399999995</v>
      </c>
      <c r="L746" s="217">
        <v>287.38</v>
      </c>
      <c r="M746" t="s">
        <v>643</v>
      </c>
      <c r="N746" t="s">
        <v>1933</v>
      </c>
      <c r="O746" t="s">
        <v>797</v>
      </c>
      <c r="P746" t="s">
        <v>682</v>
      </c>
      <c r="Q746" t="s">
        <v>683</v>
      </c>
      <c r="R746" t="s">
        <v>1669</v>
      </c>
      <c r="S746" t="s">
        <v>1669</v>
      </c>
      <c r="T746" t="s">
        <v>1669</v>
      </c>
      <c r="U746" t="s">
        <v>1669</v>
      </c>
      <c r="V746" t="s">
        <v>648</v>
      </c>
      <c r="W746" t="s">
        <v>1582</v>
      </c>
      <c r="X746" t="s">
        <v>1669</v>
      </c>
      <c r="Y746" s="216">
        <v>44658</v>
      </c>
    </row>
    <row r="747" spans="2:25" x14ac:dyDescent="0.25">
      <c r="B747" t="s">
        <v>1667</v>
      </c>
      <c r="C747" s="216">
        <v>44371</v>
      </c>
      <c r="D747" t="s">
        <v>1643</v>
      </c>
      <c r="E747" t="s">
        <v>639</v>
      </c>
      <c r="F747">
        <v>4221</v>
      </c>
      <c r="G747" t="s">
        <v>654</v>
      </c>
      <c r="H747" t="s">
        <v>1668</v>
      </c>
      <c r="I747" t="s">
        <v>1669</v>
      </c>
      <c r="J747" s="217">
        <v>0</v>
      </c>
      <c r="K747" s="218">
        <v>0</v>
      </c>
      <c r="L747" s="217">
        <v>37.909999999999997</v>
      </c>
      <c r="M747" t="s">
        <v>643</v>
      </c>
      <c r="N747" t="s">
        <v>1931</v>
      </c>
      <c r="O747" t="s">
        <v>644</v>
      </c>
      <c r="P747" t="s">
        <v>645</v>
      </c>
      <c r="Q747" t="s">
        <v>646</v>
      </c>
      <c r="R747" t="s">
        <v>1669</v>
      </c>
      <c r="S747" t="s">
        <v>1669</v>
      </c>
      <c r="T747" t="s">
        <v>1986</v>
      </c>
      <c r="U747" t="s">
        <v>647</v>
      </c>
      <c r="V747" t="s">
        <v>648</v>
      </c>
      <c r="W747" t="s">
        <v>649</v>
      </c>
      <c r="X747" t="s">
        <v>1669</v>
      </c>
      <c r="Y747" s="216">
        <v>44695</v>
      </c>
    </row>
    <row r="748" spans="2:25" x14ac:dyDescent="0.25">
      <c r="B748" t="s">
        <v>1667</v>
      </c>
      <c r="C748" s="216">
        <v>44477</v>
      </c>
      <c r="D748" t="s">
        <v>1643</v>
      </c>
      <c r="E748" t="s">
        <v>639</v>
      </c>
      <c r="F748">
        <v>4960</v>
      </c>
      <c r="G748" t="s">
        <v>640</v>
      </c>
      <c r="H748" t="s">
        <v>1670</v>
      </c>
      <c r="I748" t="s">
        <v>642</v>
      </c>
      <c r="J748" s="217">
        <v>130.38</v>
      </c>
      <c r="K748" s="218">
        <v>0.86487599999999998</v>
      </c>
      <c r="L748" s="217">
        <v>150.75</v>
      </c>
      <c r="M748" t="s">
        <v>643</v>
      </c>
      <c r="N748" t="s">
        <v>1931</v>
      </c>
      <c r="O748" t="s">
        <v>644</v>
      </c>
      <c r="P748" t="s">
        <v>645</v>
      </c>
      <c r="Q748" t="s">
        <v>646</v>
      </c>
      <c r="R748" t="s">
        <v>1669</v>
      </c>
      <c r="S748" t="s">
        <v>1669</v>
      </c>
      <c r="T748" t="s">
        <v>1986</v>
      </c>
      <c r="U748" t="s">
        <v>647</v>
      </c>
      <c r="V748" t="s">
        <v>648</v>
      </c>
      <c r="W748" t="s">
        <v>649</v>
      </c>
      <c r="X748" t="s">
        <v>1669</v>
      </c>
      <c r="Y748" s="216">
        <v>44695</v>
      </c>
    </row>
    <row r="749" spans="2:25" x14ac:dyDescent="0.25">
      <c r="B749" t="s">
        <v>1667</v>
      </c>
      <c r="C749" s="216">
        <v>44501</v>
      </c>
      <c r="D749" t="s">
        <v>1643</v>
      </c>
      <c r="E749" t="s">
        <v>639</v>
      </c>
      <c r="F749">
        <v>5534</v>
      </c>
      <c r="G749" t="s">
        <v>1674</v>
      </c>
      <c r="H749" t="s">
        <v>1675</v>
      </c>
      <c r="I749" t="s">
        <v>679</v>
      </c>
      <c r="J749" s="217">
        <v>62500</v>
      </c>
      <c r="K749" s="218">
        <v>566.62694599999998</v>
      </c>
      <c r="L749" s="217">
        <v>110.3</v>
      </c>
      <c r="M749" t="s">
        <v>643</v>
      </c>
      <c r="N749" t="s">
        <v>1933</v>
      </c>
      <c r="O749" t="s">
        <v>797</v>
      </c>
      <c r="P749" t="s">
        <v>682</v>
      </c>
      <c r="Q749" t="s">
        <v>683</v>
      </c>
      <c r="R749" t="s">
        <v>1669</v>
      </c>
      <c r="S749" t="s">
        <v>1669</v>
      </c>
      <c r="T749" t="s">
        <v>1669</v>
      </c>
      <c r="U749" t="s">
        <v>1669</v>
      </c>
      <c r="V749" t="s">
        <v>648</v>
      </c>
      <c r="W749" t="s">
        <v>1582</v>
      </c>
      <c r="X749" t="s">
        <v>1669</v>
      </c>
      <c r="Y749" s="216">
        <v>44658</v>
      </c>
    </row>
    <row r="750" spans="2:25" x14ac:dyDescent="0.25">
      <c r="B750" t="s">
        <v>1667</v>
      </c>
      <c r="C750" s="216">
        <v>44501</v>
      </c>
      <c r="D750" t="s">
        <v>1643</v>
      </c>
      <c r="E750" t="s">
        <v>639</v>
      </c>
      <c r="F750">
        <v>5534</v>
      </c>
      <c r="G750" t="s">
        <v>1676</v>
      </c>
      <c r="H750" t="s">
        <v>1080</v>
      </c>
      <c r="I750" t="s">
        <v>679</v>
      </c>
      <c r="J750" s="217">
        <v>9000</v>
      </c>
      <c r="K750" s="218">
        <v>566.62694599999998</v>
      </c>
      <c r="L750" s="217">
        <v>15.88</v>
      </c>
      <c r="M750" t="s">
        <v>643</v>
      </c>
      <c r="N750" t="s">
        <v>1933</v>
      </c>
      <c r="O750" t="s">
        <v>797</v>
      </c>
      <c r="P750" t="s">
        <v>682</v>
      </c>
      <c r="Q750" t="s">
        <v>683</v>
      </c>
      <c r="R750" t="s">
        <v>1669</v>
      </c>
      <c r="S750" t="s">
        <v>1669</v>
      </c>
      <c r="T750" t="s">
        <v>1669</v>
      </c>
      <c r="U750" t="s">
        <v>1669</v>
      </c>
      <c r="V750" t="s">
        <v>648</v>
      </c>
      <c r="W750" t="s">
        <v>1582</v>
      </c>
      <c r="X750" t="s">
        <v>1669</v>
      </c>
      <c r="Y750" s="216">
        <v>44658</v>
      </c>
    </row>
    <row r="751" spans="2:25" x14ac:dyDescent="0.25">
      <c r="B751" t="s">
        <v>1667</v>
      </c>
      <c r="C751" s="216">
        <v>44501</v>
      </c>
      <c r="D751" t="s">
        <v>1643</v>
      </c>
      <c r="E751" t="s">
        <v>639</v>
      </c>
      <c r="F751">
        <v>5534</v>
      </c>
      <c r="G751" t="s">
        <v>1671</v>
      </c>
      <c r="H751" t="s">
        <v>1019</v>
      </c>
      <c r="I751" t="s">
        <v>679</v>
      </c>
      <c r="J751" s="217">
        <v>12500</v>
      </c>
      <c r="K751" s="218">
        <v>566.62694599999998</v>
      </c>
      <c r="L751" s="217">
        <v>22.06</v>
      </c>
      <c r="M751" t="s">
        <v>643</v>
      </c>
      <c r="N751" t="s">
        <v>1932</v>
      </c>
      <c r="O751" t="s">
        <v>721</v>
      </c>
      <c r="P751" t="s">
        <v>682</v>
      </c>
      <c r="Q751" t="s">
        <v>683</v>
      </c>
      <c r="R751" t="s">
        <v>1669</v>
      </c>
      <c r="S751" t="s">
        <v>1669</v>
      </c>
      <c r="T751" t="s">
        <v>1669</v>
      </c>
      <c r="U751" t="s">
        <v>1669</v>
      </c>
      <c r="V751" t="s">
        <v>648</v>
      </c>
      <c r="W751" t="s">
        <v>1582</v>
      </c>
      <c r="X751" t="s">
        <v>1669</v>
      </c>
      <c r="Y751" s="216">
        <v>44658</v>
      </c>
    </row>
    <row r="752" spans="2:25" x14ac:dyDescent="0.25">
      <c r="B752" t="s">
        <v>1667</v>
      </c>
      <c r="C752" s="216">
        <v>44501</v>
      </c>
      <c r="D752" t="s">
        <v>1643</v>
      </c>
      <c r="E752" t="s">
        <v>639</v>
      </c>
      <c r="F752">
        <v>5534</v>
      </c>
      <c r="G752" t="s">
        <v>1672</v>
      </c>
      <c r="H752" t="s">
        <v>1673</v>
      </c>
      <c r="I752" t="s">
        <v>679</v>
      </c>
      <c r="J752" s="217">
        <v>4000</v>
      </c>
      <c r="K752" s="218">
        <v>566.62694599999998</v>
      </c>
      <c r="L752" s="217">
        <v>7.06</v>
      </c>
      <c r="M752" t="s">
        <v>643</v>
      </c>
      <c r="N752" t="s">
        <v>1932</v>
      </c>
      <c r="O752" t="s">
        <v>721</v>
      </c>
      <c r="P752" t="s">
        <v>682</v>
      </c>
      <c r="Q752" t="s">
        <v>683</v>
      </c>
      <c r="R752" t="s">
        <v>1669</v>
      </c>
      <c r="S752" t="s">
        <v>1669</v>
      </c>
      <c r="T752" t="s">
        <v>1669</v>
      </c>
      <c r="U752" t="s">
        <v>1669</v>
      </c>
      <c r="V752" t="s">
        <v>648</v>
      </c>
      <c r="W752" t="s">
        <v>1582</v>
      </c>
      <c r="X752" t="s">
        <v>1669</v>
      </c>
      <c r="Y752" s="216">
        <v>44658</v>
      </c>
    </row>
    <row r="753" spans="2:25" x14ac:dyDescent="0.25">
      <c r="B753" t="s">
        <v>1667</v>
      </c>
      <c r="C753" s="216">
        <v>44503</v>
      </c>
      <c r="D753" t="s">
        <v>1643</v>
      </c>
      <c r="E753" t="s">
        <v>639</v>
      </c>
      <c r="F753">
        <v>5534</v>
      </c>
      <c r="G753" t="s">
        <v>1689</v>
      </c>
      <c r="H753" t="s">
        <v>1690</v>
      </c>
      <c r="I753" t="s">
        <v>679</v>
      </c>
      <c r="J753" s="217">
        <v>25000</v>
      </c>
      <c r="K753" s="218">
        <v>566.04935399999999</v>
      </c>
      <c r="L753" s="217">
        <v>44.17</v>
      </c>
      <c r="M753" t="s">
        <v>643</v>
      </c>
      <c r="N753" t="s">
        <v>1936</v>
      </c>
      <c r="O753" t="s">
        <v>749</v>
      </c>
      <c r="P753" t="s">
        <v>682</v>
      </c>
      <c r="Q753" t="s">
        <v>683</v>
      </c>
      <c r="R753" t="s">
        <v>1669</v>
      </c>
      <c r="S753" t="s">
        <v>1669</v>
      </c>
      <c r="T753" t="s">
        <v>1669</v>
      </c>
      <c r="U753" t="s">
        <v>1669</v>
      </c>
      <c r="V753" t="s">
        <v>648</v>
      </c>
      <c r="W753" t="s">
        <v>1582</v>
      </c>
      <c r="X753" t="s">
        <v>1669</v>
      </c>
      <c r="Y753" s="216">
        <v>44658</v>
      </c>
    </row>
    <row r="754" spans="2:25" x14ac:dyDescent="0.25">
      <c r="B754" t="s">
        <v>1667</v>
      </c>
      <c r="C754" s="216">
        <v>44503</v>
      </c>
      <c r="D754" t="s">
        <v>1643</v>
      </c>
      <c r="E754" t="s">
        <v>639</v>
      </c>
      <c r="F754">
        <v>5534</v>
      </c>
      <c r="G754" t="s">
        <v>1689</v>
      </c>
      <c r="H754" t="s">
        <v>1690</v>
      </c>
      <c r="I754" t="s">
        <v>679</v>
      </c>
      <c r="J754" s="217">
        <v>25000</v>
      </c>
      <c r="K754" s="218">
        <v>566.04935399999999</v>
      </c>
      <c r="L754" s="217">
        <v>44.17</v>
      </c>
      <c r="M754" t="s">
        <v>643</v>
      </c>
      <c r="N754" t="s">
        <v>1936</v>
      </c>
      <c r="O754" t="s">
        <v>749</v>
      </c>
      <c r="P754" t="s">
        <v>682</v>
      </c>
      <c r="Q754" t="s">
        <v>683</v>
      </c>
      <c r="R754" t="s">
        <v>1669</v>
      </c>
      <c r="S754" t="s">
        <v>1669</v>
      </c>
      <c r="T754" t="s">
        <v>1669</v>
      </c>
      <c r="U754" t="s">
        <v>1669</v>
      </c>
      <c r="V754" t="s">
        <v>648</v>
      </c>
      <c r="W754" t="s">
        <v>1582</v>
      </c>
      <c r="X754" t="s">
        <v>1669</v>
      </c>
      <c r="Y754" s="216">
        <v>44658</v>
      </c>
    </row>
    <row r="755" spans="2:25" x14ac:dyDescent="0.25">
      <c r="B755" t="s">
        <v>1667</v>
      </c>
      <c r="C755" s="216">
        <v>44503</v>
      </c>
      <c r="D755" t="s">
        <v>1643</v>
      </c>
      <c r="E755" t="s">
        <v>639</v>
      </c>
      <c r="F755">
        <v>5534</v>
      </c>
      <c r="G755" t="s">
        <v>1689</v>
      </c>
      <c r="H755" t="s">
        <v>1690</v>
      </c>
      <c r="I755" t="s">
        <v>679</v>
      </c>
      <c r="J755" s="217">
        <v>25000</v>
      </c>
      <c r="K755" s="218">
        <v>566.04935399999999</v>
      </c>
      <c r="L755" s="217">
        <v>44.17</v>
      </c>
      <c r="M755" t="s">
        <v>643</v>
      </c>
      <c r="N755" t="s">
        <v>1936</v>
      </c>
      <c r="O755" t="s">
        <v>749</v>
      </c>
      <c r="P755" t="s">
        <v>682</v>
      </c>
      <c r="Q755" t="s">
        <v>683</v>
      </c>
      <c r="R755" t="s">
        <v>1669</v>
      </c>
      <c r="S755" t="s">
        <v>1669</v>
      </c>
      <c r="T755" t="s">
        <v>1669</v>
      </c>
      <c r="U755" t="s">
        <v>1669</v>
      </c>
      <c r="V755" t="s">
        <v>648</v>
      </c>
      <c r="W755" t="s">
        <v>1582</v>
      </c>
      <c r="X755" t="s">
        <v>1669</v>
      </c>
      <c r="Y755" s="216">
        <v>44658</v>
      </c>
    </row>
    <row r="756" spans="2:25" x14ac:dyDescent="0.25">
      <c r="B756" t="s">
        <v>1667</v>
      </c>
      <c r="C756" s="216">
        <v>44503</v>
      </c>
      <c r="D756" t="s">
        <v>1643</v>
      </c>
      <c r="E756" t="s">
        <v>639</v>
      </c>
      <c r="F756">
        <v>5534</v>
      </c>
      <c r="G756" t="s">
        <v>1689</v>
      </c>
      <c r="H756" t="s">
        <v>1690</v>
      </c>
      <c r="I756" t="s">
        <v>679</v>
      </c>
      <c r="J756" s="217">
        <v>25000</v>
      </c>
      <c r="K756" s="218">
        <v>566.04935399999999</v>
      </c>
      <c r="L756" s="217">
        <v>44.17</v>
      </c>
      <c r="M756" t="s">
        <v>643</v>
      </c>
      <c r="N756" t="s">
        <v>1936</v>
      </c>
      <c r="O756" t="s">
        <v>749</v>
      </c>
      <c r="P756" t="s">
        <v>682</v>
      </c>
      <c r="Q756" t="s">
        <v>683</v>
      </c>
      <c r="R756" t="s">
        <v>1669</v>
      </c>
      <c r="S756" t="s">
        <v>1669</v>
      </c>
      <c r="T756" t="s">
        <v>1669</v>
      </c>
      <c r="U756" t="s">
        <v>1669</v>
      </c>
      <c r="V756" t="s">
        <v>648</v>
      </c>
      <c r="W756" t="s">
        <v>1582</v>
      </c>
      <c r="X756" t="s">
        <v>1669</v>
      </c>
      <c r="Y756" s="216">
        <v>44658</v>
      </c>
    </row>
    <row r="757" spans="2:25" x14ac:dyDescent="0.25">
      <c r="B757" t="s">
        <v>1667</v>
      </c>
      <c r="C757" s="216">
        <v>44503</v>
      </c>
      <c r="D757" t="s">
        <v>1643</v>
      </c>
      <c r="E757" t="s">
        <v>639</v>
      </c>
      <c r="F757">
        <v>5534</v>
      </c>
      <c r="G757" t="s">
        <v>1689</v>
      </c>
      <c r="H757" t="s">
        <v>1690</v>
      </c>
      <c r="I757" t="s">
        <v>679</v>
      </c>
      <c r="J757" s="217">
        <v>25000</v>
      </c>
      <c r="K757" s="218">
        <v>566.04935399999999</v>
      </c>
      <c r="L757" s="217">
        <v>44.17</v>
      </c>
      <c r="M757" t="s">
        <v>643</v>
      </c>
      <c r="N757" t="s">
        <v>1936</v>
      </c>
      <c r="O757" t="s">
        <v>749</v>
      </c>
      <c r="P757" t="s">
        <v>682</v>
      </c>
      <c r="Q757" t="s">
        <v>683</v>
      </c>
      <c r="R757" t="s">
        <v>1669</v>
      </c>
      <c r="S757" t="s">
        <v>1669</v>
      </c>
      <c r="T757" t="s">
        <v>1669</v>
      </c>
      <c r="U757" t="s">
        <v>1669</v>
      </c>
      <c r="V757" t="s">
        <v>648</v>
      </c>
      <c r="W757" t="s">
        <v>1582</v>
      </c>
      <c r="X757" t="s">
        <v>1669</v>
      </c>
      <c r="Y757" s="216">
        <v>44658</v>
      </c>
    </row>
    <row r="758" spans="2:25" x14ac:dyDescent="0.25">
      <c r="B758" t="s">
        <v>1667</v>
      </c>
      <c r="C758" s="216">
        <v>44503</v>
      </c>
      <c r="D758" t="s">
        <v>1643</v>
      </c>
      <c r="E758" t="s">
        <v>639</v>
      </c>
      <c r="F758">
        <v>5534</v>
      </c>
      <c r="G758" t="s">
        <v>1677</v>
      </c>
      <c r="H758" t="s">
        <v>1678</v>
      </c>
      <c r="I758" t="s">
        <v>679</v>
      </c>
      <c r="J758" s="217">
        <v>3000</v>
      </c>
      <c r="K758" s="218">
        <v>566.04935399999999</v>
      </c>
      <c r="L758" s="217">
        <v>5.3</v>
      </c>
      <c r="M758" t="s">
        <v>643</v>
      </c>
      <c r="N758" t="s">
        <v>1933</v>
      </c>
      <c r="O758" t="s">
        <v>797</v>
      </c>
      <c r="P758" t="s">
        <v>682</v>
      </c>
      <c r="Q758" t="s">
        <v>683</v>
      </c>
      <c r="R758" t="s">
        <v>1669</v>
      </c>
      <c r="S758" t="s">
        <v>1669</v>
      </c>
      <c r="T758" t="s">
        <v>1669</v>
      </c>
      <c r="U758" t="s">
        <v>1669</v>
      </c>
      <c r="V758" t="s">
        <v>648</v>
      </c>
      <c r="W758" t="s">
        <v>1582</v>
      </c>
      <c r="X758" t="s">
        <v>1669</v>
      </c>
      <c r="Y758" s="216">
        <v>44658</v>
      </c>
    </row>
    <row r="759" spans="2:25" x14ac:dyDescent="0.25">
      <c r="B759" t="s">
        <v>1667</v>
      </c>
      <c r="C759" s="216">
        <v>44503</v>
      </c>
      <c r="D759" t="s">
        <v>1643</v>
      </c>
      <c r="E759" t="s">
        <v>639</v>
      </c>
      <c r="F759">
        <v>5534</v>
      </c>
      <c r="G759" t="s">
        <v>1685</v>
      </c>
      <c r="H759" t="s">
        <v>1686</v>
      </c>
      <c r="I759" t="s">
        <v>679</v>
      </c>
      <c r="J759" s="217">
        <v>108000</v>
      </c>
      <c r="K759" s="218">
        <v>566.04935399999999</v>
      </c>
      <c r="L759" s="217">
        <v>190.8</v>
      </c>
      <c r="M759" t="s">
        <v>643</v>
      </c>
      <c r="N759" t="s">
        <v>1935</v>
      </c>
      <c r="O759" t="s">
        <v>812</v>
      </c>
      <c r="P759" t="s">
        <v>682</v>
      </c>
      <c r="Q759" t="s">
        <v>683</v>
      </c>
      <c r="R759" t="s">
        <v>1669</v>
      </c>
      <c r="S759" t="s">
        <v>1669</v>
      </c>
      <c r="T759" t="s">
        <v>1669</v>
      </c>
      <c r="U759" t="s">
        <v>1669</v>
      </c>
      <c r="V759" t="s">
        <v>648</v>
      </c>
      <c r="W759" t="s">
        <v>1582</v>
      </c>
      <c r="X759" t="s">
        <v>1669</v>
      </c>
      <c r="Y759" s="216">
        <v>44658</v>
      </c>
    </row>
    <row r="760" spans="2:25" x14ac:dyDescent="0.25">
      <c r="B760" t="s">
        <v>1667</v>
      </c>
      <c r="C760" s="216">
        <v>44503</v>
      </c>
      <c r="D760" t="s">
        <v>1643</v>
      </c>
      <c r="E760" t="s">
        <v>639</v>
      </c>
      <c r="F760">
        <v>5534</v>
      </c>
      <c r="G760" t="s">
        <v>1687</v>
      </c>
      <c r="H760" t="s">
        <v>1688</v>
      </c>
      <c r="I760" t="s">
        <v>679</v>
      </c>
      <c r="J760" s="217">
        <v>120000</v>
      </c>
      <c r="K760" s="218">
        <v>566.04935399999999</v>
      </c>
      <c r="L760" s="217">
        <v>212</v>
      </c>
      <c r="M760" t="s">
        <v>643</v>
      </c>
      <c r="N760" t="s">
        <v>1935</v>
      </c>
      <c r="O760" t="s">
        <v>812</v>
      </c>
      <c r="P760" t="s">
        <v>682</v>
      </c>
      <c r="Q760" t="s">
        <v>683</v>
      </c>
      <c r="R760" t="s">
        <v>1669</v>
      </c>
      <c r="S760" t="s">
        <v>1669</v>
      </c>
      <c r="T760" t="s">
        <v>1669</v>
      </c>
      <c r="U760" t="s">
        <v>1669</v>
      </c>
      <c r="V760" t="s">
        <v>648</v>
      </c>
      <c r="W760" t="s">
        <v>1582</v>
      </c>
      <c r="X760" t="s">
        <v>1669</v>
      </c>
      <c r="Y760" s="216">
        <v>44658</v>
      </c>
    </row>
    <row r="761" spans="2:25" x14ac:dyDescent="0.25">
      <c r="B761" t="s">
        <v>1667</v>
      </c>
      <c r="C761" s="216">
        <v>44503</v>
      </c>
      <c r="D761" t="s">
        <v>1643</v>
      </c>
      <c r="E761" t="s">
        <v>639</v>
      </c>
      <c r="F761">
        <v>5534</v>
      </c>
      <c r="G761" t="s">
        <v>1679</v>
      </c>
      <c r="H761" t="s">
        <v>1680</v>
      </c>
      <c r="I761" t="s">
        <v>679</v>
      </c>
      <c r="J761" s="217">
        <v>6000</v>
      </c>
      <c r="K761" s="218">
        <v>566.04935399999999</v>
      </c>
      <c r="L761" s="217">
        <v>10.6</v>
      </c>
      <c r="M761" t="s">
        <v>643</v>
      </c>
      <c r="N761" t="s">
        <v>1934</v>
      </c>
      <c r="O761" t="s">
        <v>806</v>
      </c>
      <c r="P761" t="s">
        <v>682</v>
      </c>
      <c r="Q761" t="s">
        <v>683</v>
      </c>
      <c r="R761" t="s">
        <v>1669</v>
      </c>
      <c r="S761" t="s">
        <v>1669</v>
      </c>
      <c r="T761" t="s">
        <v>1669</v>
      </c>
      <c r="U761" t="s">
        <v>1669</v>
      </c>
      <c r="V761" t="s">
        <v>648</v>
      </c>
      <c r="W761" t="s">
        <v>1582</v>
      </c>
      <c r="X761" t="s">
        <v>1669</v>
      </c>
      <c r="Y761" s="216">
        <v>44658</v>
      </c>
    </row>
    <row r="762" spans="2:25" x14ac:dyDescent="0.25">
      <c r="B762" t="s">
        <v>1667</v>
      </c>
      <c r="C762" s="216">
        <v>44503</v>
      </c>
      <c r="D762" t="s">
        <v>1643</v>
      </c>
      <c r="E762" t="s">
        <v>639</v>
      </c>
      <c r="F762">
        <v>5813</v>
      </c>
      <c r="G762" t="s">
        <v>1683</v>
      </c>
      <c r="H762" t="s">
        <v>1684</v>
      </c>
      <c r="I762" t="s">
        <v>1657</v>
      </c>
      <c r="J762" s="217">
        <v>1465</v>
      </c>
      <c r="K762" s="218">
        <v>1</v>
      </c>
      <c r="L762" s="217">
        <v>1465</v>
      </c>
      <c r="M762" t="s">
        <v>643</v>
      </c>
      <c r="N762" t="s">
        <v>2004</v>
      </c>
      <c r="O762" t="s">
        <v>1629</v>
      </c>
      <c r="P762" t="s">
        <v>1661</v>
      </c>
      <c r="Q762" t="s">
        <v>2050</v>
      </c>
      <c r="R762" t="s">
        <v>1669</v>
      </c>
      <c r="S762" t="s">
        <v>1669</v>
      </c>
      <c r="T762" t="s">
        <v>649</v>
      </c>
      <c r="U762" t="s">
        <v>665</v>
      </c>
      <c r="V762" t="s">
        <v>648</v>
      </c>
      <c r="W762" t="s">
        <v>1662</v>
      </c>
      <c r="X762" t="s">
        <v>1669</v>
      </c>
      <c r="Y762" s="216">
        <v>44693</v>
      </c>
    </row>
    <row r="763" spans="2:25" x14ac:dyDescent="0.25">
      <c r="B763" t="s">
        <v>1667</v>
      </c>
      <c r="C763" s="216">
        <v>44503</v>
      </c>
      <c r="D763" t="s">
        <v>1643</v>
      </c>
      <c r="E763" t="s">
        <v>639</v>
      </c>
      <c r="F763">
        <v>5534</v>
      </c>
      <c r="G763" t="s">
        <v>1681</v>
      </c>
      <c r="H763" t="s">
        <v>1682</v>
      </c>
      <c r="I763" t="s">
        <v>679</v>
      </c>
      <c r="J763" s="217">
        <v>2000</v>
      </c>
      <c r="K763" s="218">
        <v>566.04935399999999</v>
      </c>
      <c r="L763" s="217">
        <v>3.53</v>
      </c>
      <c r="M763" t="s">
        <v>643</v>
      </c>
      <c r="N763" t="s">
        <v>1660</v>
      </c>
      <c r="O763" t="s">
        <v>819</v>
      </c>
      <c r="P763" t="s">
        <v>682</v>
      </c>
      <c r="Q763" t="s">
        <v>683</v>
      </c>
      <c r="R763" t="s">
        <v>1669</v>
      </c>
      <c r="S763" t="s">
        <v>1669</v>
      </c>
      <c r="T763" t="s">
        <v>1669</v>
      </c>
      <c r="U763" t="s">
        <v>1669</v>
      </c>
      <c r="V763" t="s">
        <v>648</v>
      </c>
      <c r="W763" t="s">
        <v>1582</v>
      </c>
      <c r="X763" t="s">
        <v>1669</v>
      </c>
      <c r="Y763" s="216">
        <v>44658</v>
      </c>
    </row>
    <row r="764" spans="2:25" x14ac:dyDescent="0.25">
      <c r="B764" t="s">
        <v>1667</v>
      </c>
      <c r="C764" s="216">
        <v>44504</v>
      </c>
      <c r="D764" t="s">
        <v>1643</v>
      </c>
      <c r="E764" t="s">
        <v>639</v>
      </c>
      <c r="F764">
        <v>5534</v>
      </c>
      <c r="G764" t="s">
        <v>1698</v>
      </c>
      <c r="H764" t="s">
        <v>1699</v>
      </c>
      <c r="I764" t="s">
        <v>679</v>
      </c>
      <c r="J764" s="217">
        <v>2000</v>
      </c>
      <c r="K764" s="218">
        <v>567.139365</v>
      </c>
      <c r="L764" s="217">
        <v>3.53</v>
      </c>
      <c r="M764" t="s">
        <v>643</v>
      </c>
      <c r="N764" t="s">
        <v>1660</v>
      </c>
      <c r="O764" t="s">
        <v>819</v>
      </c>
      <c r="P764" t="s">
        <v>682</v>
      </c>
      <c r="Q764" t="s">
        <v>683</v>
      </c>
      <c r="R764" t="s">
        <v>1669</v>
      </c>
      <c r="S764" t="s">
        <v>1669</v>
      </c>
      <c r="T764" t="s">
        <v>1669</v>
      </c>
      <c r="U764" t="s">
        <v>1669</v>
      </c>
      <c r="V764" t="s">
        <v>648</v>
      </c>
      <c r="W764" t="s">
        <v>1582</v>
      </c>
      <c r="X764" t="s">
        <v>1669</v>
      </c>
      <c r="Y764" s="216">
        <v>44658</v>
      </c>
    </row>
    <row r="765" spans="2:25" x14ac:dyDescent="0.25">
      <c r="B765" t="s">
        <v>1667</v>
      </c>
      <c r="C765" s="216">
        <v>44504</v>
      </c>
      <c r="D765" t="s">
        <v>1643</v>
      </c>
      <c r="E765" t="s">
        <v>639</v>
      </c>
      <c r="F765">
        <v>5534</v>
      </c>
      <c r="G765" t="s">
        <v>1700</v>
      </c>
      <c r="H765" t="s">
        <v>1701</v>
      </c>
      <c r="I765" t="s">
        <v>679</v>
      </c>
      <c r="J765" s="217">
        <v>60000</v>
      </c>
      <c r="K765" s="218">
        <v>567.139365</v>
      </c>
      <c r="L765" s="217">
        <v>105.79</v>
      </c>
      <c r="M765" t="s">
        <v>643</v>
      </c>
      <c r="N765" t="s">
        <v>1934</v>
      </c>
      <c r="O765" t="s">
        <v>806</v>
      </c>
      <c r="P765" t="s">
        <v>682</v>
      </c>
      <c r="Q765" t="s">
        <v>683</v>
      </c>
      <c r="R765" t="s">
        <v>1669</v>
      </c>
      <c r="S765" t="s">
        <v>1669</v>
      </c>
      <c r="T765" t="s">
        <v>1669</v>
      </c>
      <c r="U765" t="s">
        <v>1669</v>
      </c>
      <c r="V765" t="s">
        <v>648</v>
      </c>
      <c r="W765" t="s">
        <v>1582</v>
      </c>
      <c r="X765" t="s">
        <v>1669</v>
      </c>
      <c r="Y765" s="216">
        <v>44658</v>
      </c>
    </row>
    <row r="766" spans="2:25" x14ac:dyDescent="0.25">
      <c r="B766" t="s">
        <v>1667</v>
      </c>
      <c r="C766" s="216">
        <v>44504</v>
      </c>
      <c r="D766" t="s">
        <v>1643</v>
      </c>
      <c r="E766" t="s">
        <v>639</v>
      </c>
      <c r="F766">
        <v>5534</v>
      </c>
      <c r="G766" t="s">
        <v>1695</v>
      </c>
      <c r="H766" t="s">
        <v>1686</v>
      </c>
      <c r="I766" t="s">
        <v>679</v>
      </c>
      <c r="J766" s="217">
        <v>108000</v>
      </c>
      <c r="K766" s="218">
        <v>567.139365</v>
      </c>
      <c r="L766" s="217">
        <v>190.43</v>
      </c>
      <c r="M766" t="s">
        <v>643</v>
      </c>
      <c r="N766" t="s">
        <v>1935</v>
      </c>
      <c r="O766" t="s">
        <v>812</v>
      </c>
      <c r="P766" t="s">
        <v>682</v>
      </c>
      <c r="Q766" t="s">
        <v>683</v>
      </c>
      <c r="R766" t="s">
        <v>1669</v>
      </c>
      <c r="S766" t="s">
        <v>1669</v>
      </c>
      <c r="T766" t="s">
        <v>1669</v>
      </c>
      <c r="U766" t="s">
        <v>1669</v>
      </c>
      <c r="V766" t="s">
        <v>648</v>
      </c>
      <c r="W766" t="s">
        <v>1582</v>
      </c>
      <c r="X766" t="s">
        <v>1669</v>
      </c>
      <c r="Y766" s="216">
        <v>44658</v>
      </c>
    </row>
    <row r="767" spans="2:25" x14ac:dyDescent="0.25">
      <c r="B767" t="s">
        <v>1667</v>
      </c>
      <c r="C767" s="216">
        <v>44504</v>
      </c>
      <c r="D767" t="s">
        <v>1643</v>
      </c>
      <c r="E767" t="s">
        <v>639</v>
      </c>
      <c r="F767">
        <v>5534</v>
      </c>
      <c r="G767" t="s">
        <v>1696</v>
      </c>
      <c r="H767" t="s">
        <v>1697</v>
      </c>
      <c r="I767" t="s">
        <v>679</v>
      </c>
      <c r="J767" s="217">
        <v>120000</v>
      </c>
      <c r="K767" s="218">
        <v>567.139365</v>
      </c>
      <c r="L767" s="217">
        <v>211.59</v>
      </c>
      <c r="M767" t="s">
        <v>643</v>
      </c>
      <c r="N767" t="s">
        <v>1935</v>
      </c>
      <c r="O767" t="s">
        <v>812</v>
      </c>
      <c r="P767" t="s">
        <v>682</v>
      </c>
      <c r="Q767" t="s">
        <v>683</v>
      </c>
      <c r="R767" t="s">
        <v>1669</v>
      </c>
      <c r="S767" t="s">
        <v>1669</v>
      </c>
      <c r="T767" t="s">
        <v>1669</v>
      </c>
      <c r="U767" t="s">
        <v>1669</v>
      </c>
      <c r="V767" t="s">
        <v>648</v>
      </c>
      <c r="W767" t="s">
        <v>1582</v>
      </c>
      <c r="X767" t="s">
        <v>1669</v>
      </c>
      <c r="Y767" s="216">
        <v>44658</v>
      </c>
    </row>
    <row r="768" spans="2:25" x14ac:dyDescent="0.25">
      <c r="B768" t="s">
        <v>1667</v>
      </c>
      <c r="C768" s="216">
        <v>44504</v>
      </c>
      <c r="D768" t="s">
        <v>1643</v>
      </c>
      <c r="E768" t="s">
        <v>639</v>
      </c>
      <c r="F768">
        <v>5534</v>
      </c>
      <c r="G768" t="s">
        <v>1702</v>
      </c>
      <c r="H768" t="s">
        <v>1703</v>
      </c>
      <c r="I768" t="s">
        <v>679</v>
      </c>
      <c r="J768" s="217">
        <v>90000</v>
      </c>
      <c r="K768" s="218">
        <v>567.139365</v>
      </c>
      <c r="L768" s="217">
        <v>158.69</v>
      </c>
      <c r="M768" t="s">
        <v>643</v>
      </c>
      <c r="N768" t="s">
        <v>1933</v>
      </c>
      <c r="O768" t="s">
        <v>797</v>
      </c>
      <c r="P768" t="s">
        <v>682</v>
      </c>
      <c r="Q768" t="s">
        <v>683</v>
      </c>
      <c r="R768" t="s">
        <v>1669</v>
      </c>
      <c r="S768" t="s">
        <v>1669</v>
      </c>
      <c r="T768" t="s">
        <v>1669</v>
      </c>
      <c r="U768" t="s">
        <v>1669</v>
      </c>
      <c r="V768" t="s">
        <v>648</v>
      </c>
      <c r="W768" t="s">
        <v>1582</v>
      </c>
      <c r="X768" t="s">
        <v>1669</v>
      </c>
      <c r="Y768" s="216">
        <v>44658</v>
      </c>
    </row>
    <row r="769" spans="2:25" x14ac:dyDescent="0.25">
      <c r="B769" t="s">
        <v>1667</v>
      </c>
      <c r="C769" s="216">
        <v>44504</v>
      </c>
      <c r="D769" t="s">
        <v>1643</v>
      </c>
      <c r="E769" t="s">
        <v>639</v>
      </c>
      <c r="F769">
        <v>5534</v>
      </c>
      <c r="G769" t="s">
        <v>1704</v>
      </c>
      <c r="H769" t="s">
        <v>1705</v>
      </c>
      <c r="I769" t="s">
        <v>679</v>
      </c>
      <c r="J769" s="217">
        <v>75000</v>
      </c>
      <c r="K769" s="218">
        <v>567.139365</v>
      </c>
      <c r="L769" s="217">
        <v>132.24</v>
      </c>
      <c r="M769" t="s">
        <v>643</v>
      </c>
      <c r="N769" t="s">
        <v>1933</v>
      </c>
      <c r="O769" t="s">
        <v>797</v>
      </c>
      <c r="P769" t="s">
        <v>682</v>
      </c>
      <c r="Q769" t="s">
        <v>683</v>
      </c>
      <c r="R769" t="s">
        <v>1669</v>
      </c>
      <c r="S769" t="s">
        <v>1669</v>
      </c>
      <c r="T769" t="s">
        <v>1669</v>
      </c>
      <c r="U769" t="s">
        <v>1669</v>
      </c>
      <c r="V769" t="s">
        <v>648</v>
      </c>
      <c r="W769" t="s">
        <v>1582</v>
      </c>
      <c r="X769" t="s">
        <v>1669</v>
      </c>
      <c r="Y769" s="216">
        <v>44658</v>
      </c>
    </row>
    <row r="770" spans="2:25" x14ac:dyDescent="0.25">
      <c r="B770" t="s">
        <v>1667</v>
      </c>
      <c r="C770" s="216">
        <v>44504</v>
      </c>
      <c r="D770" t="s">
        <v>1643</v>
      </c>
      <c r="E770" t="s">
        <v>639</v>
      </c>
      <c r="F770">
        <v>5534</v>
      </c>
      <c r="G770" t="s">
        <v>1691</v>
      </c>
      <c r="H770" t="s">
        <v>1692</v>
      </c>
      <c r="I770" t="s">
        <v>679</v>
      </c>
      <c r="J770" s="217">
        <v>25000</v>
      </c>
      <c r="K770" s="218">
        <v>567.139365</v>
      </c>
      <c r="L770" s="217">
        <v>44.08</v>
      </c>
      <c r="M770" t="s">
        <v>643</v>
      </c>
      <c r="N770" t="s">
        <v>1936</v>
      </c>
      <c r="O770" t="s">
        <v>749</v>
      </c>
      <c r="P770" t="s">
        <v>682</v>
      </c>
      <c r="Q770" t="s">
        <v>683</v>
      </c>
      <c r="R770" t="s">
        <v>1669</v>
      </c>
      <c r="S770" t="s">
        <v>1669</v>
      </c>
      <c r="T770" t="s">
        <v>1669</v>
      </c>
      <c r="U770" t="s">
        <v>1669</v>
      </c>
      <c r="V770" t="s">
        <v>648</v>
      </c>
      <c r="W770" t="s">
        <v>1582</v>
      </c>
      <c r="X770" t="s">
        <v>1669</v>
      </c>
      <c r="Y770" s="216">
        <v>44658</v>
      </c>
    </row>
    <row r="771" spans="2:25" x14ac:dyDescent="0.25">
      <c r="B771" t="s">
        <v>1667</v>
      </c>
      <c r="C771" s="216">
        <v>44504</v>
      </c>
      <c r="D771" t="s">
        <v>1643</v>
      </c>
      <c r="E771" t="s">
        <v>639</v>
      </c>
      <c r="F771">
        <v>5534</v>
      </c>
      <c r="G771" t="s">
        <v>1691</v>
      </c>
      <c r="H771" t="s">
        <v>1692</v>
      </c>
      <c r="I771" t="s">
        <v>679</v>
      </c>
      <c r="J771" s="217">
        <v>25000</v>
      </c>
      <c r="K771" s="218">
        <v>567.139365</v>
      </c>
      <c r="L771" s="217">
        <v>44.08</v>
      </c>
      <c r="M771" t="s">
        <v>643</v>
      </c>
      <c r="N771" t="s">
        <v>1936</v>
      </c>
      <c r="O771" t="s">
        <v>749</v>
      </c>
      <c r="P771" t="s">
        <v>682</v>
      </c>
      <c r="Q771" t="s">
        <v>683</v>
      </c>
      <c r="R771" t="s">
        <v>1669</v>
      </c>
      <c r="S771" t="s">
        <v>1669</v>
      </c>
      <c r="T771" t="s">
        <v>1669</v>
      </c>
      <c r="U771" t="s">
        <v>1669</v>
      </c>
      <c r="V771" t="s">
        <v>648</v>
      </c>
      <c r="W771" t="s">
        <v>1582</v>
      </c>
      <c r="X771" t="s">
        <v>1669</v>
      </c>
      <c r="Y771" s="216">
        <v>44658</v>
      </c>
    </row>
    <row r="772" spans="2:25" x14ac:dyDescent="0.25">
      <c r="B772" t="s">
        <v>1667</v>
      </c>
      <c r="C772" s="216">
        <v>44504</v>
      </c>
      <c r="D772" t="s">
        <v>1643</v>
      </c>
      <c r="E772" t="s">
        <v>639</v>
      </c>
      <c r="F772">
        <v>5534</v>
      </c>
      <c r="G772" t="s">
        <v>1691</v>
      </c>
      <c r="H772" t="s">
        <v>1692</v>
      </c>
      <c r="I772" t="s">
        <v>679</v>
      </c>
      <c r="J772" s="217">
        <v>25000</v>
      </c>
      <c r="K772" s="218">
        <v>567.139365</v>
      </c>
      <c r="L772" s="217">
        <v>44.08</v>
      </c>
      <c r="M772" t="s">
        <v>643</v>
      </c>
      <c r="N772" t="s">
        <v>1936</v>
      </c>
      <c r="O772" t="s">
        <v>749</v>
      </c>
      <c r="P772" t="s">
        <v>682</v>
      </c>
      <c r="Q772" t="s">
        <v>683</v>
      </c>
      <c r="R772" t="s">
        <v>1669</v>
      </c>
      <c r="S772" t="s">
        <v>1669</v>
      </c>
      <c r="T772" t="s">
        <v>1669</v>
      </c>
      <c r="U772" t="s">
        <v>1669</v>
      </c>
      <c r="V772" t="s">
        <v>648</v>
      </c>
      <c r="W772" t="s">
        <v>1582</v>
      </c>
      <c r="X772" t="s">
        <v>1669</v>
      </c>
      <c r="Y772" s="216">
        <v>44658</v>
      </c>
    </row>
    <row r="773" spans="2:25" x14ac:dyDescent="0.25">
      <c r="B773" t="s">
        <v>1667</v>
      </c>
      <c r="C773" s="216">
        <v>44504</v>
      </c>
      <c r="D773" t="s">
        <v>1643</v>
      </c>
      <c r="E773" t="s">
        <v>639</v>
      </c>
      <c r="F773">
        <v>5534</v>
      </c>
      <c r="G773" t="s">
        <v>1691</v>
      </c>
      <c r="H773" t="s">
        <v>1692</v>
      </c>
      <c r="I773" t="s">
        <v>679</v>
      </c>
      <c r="J773" s="217">
        <v>25000</v>
      </c>
      <c r="K773" s="218">
        <v>567.139365</v>
      </c>
      <c r="L773" s="217">
        <v>44.08</v>
      </c>
      <c r="M773" t="s">
        <v>643</v>
      </c>
      <c r="N773" t="s">
        <v>1936</v>
      </c>
      <c r="O773" t="s">
        <v>749</v>
      </c>
      <c r="P773" t="s">
        <v>682</v>
      </c>
      <c r="Q773" t="s">
        <v>683</v>
      </c>
      <c r="R773" t="s">
        <v>1669</v>
      </c>
      <c r="S773" t="s">
        <v>1669</v>
      </c>
      <c r="T773" t="s">
        <v>1669</v>
      </c>
      <c r="U773" t="s">
        <v>1669</v>
      </c>
      <c r="V773" t="s">
        <v>648</v>
      </c>
      <c r="W773" t="s">
        <v>1582</v>
      </c>
      <c r="X773" t="s">
        <v>1669</v>
      </c>
      <c r="Y773" s="216">
        <v>44658</v>
      </c>
    </row>
    <row r="774" spans="2:25" x14ac:dyDescent="0.25">
      <c r="B774" t="s">
        <v>1667</v>
      </c>
      <c r="C774" s="216">
        <v>44504</v>
      </c>
      <c r="D774" t="s">
        <v>1643</v>
      </c>
      <c r="E774" t="s">
        <v>639</v>
      </c>
      <c r="F774">
        <v>5534</v>
      </c>
      <c r="G774" t="s">
        <v>1691</v>
      </c>
      <c r="H774" t="s">
        <v>1692</v>
      </c>
      <c r="I774" t="s">
        <v>679</v>
      </c>
      <c r="J774" s="217">
        <v>25000</v>
      </c>
      <c r="K774" s="218">
        <v>567.139365</v>
      </c>
      <c r="L774" s="217">
        <v>44.08</v>
      </c>
      <c r="M774" t="s">
        <v>643</v>
      </c>
      <c r="N774" t="s">
        <v>1936</v>
      </c>
      <c r="O774" t="s">
        <v>749</v>
      </c>
      <c r="P774" t="s">
        <v>682</v>
      </c>
      <c r="Q774" t="s">
        <v>683</v>
      </c>
      <c r="R774" t="s">
        <v>1669</v>
      </c>
      <c r="S774" t="s">
        <v>1669</v>
      </c>
      <c r="T774" t="s">
        <v>1669</v>
      </c>
      <c r="U774" t="s">
        <v>1669</v>
      </c>
      <c r="V774" t="s">
        <v>648</v>
      </c>
      <c r="W774" t="s">
        <v>1582</v>
      </c>
      <c r="X774" t="s">
        <v>1669</v>
      </c>
      <c r="Y774" s="216">
        <v>44658</v>
      </c>
    </row>
    <row r="775" spans="2:25" x14ac:dyDescent="0.25">
      <c r="B775" t="s">
        <v>1667</v>
      </c>
      <c r="C775" s="216">
        <v>44504</v>
      </c>
      <c r="D775" t="s">
        <v>1643</v>
      </c>
      <c r="E775" t="s">
        <v>639</v>
      </c>
      <c r="F775">
        <v>5534</v>
      </c>
      <c r="G775" t="s">
        <v>1693</v>
      </c>
      <c r="H775" t="s">
        <v>1694</v>
      </c>
      <c r="I775" t="s">
        <v>679</v>
      </c>
      <c r="J775" s="217">
        <v>50000</v>
      </c>
      <c r="K775" s="218">
        <v>567.139365</v>
      </c>
      <c r="L775" s="217">
        <v>88.16</v>
      </c>
      <c r="M775" t="s">
        <v>643</v>
      </c>
      <c r="N775" t="s">
        <v>1936</v>
      </c>
      <c r="O775" t="s">
        <v>749</v>
      </c>
      <c r="P775" t="s">
        <v>682</v>
      </c>
      <c r="Q775" t="s">
        <v>683</v>
      </c>
      <c r="R775" t="s">
        <v>1669</v>
      </c>
      <c r="S775" t="s">
        <v>1669</v>
      </c>
      <c r="T775" t="s">
        <v>1669</v>
      </c>
      <c r="U775" t="s">
        <v>1669</v>
      </c>
      <c r="V775" t="s">
        <v>648</v>
      </c>
      <c r="W775" t="s">
        <v>1582</v>
      </c>
      <c r="X775" t="s">
        <v>1669</v>
      </c>
      <c r="Y775" s="216">
        <v>44658</v>
      </c>
    </row>
    <row r="776" spans="2:25" x14ac:dyDescent="0.25">
      <c r="B776" t="s">
        <v>1667</v>
      </c>
      <c r="C776" s="216">
        <v>44504</v>
      </c>
      <c r="D776" t="s">
        <v>1643</v>
      </c>
      <c r="E776" t="s">
        <v>639</v>
      </c>
      <c r="F776">
        <v>5534</v>
      </c>
      <c r="G776" t="s">
        <v>1693</v>
      </c>
      <c r="H776" t="s">
        <v>1694</v>
      </c>
      <c r="I776" t="s">
        <v>679</v>
      </c>
      <c r="J776" s="217">
        <v>50000</v>
      </c>
      <c r="K776" s="218">
        <v>567.139365</v>
      </c>
      <c r="L776" s="217">
        <v>88.16</v>
      </c>
      <c r="M776" t="s">
        <v>643</v>
      </c>
      <c r="N776" t="s">
        <v>1936</v>
      </c>
      <c r="O776" t="s">
        <v>749</v>
      </c>
      <c r="P776" t="s">
        <v>682</v>
      </c>
      <c r="Q776" t="s">
        <v>683</v>
      </c>
      <c r="R776" t="s">
        <v>1669</v>
      </c>
      <c r="S776" t="s">
        <v>1669</v>
      </c>
      <c r="T776" t="s">
        <v>1669</v>
      </c>
      <c r="U776" t="s">
        <v>1669</v>
      </c>
      <c r="V776" t="s">
        <v>648</v>
      </c>
      <c r="W776" t="s">
        <v>1582</v>
      </c>
      <c r="X776" t="s">
        <v>1669</v>
      </c>
      <c r="Y776" s="216">
        <v>44658</v>
      </c>
    </row>
    <row r="777" spans="2:25" x14ac:dyDescent="0.25">
      <c r="B777" t="s">
        <v>1667</v>
      </c>
      <c r="C777" s="216">
        <v>44504</v>
      </c>
      <c r="D777" t="s">
        <v>1643</v>
      </c>
      <c r="E777" t="s">
        <v>639</v>
      </c>
      <c r="F777">
        <v>5534</v>
      </c>
      <c r="G777" t="s">
        <v>1693</v>
      </c>
      <c r="H777" t="s">
        <v>1694</v>
      </c>
      <c r="I777" t="s">
        <v>679</v>
      </c>
      <c r="J777" s="217">
        <v>50000</v>
      </c>
      <c r="K777" s="218">
        <v>567.139365</v>
      </c>
      <c r="L777" s="217">
        <v>88.16</v>
      </c>
      <c r="M777" t="s">
        <v>643</v>
      </c>
      <c r="N777" t="s">
        <v>1936</v>
      </c>
      <c r="O777" t="s">
        <v>749</v>
      </c>
      <c r="P777" t="s">
        <v>682</v>
      </c>
      <c r="Q777" t="s">
        <v>683</v>
      </c>
      <c r="R777" t="s">
        <v>1669</v>
      </c>
      <c r="S777" t="s">
        <v>1669</v>
      </c>
      <c r="T777" t="s">
        <v>1669</v>
      </c>
      <c r="U777" t="s">
        <v>1669</v>
      </c>
      <c r="V777" t="s">
        <v>648</v>
      </c>
      <c r="W777" t="s">
        <v>1582</v>
      </c>
      <c r="X777" t="s">
        <v>1669</v>
      </c>
      <c r="Y777" s="216">
        <v>44658</v>
      </c>
    </row>
    <row r="778" spans="2:25" x14ac:dyDescent="0.25">
      <c r="B778" t="s">
        <v>1667</v>
      </c>
      <c r="C778" s="216">
        <v>44506</v>
      </c>
      <c r="D778" t="s">
        <v>1643</v>
      </c>
      <c r="E778" t="s">
        <v>639</v>
      </c>
      <c r="F778">
        <v>5534</v>
      </c>
      <c r="G778" t="s">
        <v>1706</v>
      </c>
      <c r="H778" t="s">
        <v>1707</v>
      </c>
      <c r="I778" t="s">
        <v>679</v>
      </c>
      <c r="J778" s="217">
        <v>48000</v>
      </c>
      <c r="K778" s="218">
        <v>567.04198799999995</v>
      </c>
      <c r="L778" s="217">
        <v>84.65</v>
      </c>
      <c r="M778" t="s">
        <v>643</v>
      </c>
      <c r="N778" t="s">
        <v>1933</v>
      </c>
      <c r="O778" t="s">
        <v>797</v>
      </c>
      <c r="P778" t="s">
        <v>682</v>
      </c>
      <c r="Q778" t="s">
        <v>683</v>
      </c>
      <c r="R778" t="s">
        <v>1669</v>
      </c>
      <c r="S778" t="s">
        <v>1669</v>
      </c>
      <c r="T778" t="s">
        <v>1669</v>
      </c>
      <c r="U778" t="s">
        <v>1669</v>
      </c>
      <c r="V778" t="s">
        <v>648</v>
      </c>
      <c r="W778" t="s">
        <v>1582</v>
      </c>
      <c r="X778" t="s">
        <v>1669</v>
      </c>
      <c r="Y778" s="216">
        <v>44658</v>
      </c>
    </row>
    <row r="779" spans="2:25" x14ac:dyDescent="0.25">
      <c r="B779" t="s">
        <v>1667</v>
      </c>
      <c r="C779" s="216">
        <v>44506</v>
      </c>
      <c r="D779" t="s">
        <v>1643</v>
      </c>
      <c r="E779" t="s">
        <v>639</v>
      </c>
      <c r="F779">
        <v>5534</v>
      </c>
      <c r="G779" t="s">
        <v>1708</v>
      </c>
      <c r="H779" t="s">
        <v>1709</v>
      </c>
      <c r="I779" t="s">
        <v>679</v>
      </c>
      <c r="J779" s="217">
        <v>18000</v>
      </c>
      <c r="K779" s="218">
        <v>567.04198799999995</v>
      </c>
      <c r="L779" s="217">
        <v>31.74</v>
      </c>
      <c r="M779" t="s">
        <v>643</v>
      </c>
      <c r="N779" t="s">
        <v>1933</v>
      </c>
      <c r="O779" t="s">
        <v>797</v>
      </c>
      <c r="P779" t="s">
        <v>682</v>
      </c>
      <c r="Q779" t="s">
        <v>683</v>
      </c>
      <c r="R779" t="s">
        <v>1669</v>
      </c>
      <c r="S779" t="s">
        <v>1669</v>
      </c>
      <c r="T779" t="s">
        <v>1669</v>
      </c>
      <c r="U779" t="s">
        <v>1669</v>
      </c>
      <c r="V779" t="s">
        <v>648</v>
      </c>
      <c r="W779" t="s">
        <v>1582</v>
      </c>
      <c r="X779" t="s">
        <v>1669</v>
      </c>
      <c r="Y779" s="216">
        <v>44658</v>
      </c>
    </row>
    <row r="780" spans="2:25" x14ac:dyDescent="0.25">
      <c r="B780" t="s">
        <v>1667</v>
      </c>
      <c r="C780" s="216">
        <v>44507</v>
      </c>
      <c r="D780" t="s">
        <v>1643</v>
      </c>
      <c r="E780" t="s">
        <v>639</v>
      </c>
      <c r="F780">
        <v>5534</v>
      </c>
      <c r="G780" t="s">
        <v>1710</v>
      </c>
      <c r="H780" t="s">
        <v>1711</v>
      </c>
      <c r="I780" t="s">
        <v>679</v>
      </c>
      <c r="J780" s="217">
        <v>9000</v>
      </c>
      <c r="K780" s="218">
        <v>567.05444</v>
      </c>
      <c r="L780" s="217">
        <v>15.87</v>
      </c>
      <c r="M780" t="s">
        <v>643</v>
      </c>
      <c r="N780" t="s">
        <v>1933</v>
      </c>
      <c r="O780" t="s">
        <v>797</v>
      </c>
      <c r="P780" t="s">
        <v>682</v>
      </c>
      <c r="Q780" t="s">
        <v>683</v>
      </c>
      <c r="R780" t="s">
        <v>1669</v>
      </c>
      <c r="S780" t="s">
        <v>1669</v>
      </c>
      <c r="T780" t="s">
        <v>1669</v>
      </c>
      <c r="U780" t="s">
        <v>1669</v>
      </c>
      <c r="V780" t="s">
        <v>648</v>
      </c>
      <c r="W780" t="s">
        <v>1582</v>
      </c>
      <c r="X780" t="s">
        <v>1669</v>
      </c>
      <c r="Y780" s="216">
        <v>44658</v>
      </c>
    </row>
    <row r="781" spans="2:25" x14ac:dyDescent="0.25">
      <c r="B781" t="s">
        <v>1667</v>
      </c>
      <c r="C781" s="216">
        <v>44507</v>
      </c>
      <c r="D781" t="s">
        <v>1643</v>
      </c>
      <c r="E781" t="s">
        <v>639</v>
      </c>
      <c r="F781">
        <v>5534</v>
      </c>
      <c r="G781" t="s">
        <v>1712</v>
      </c>
      <c r="H781" t="s">
        <v>1713</v>
      </c>
      <c r="I781" t="s">
        <v>679</v>
      </c>
      <c r="J781" s="217">
        <v>1000</v>
      </c>
      <c r="K781" s="218">
        <v>567.05444</v>
      </c>
      <c r="L781" s="217">
        <v>1.76</v>
      </c>
      <c r="M781" t="s">
        <v>643</v>
      </c>
      <c r="N781" t="s">
        <v>1660</v>
      </c>
      <c r="O781" t="s">
        <v>819</v>
      </c>
      <c r="P781" t="s">
        <v>682</v>
      </c>
      <c r="Q781" t="s">
        <v>683</v>
      </c>
      <c r="R781" t="s">
        <v>1669</v>
      </c>
      <c r="S781" t="s">
        <v>1669</v>
      </c>
      <c r="T781" t="s">
        <v>1669</v>
      </c>
      <c r="U781" t="s">
        <v>1669</v>
      </c>
      <c r="V781" t="s">
        <v>648</v>
      </c>
      <c r="W781" t="s">
        <v>1582</v>
      </c>
      <c r="X781" t="s">
        <v>1669</v>
      </c>
      <c r="Y781" s="216">
        <v>44658</v>
      </c>
    </row>
    <row r="782" spans="2:25" x14ac:dyDescent="0.25">
      <c r="B782" t="s">
        <v>1667</v>
      </c>
      <c r="C782" s="216">
        <v>44507</v>
      </c>
      <c r="D782" t="s">
        <v>1643</v>
      </c>
      <c r="E782" t="s">
        <v>639</v>
      </c>
      <c r="F782">
        <v>5534</v>
      </c>
      <c r="G782" t="s">
        <v>1714</v>
      </c>
      <c r="H782" t="s">
        <v>1715</v>
      </c>
      <c r="I782" t="s">
        <v>679</v>
      </c>
      <c r="J782" s="217">
        <v>75000</v>
      </c>
      <c r="K782" s="218">
        <v>567.05444</v>
      </c>
      <c r="L782" s="217">
        <v>132.26</v>
      </c>
      <c r="M782" t="s">
        <v>643</v>
      </c>
      <c r="N782" t="s">
        <v>1936</v>
      </c>
      <c r="O782" t="s">
        <v>749</v>
      </c>
      <c r="P782" t="s">
        <v>682</v>
      </c>
      <c r="Q782" t="s">
        <v>683</v>
      </c>
      <c r="R782" t="s">
        <v>1669</v>
      </c>
      <c r="S782" t="s">
        <v>1669</v>
      </c>
      <c r="T782" t="s">
        <v>1669</v>
      </c>
      <c r="U782" t="s">
        <v>1669</v>
      </c>
      <c r="V782" t="s">
        <v>648</v>
      </c>
      <c r="W782" t="s">
        <v>1582</v>
      </c>
      <c r="X782" t="s">
        <v>1669</v>
      </c>
      <c r="Y782" s="216">
        <v>44658</v>
      </c>
    </row>
    <row r="783" spans="2:25" x14ac:dyDescent="0.25">
      <c r="B783" t="s">
        <v>1667</v>
      </c>
      <c r="C783" s="216">
        <v>44507</v>
      </c>
      <c r="D783" t="s">
        <v>1643</v>
      </c>
      <c r="E783" t="s">
        <v>639</v>
      </c>
      <c r="F783">
        <v>5534</v>
      </c>
      <c r="G783" t="s">
        <v>1714</v>
      </c>
      <c r="H783" t="s">
        <v>1715</v>
      </c>
      <c r="I783" t="s">
        <v>679</v>
      </c>
      <c r="J783" s="217">
        <v>75000</v>
      </c>
      <c r="K783" s="218">
        <v>567.05444</v>
      </c>
      <c r="L783" s="217">
        <v>132.26</v>
      </c>
      <c r="M783" t="s">
        <v>643</v>
      </c>
      <c r="N783" t="s">
        <v>1936</v>
      </c>
      <c r="O783" t="s">
        <v>749</v>
      </c>
      <c r="P783" t="s">
        <v>682</v>
      </c>
      <c r="Q783" t="s">
        <v>683</v>
      </c>
      <c r="R783" t="s">
        <v>1669</v>
      </c>
      <c r="S783" t="s">
        <v>1669</v>
      </c>
      <c r="T783" t="s">
        <v>1669</v>
      </c>
      <c r="U783" t="s">
        <v>1669</v>
      </c>
      <c r="V783" t="s">
        <v>648</v>
      </c>
      <c r="W783" t="s">
        <v>1582</v>
      </c>
      <c r="X783" t="s">
        <v>1669</v>
      </c>
      <c r="Y783" s="216">
        <v>44658</v>
      </c>
    </row>
    <row r="784" spans="2:25" x14ac:dyDescent="0.25">
      <c r="B784" t="s">
        <v>1667</v>
      </c>
      <c r="C784" s="216">
        <v>44507</v>
      </c>
      <c r="D784" t="s">
        <v>1643</v>
      </c>
      <c r="E784" t="s">
        <v>639</v>
      </c>
      <c r="F784">
        <v>5534</v>
      </c>
      <c r="G784" t="s">
        <v>1714</v>
      </c>
      <c r="H784" t="s">
        <v>1715</v>
      </c>
      <c r="I784" t="s">
        <v>679</v>
      </c>
      <c r="J784" s="217">
        <v>75000</v>
      </c>
      <c r="K784" s="218">
        <v>567.05444</v>
      </c>
      <c r="L784" s="217">
        <v>132.26</v>
      </c>
      <c r="M784" t="s">
        <v>643</v>
      </c>
      <c r="N784" t="s">
        <v>1936</v>
      </c>
      <c r="O784" t="s">
        <v>749</v>
      </c>
      <c r="P784" t="s">
        <v>682</v>
      </c>
      <c r="Q784" t="s">
        <v>683</v>
      </c>
      <c r="R784" t="s">
        <v>1669</v>
      </c>
      <c r="S784" t="s">
        <v>1669</v>
      </c>
      <c r="T784" t="s">
        <v>1669</v>
      </c>
      <c r="U784" t="s">
        <v>1669</v>
      </c>
      <c r="V784" t="s">
        <v>648</v>
      </c>
      <c r="W784" t="s">
        <v>1582</v>
      </c>
      <c r="X784" t="s">
        <v>1669</v>
      </c>
      <c r="Y784" s="216">
        <v>44658</v>
      </c>
    </row>
    <row r="785" spans="2:25" x14ac:dyDescent="0.25">
      <c r="B785" t="s">
        <v>1667</v>
      </c>
      <c r="C785" s="216">
        <v>44508</v>
      </c>
      <c r="D785" t="s">
        <v>1643</v>
      </c>
      <c r="E785" t="s">
        <v>639</v>
      </c>
      <c r="F785">
        <v>5534</v>
      </c>
      <c r="G785" t="s">
        <v>1716</v>
      </c>
      <c r="H785" t="s">
        <v>1717</v>
      </c>
      <c r="I785" t="s">
        <v>679</v>
      </c>
      <c r="J785" s="217">
        <v>50000</v>
      </c>
      <c r="K785" s="218">
        <v>566.77832100000001</v>
      </c>
      <c r="L785" s="217">
        <v>88.22</v>
      </c>
      <c r="M785" t="s">
        <v>643</v>
      </c>
      <c r="N785" t="s">
        <v>1936</v>
      </c>
      <c r="O785" t="s">
        <v>749</v>
      </c>
      <c r="P785" t="s">
        <v>682</v>
      </c>
      <c r="Q785" t="s">
        <v>683</v>
      </c>
      <c r="R785" t="s">
        <v>1669</v>
      </c>
      <c r="S785" t="s">
        <v>1669</v>
      </c>
      <c r="T785" t="s">
        <v>1669</v>
      </c>
      <c r="U785" t="s">
        <v>1669</v>
      </c>
      <c r="V785" t="s">
        <v>648</v>
      </c>
      <c r="W785" t="s">
        <v>1582</v>
      </c>
      <c r="X785" t="s">
        <v>1669</v>
      </c>
      <c r="Y785" s="216">
        <v>44658</v>
      </c>
    </row>
    <row r="786" spans="2:25" x14ac:dyDescent="0.25">
      <c r="B786" t="s">
        <v>1667</v>
      </c>
      <c r="C786" s="216">
        <v>44508</v>
      </c>
      <c r="D786" t="s">
        <v>1643</v>
      </c>
      <c r="E786" t="s">
        <v>639</v>
      </c>
      <c r="F786">
        <v>5534</v>
      </c>
      <c r="G786" t="s">
        <v>1716</v>
      </c>
      <c r="H786" t="s">
        <v>1717</v>
      </c>
      <c r="I786" t="s">
        <v>679</v>
      </c>
      <c r="J786" s="217">
        <v>50000</v>
      </c>
      <c r="K786" s="218">
        <v>566.77832100000001</v>
      </c>
      <c r="L786" s="217">
        <v>88.22</v>
      </c>
      <c r="M786" t="s">
        <v>643</v>
      </c>
      <c r="N786" t="s">
        <v>1936</v>
      </c>
      <c r="O786" t="s">
        <v>749</v>
      </c>
      <c r="P786" t="s">
        <v>682</v>
      </c>
      <c r="Q786" t="s">
        <v>683</v>
      </c>
      <c r="R786" t="s">
        <v>1669</v>
      </c>
      <c r="S786" t="s">
        <v>1669</v>
      </c>
      <c r="T786" t="s">
        <v>1669</v>
      </c>
      <c r="U786" t="s">
        <v>1669</v>
      </c>
      <c r="V786" t="s">
        <v>648</v>
      </c>
      <c r="W786" t="s">
        <v>1582</v>
      </c>
      <c r="X786" t="s">
        <v>1669</v>
      </c>
      <c r="Y786" s="216">
        <v>44658</v>
      </c>
    </row>
    <row r="787" spans="2:25" x14ac:dyDescent="0.25">
      <c r="B787" t="s">
        <v>1667</v>
      </c>
      <c r="C787" s="216">
        <v>44508</v>
      </c>
      <c r="D787" t="s">
        <v>1643</v>
      </c>
      <c r="E787" t="s">
        <v>639</v>
      </c>
      <c r="F787">
        <v>5534</v>
      </c>
      <c r="G787" t="s">
        <v>1716</v>
      </c>
      <c r="H787" t="s">
        <v>1717</v>
      </c>
      <c r="I787" t="s">
        <v>679</v>
      </c>
      <c r="J787" s="217">
        <v>50000</v>
      </c>
      <c r="K787" s="218">
        <v>566.77832100000001</v>
      </c>
      <c r="L787" s="217">
        <v>88.22</v>
      </c>
      <c r="M787" t="s">
        <v>643</v>
      </c>
      <c r="N787" t="s">
        <v>1936</v>
      </c>
      <c r="O787" t="s">
        <v>749</v>
      </c>
      <c r="P787" t="s">
        <v>682</v>
      </c>
      <c r="Q787" t="s">
        <v>683</v>
      </c>
      <c r="R787" t="s">
        <v>1669</v>
      </c>
      <c r="S787" t="s">
        <v>1669</v>
      </c>
      <c r="T787" t="s">
        <v>1669</v>
      </c>
      <c r="U787" t="s">
        <v>1669</v>
      </c>
      <c r="V787" t="s">
        <v>648</v>
      </c>
      <c r="W787" t="s">
        <v>1582</v>
      </c>
      <c r="X787" t="s">
        <v>1669</v>
      </c>
      <c r="Y787" s="216">
        <v>44658</v>
      </c>
    </row>
    <row r="788" spans="2:25" x14ac:dyDescent="0.25">
      <c r="B788" t="s">
        <v>1667</v>
      </c>
      <c r="C788" s="216">
        <v>44508</v>
      </c>
      <c r="D788" t="s">
        <v>1643</v>
      </c>
      <c r="E788" t="s">
        <v>639</v>
      </c>
      <c r="F788">
        <v>5534</v>
      </c>
      <c r="G788" t="s">
        <v>1716</v>
      </c>
      <c r="H788" t="s">
        <v>1717</v>
      </c>
      <c r="I788" t="s">
        <v>679</v>
      </c>
      <c r="J788" s="217">
        <v>50000</v>
      </c>
      <c r="K788" s="218">
        <v>566.77832100000001</v>
      </c>
      <c r="L788" s="217">
        <v>88.22</v>
      </c>
      <c r="M788" t="s">
        <v>643</v>
      </c>
      <c r="N788" t="s">
        <v>1936</v>
      </c>
      <c r="O788" t="s">
        <v>749</v>
      </c>
      <c r="P788" t="s">
        <v>682</v>
      </c>
      <c r="Q788" t="s">
        <v>683</v>
      </c>
      <c r="R788" t="s">
        <v>1669</v>
      </c>
      <c r="S788" t="s">
        <v>1669</v>
      </c>
      <c r="T788" t="s">
        <v>1669</v>
      </c>
      <c r="U788" t="s">
        <v>1669</v>
      </c>
      <c r="V788" t="s">
        <v>648</v>
      </c>
      <c r="W788" t="s">
        <v>1582</v>
      </c>
      <c r="X788" t="s">
        <v>1669</v>
      </c>
      <c r="Y788" s="216">
        <v>44658</v>
      </c>
    </row>
    <row r="789" spans="2:25" x14ac:dyDescent="0.25">
      <c r="B789" t="s">
        <v>1667</v>
      </c>
      <c r="C789" s="216">
        <v>44508</v>
      </c>
      <c r="D789" t="s">
        <v>1643</v>
      </c>
      <c r="E789" t="s">
        <v>639</v>
      </c>
      <c r="F789">
        <v>5534</v>
      </c>
      <c r="G789" t="s">
        <v>1718</v>
      </c>
      <c r="H789" t="s">
        <v>1719</v>
      </c>
      <c r="I789" t="s">
        <v>679</v>
      </c>
      <c r="J789" s="217">
        <v>94000</v>
      </c>
      <c r="K789" s="218">
        <v>566.77832100000001</v>
      </c>
      <c r="L789" s="217">
        <v>165.85</v>
      </c>
      <c r="M789" t="s">
        <v>643</v>
      </c>
      <c r="N789" t="s">
        <v>1935</v>
      </c>
      <c r="O789" t="s">
        <v>812</v>
      </c>
      <c r="P789" t="s">
        <v>682</v>
      </c>
      <c r="Q789" t="s">
        <v>683</v>
      </c>
      <c r="R789" t="s">
        <v>1669</v>
      </c>
      <c r="S789" t="s">
        <v>1669</v>
      </c>
      <c r="T789" t="s">
        <v>1669</v>
      </c>
      <c r="U789" t="s">
        <v>1669</v>
      </c>
      <c r="V789" t="s">
        <v>648</v>
      </c>
      <c r="W789" t="s">
        <v>1582</v>
      </c>
      <c r="X789" t="s">
        <v>1669</v>
      </c>
      <c r="Y789" s="216">
        <v>44658</v>
      </c>
    </row>
    <row r="790" spans="2:25" x14ac:dyDescent="0.25">
      <c r="B790" t="s">
        <v>1667</v>
      </c>
      <c r="C790" s="216">
        <v>44508</v>
      </c>
      <c r="D790" t="s">
        <v>1643</v>
      </c>
      <c r="E790" t="s">
        <v>639</v>
      </c>
      <c r="F790">
        <v>5534</v>
      </c>
      <c r="G790" t="s">
        <v>1720</v>
      </c>
      <c r="H790" t="s">
        <v>1721</v>
      </c>
      <c r="I790" t="s">
        <v>679</v>
      </c>
      <c r="J790" s="217">
        <v>165000</v>
      </c>
      <c r="K790" s="218">
        <v>566.77832100000001</v>
      </c>
      <c r="L790" s="217">
        <v>291.12</v>
      </c>
      <c r="M790" t="s">
        <v>643</v>
      </c>
      <c r="N790" t="s">
        <v>1935</v>
      </c>
      <c r="O790" t="s">
        <v>812</v>
      </c>
      <c r="P790" t="s">
        <v>682</v>
      </c>
      <c r="Q790" t="s">
        <v>683</v>
      </c>
      <c r="R790" t="s">
        <v>1669</v>
      </c>
      <c r="S790" t="s">
        <v>1669</v>
      </c>
      <c r="T790" t="s">
        <v>1669</v>
      </c>
      <c r="U790" t="s">
        <v>1669</v>
      </c>
      <c r="V790" t="s">
        <v>648</v>
      </c>
      <c r="W790" t="s">
        <v>1582</v>
      </c>
      <c r="X790" t="s">
        <v>1669</v>
      </c>
      <c r="Y790" s="216">
        <v>44658</v>
      </c>
    </row>
    <row r="791" spans="2:25" x14ac:dyDescent="0.25">
      <c r="B791" t="s">
        <v>1667</v>
      </c>
      <c r="C791" s="216">
        <v>44509</v>
      </c>
      <c r="D791" t="s">
        <v>1643</v>
      </c>
      <c r="E791" t="s">
        <v>639</v>
      </c>
      <c r="F791">
        <v>5534</v>
      </c>
      <c r="G791" t="s">
        <v>1722</v>
      </c>
      <c r="H791" t="s">
        <v>1719</v>
      </c>
      <c r="I791" t="s">
        <v>679</v>
      </c>
      <c r="J791" s="217">
        <v>82000</v>
      </c>
      <c r="K791" s="218">
        <v>565.97139600000003</v>
      </c>
      <c r="L791" s="217">
        <v>144.88</v>
      </c>
      <c r="M791" t="s">
        <v>643</v>
      </c>
      <c r="N791" t="s">
        <v>1935</v>
      </c>
      <c r="O791" t="s">
        <v>812</v>
      </c>
      <c r="P791" t="s">
        <v>682</v>
      </c>
      <c r="Q791" t="s">
        <v>683</v>
      </c>
      <c r="R791" t="s">
        <v>1669</v>
      </c>
      <c r="S791" t="s">
        <v>1669</v>
      </c>
      <c r="T791" t="s">
        <v>1669</v>
      </c>
      <c r="U791" t="s">
        <v>1669</v>
      </c>
      <c r="V791" t="s">
        <v>648</v>
      </c>
      <c r="W791" t="s">
        <v>1582</v>
      </c>
      <c r="X791" t="s">
        <v>1669</v>
      </c>
      <c r="Y791" s="216">
        <v>44658</v>
      </c>
    </row>
    <row r="792" spans="2:25" x14ac:dyDescent="0.25">
      <c r="B792" t="s">
        <v>1667</v>
      </c>
      <c r="C792" s="216">
        <v>44509</v>
      </c>
      <c r="D792" t="s">
        <v>1643</v>
      </c>
      <c r="E792" t="s">
        <v>639</v>
      </c>
      <c r="F792">
        <v>5534</v>
      </c>
      <c r="G792" t="s">
        <v>1723</v>
      </c>
      <c r="H792" t="s">
        <v>1721</v>
      </c>
      <c r="I792" t="s">
        <v>679</v>
      </c>
      <c r="J792" s="217">
        <v>160000</v>
      </c>
      <c r="K792" s="218">
        <v>565.97139600000003</v>
      </c>
      <c r="L792" s="217">
        <v>282.7</v>
      </c>
      <c r="M792" t="s">
        <v>643</v>
      </c>
      <c r="N792" t="s">
        <v>1935</v>
      </c>
      <c r="O792" t="s">
        <v>812</v>
      </c>
      <c r="P792" t="s">
        <v>682</v>
      </c>
      <c r="Q792" t="s">
        <v>683</v>
      </c>
      <c r="R792" t="s">
        <v>1669</v>
      </c>
      <c r="S792" t="s">
        <v>1669</v>
      </c>
      <c r="T792" t="s">
        <v>1669</v>
      </c>
      <c r="U792" t="s">
        <v>1669</v>
      </c>
      <c r="V792" t="s">
        <v>648</v>
      </c>
      <c r="W792" t="s">
        <v>1582</v>
      </c>
      <c r="X792" t="s">
        <v>1669</v>
      </c>
      <c r="Y792" s="216">
        <v>44658</v>
      </c>
    </row>
    <row r="793" spans="2:25" x14ac:dyDescent="0.25">
      <c r="B793" t="s">
        <v>1667</v>
      </c>
      <c r="C793" s="216">
        <v>44509</v>
      </c>
      <c r="D793" t="s">
        <v>1643</v>
      </c>
      <c r="E793" t="s">
        <v>639</v>
      </c>
      <c r="F793">
        <v>5534</v>
      </c>
      <c r="G793" t="s">
        <v>1726</v>
      </c>
      <c r="H793" t="s">
        <v>1727</v>
      </c>
      <c r="I793" t="s">
        <v>679</v>
      </c>
      <c r="J793" s="217">
        <v>108750</v>
      </c>
      <c r="K793" s="218">
        <v>565.97139600000003</v>
      </c>
      <c r="L793" s="217">
        <v>192.15</v>
      </c>
      <c r="M793" t="s">
        <v>643</v>
      </c>
      <c r="N793" t="s">
        <v>1933</v>
      </c>
      <c r="O793" t="s">
        <v>797</v>
      </c>
      <c r="P793" t="s">
        <v>682</v>
      </c>
      <c r="Q793" t="s">
        <v>683</v>
      </c>
      <c r="R793" t="s">
        <v>1669</v>
      </c>
      <c r="S793" t="s">
        <v>1669</v>
      </c>
      <c r="T793" t="s">
        <v>1669</v>
      </c>
      <c r="U793" t="s">
        <v>1669</v>
      </c>
      <c r="V793" t="s">
        <v>648</v>
      </c>
      <c r="W793" t="s">
        <v>1582</v>
      </c>
      <c r="X793" t="s">
        <v>1669</v>
      </c>
      <c r="Y793" s="216">
        <v>44658</v>
      </c>
    </row>
    <row r="794" spans="2:25" x14ac:dyDescent="0.25">
      <c r="B794" t="s">
        <v>1667</v>
      </c>
      <c r="C794" s="216">
        <v>44509</v>
      </c>
      <c r="D794" t="s">
        <v>1643</v>
      </c>
      <c r="E794" t="s">
        <v>639</v>
      </c>
      <c r="F794">
        <v>5534</v>
      </c>
      <c r="G794" t="s">
        <v>1728</v>
      </c>
      <c r="H794" t="s">
        <v>1729</v>
      </c>
      <c r="I794" t="s">
        <v>679</v>
      </c>
      <c r="J794" s="217">
        <v>108750</v>
      </c>
      <c r="K794" s="218">
        <v>565.97139600000003</v>
      </c>
      <c r="L794" s="217">
        <v>192.15</v>
      </c>
      <c r="M794" t="s">
        <v>643</v>
      </c>
      <c r="N794" t="s">
        <v>1933</v>
      </c>
      <c r="O794" t="s">
        <v>797</v>
      </c>
      <c r="P794" t="s">
        <v>682</v>
      </c>
      <c r="Q794" t="s">
        <v>683</v>
      </c>
      <c r="R794" t="s">
        <v>1669</v>
      </c>
      <c r="S794" t="s">
        <v>1669</v>
      </c>
      <c r="T794" t="s">
        <v>1669</v>
      </c>
      <c r="U794" t="s">
        <v>1669</v>
      </c>
      <c r="V794" t="s">
        <v>648</v>
      </c>
      <c r="W794" t="s">
        <v>1582</v>
      </c>
      <c r="X794" t="s">
        <v>1669</v>
      </c>
      <c r="Y794" s="216">
        <v>44658</v>
      </c>
    </row>
    <row r="795" spans="2:25" x14ac:dyDescent="0.25">
      <c r="B795" t="s">
        <v>1667</v>
      </c>
      <c r="C795" s="216">
        <v>44509</v>
      </c>
      <c r="D795" t="s">
        <v>1643</v>
      </c>
      <c r="E795" t="s">
        <v>639</v>
      </c>
      <c r="F795">
        <v>5534</v>
      </c>
      <c r="G795" t="s">
        <v>1724</v>
      </c>
      <c r="H795" t="s">
        <v>1725</v>
      </c>
      <c r="I795" t="s">
        <v>679</v>
      </c>
      <c r="J795" s="217">
        <v>25000</v>
      </c>
      <c r="K795" s="218">
        <v>565.97139600000003</v>
      </c>
      <c r="L795" s="217">
        <v>44.17</v>
      </c>
      <c r="M795" t="s">
        <v>643</v>
      </c>
      <c r="N795" t="s">
        <v>1936</v>
      </c>
      <c r="O795" t="s">
        <v>749</v>
      </c>
      <c r="P795" t="s">
        <v>682</v>
      </c>
      <c r="Q795" t="s">
        <v>683</v>
      </c>
      <c r="R795" t="s">
        <v>1669</v>
      </c>
      <c r="S795" t="s">
        <v>1669</v>
      </c>
      <c r="T795" t="s">
        <v>1669</v>
      </c>
      <c r="U795" t="s">
        <v>1669</v>
      </c>
      <c r="V795" t="s">
        <v>648</v>
      </c>
      <c r="W795" t="s">
        <v>1582</v>
      </c>
      <c r="X795" t="s">
        <v>1669</v>
      </c>
      <c r="Y795" s="216">
        <v>44658</v>
      </c>
    </row>
    <row r="796" spans="2:25" x14ac:dyDescent="0.25">
      <c r="B796" t="s">
        <v>1667</v>
      </c>
      <c r="C796" s="216">
        <v>44509</v>
      </c>
      <c r="D796" t="s">
        <v>1643</v>
      </c>
      <c r="E796" t="s">
        <v>639</v>
      </c>
      <c r="F796">
        <v>5534</v>
      </c>
      <c r="G796" t="s">
        <v>1724</v>
      </c>
      <c r="H796" t="s">
        <v>1725</v>
      </c>
      <c r="I796" t="s">
        <v>679</v>
      </c>
      <c r="J796" s="217">
        <v>25000</v>
      </c>
      <c r="K796" s="218">
        <v>565.97139600000003</v>
      </c>
      <c r="L796" s="217">
        <v>44.17</v>
      </c>
      <c r="M796" t="s">
        <v>643</v>
      </c>
      <c r="N796" t="s">
        <v>1936</v>
      </c>
      <c r="O796" t="s">
        <v>749</v>
      </c>
      <c r="P796" t="s">
        <v>682</v>
      </c>
      <c r="Q796" t="s">
        <v>683</v>
      </c>
      <c r="R796" t="s">
        <v>1669</v>
      </c>
      <c r="S796" t="s">
        <v>1669</v>
      </c>
      <c r="T796" t="s">
        <v>1669</v>
      </c>
      <c r="U796" t="s">
        <v>1669</v>
      </c>
      <c r="V796" t="s">
        <v>648</v>
      </c>
      <c r="W796" t="s">
        <v>1582</v>
      </c>
      <c r="X796" t="s">
        <v>1669</v>
      </c>
      <c r="Y796" s="216">
        <v>44658</v>
      </c>
    </row>
    <row r="797" spans="2:25" x14ac:dyDescent="0.25">
      <c r="B797" t="s">
        <v>1667</v>
      </c>
      <c r="C797" s="216">
        <v>44509</v>
      </c>
      <c r="D797" t="s">
        <v>1643</v>
      </c>
      <c r="E797" t="s">
        <v>639</v>
      </c>
      <c r="F797">
        <v>5534</v>
      </c>
      <c r="G797" t="s">
        <v>1724</v>
      </c>
      <c r="H797" t="s">
        <v>1725</v>
      </c>
      <c r="I797" t="s">
        <v>679</v>
      </c>
      <c r="J797" s="217">
        <v>25000</v>
      </c>
      <c r="K797" s="218">
        <v>565.97139600000003</v>
      </c>
      <c r="L797" s="217">
        <v>44.17</v>
      </c>
      <c r="M797" t="s">
        <v>643</v>
      </c>
      <c r="N797" t="s">
        <v>1936</v>
      </c>
      <c r="O797" t="s">
        <v>749</v>
      </c>
      <c r="P797" t="s">
        <v>682</v>
      </c>
      <c r="Q797" t="s">
        <v>683</v>
      </c>
      <c r="R797" t="s">
        <v>1669</v>
      </c>
      <c r="S797" t="s">
        <v>1669</v>
      </c>
      <c r="T797" t="s">
        <v>1669</v>
      </c>
      <c r="U797" t="s">
        <v>1669</v>
      </c>
      <c r="V797" t="s">
        <v>648</v>
      </c>
      <c r="W797" t="s">
        <v>1582</v>
      </c>
      <c r="X797" t="s">
        <v>1669</v>
      </c>
      <c r="Y797" s="216">
        <v>44658</v>
      </c>
    </row>
    <row r="798" spans="2:25" x14ac:dyDescent="0.25">
      <c r="B798" t="s">
        <v>1667</v>
      </c>
      <c r="C798" s="216">
        <v>44509</v>
      </c>
      <c r="D798" t="s">
        <v>1643</v>
      </c>
      <c r="E798" t="s">
        <v>639</v>
      </c>
      <c r="F798">
        <v>5534</v>
      </c>
      <c r="G798" t="s">
        <v>1724</v>
      </c>
      <c r="H798" t="s">
        <v>1725</v>
      </c>
      <c r="I798" t="s">
        <v>679</v>
      </c>
      <c r="J798" s="217">
        <v>25000</v>
      </c>
      <c r="K798" s="218">
        <v>565.97139600000003</v>
      </c>
      <c r="L798" s="217">
        <v>44.17</v>
      </c>
      <c r="M798" t="s">
        <v>643</v>
      </c>
      <c r="N798" t="s">
        <v>1936</v>
      </c>
      <c r="O798" t="s">
        <v>749</v>
      </c>
      <c r="P798" t="s">
        <v>682</v>
      </c>
      <c r="Q798" t="s">
        <v>683</v>
      </c>
      <c r="R798" t="s">
        <v>1669</v>
      </c>
      <c r="S798" t="s">
        <v>1669</v>
      </c>
      <c r="T798" t="s">
        <v>1669</v>
      </c>
      <c r="U798" t="s">
        <v>1669</v>
      </c>
      <c r="V798" t="s">
        <v>648</v>
      </c>
      <c r="W798" t="s">
        <v>1582</v>
      </c>
      <c r="X798" t="s">
        <v>1669</v>
      </c>
      <c r="Y798" s="216">
        <v>44658</v>
      </c>
    </row>
    <row r="799" spans="2:25" x14ac:dyDescent="0.25">
      <c r="B799" t="s">
        <v>1667</v>
      </c>
      <c r="C799" s="216">
        <v>44510</v>
      </c>
      <c r="D799" t="s">
        <v>1643</v>
      </c>
      <c r="E799" t="s">
        <v>639</v>
      </c>
      <c r="F799">
        <v>5534</v>
      </c>
      <c r="G799" t="s">
        <v>1740</v>
      </c>
      <c r="H799" t="s">
        <v>1741</v>
      </c>
      <c r="I799" t="s">
        <v>679</v>
      </c>
      <c r="J799" s="217">
        <v>25000</v>
      </c>
      <c r="K799" s="218">
        <v>568.15516400000001</v>
      </c>
      <c r="L799" s="217">
        <v>44</v>
      </c>
      <c r="M799" t="s">
        <v>643</v>
      </c>
      <c r="N799" t="s">
        <v>1936</v>
      </c>
      <c r="O799" t="s">
        <v>749</v>
      </c>
      <c r="P799" t="s">
        <v>682</v>
      </c>
      <c r="Q799" t="s">
        <v>683</v>
      </c>
      <c r="R799" t="s">
        <v>1669</v>
      </c>
      <c r="S799" t="s">
        <v>1669</v>
      </c>
      <c r="T799" t="s">
        <v>1669</v>
      </c>
      <c r="U799" t="s">
        <v>1669</v>
      </c>
      <c r="V799" t="s">
        <v>648</v>
      </c>
      <c r="W799" t="s">
        <v>1582</v>
      </c>
      <c r="X799" t="s">
        <v>1669</v>
      </c>
      <c r="Y799" s="216">
        <v>44658</v>
      </c>
    </row>
    <row r="800" spans="2:25" x14ac:dyDescent="0.25">
      <c r="B800" t="s">
        <v>1667</v>
      </c>
      <c r="C800" s="216">
        <v>44510</v>
      </c>
      <c r="D800" t="s">
        <v>1643</v>
      </c>
      <c r="E800" t="s">
        <v>639</v>
      </c>
      <c r="F800">
        <v>5534</v>
      </c>
      <c r="G800" t="s">
        <v>1740</v>
      </c>
      <c r="H800" t="s">
        <v>1741</v>
      </c>
      <c r="I800" t="s">
        <v>679</v>
      </c>
      <c r="J800" s="217">
        <v>25000</v>
      </c>
      <c r="K800" s="218">
        <v>568.15516400000001</v>
      </c>
      <c r="L800" s="217">
        <v>44</v>
      </c>
      <c r="M800" t="s">
        <v>643</v>
      </c>
      <c r="N800" t="s">
        <v>1936</v>
      </c>
      <c r="O800" t="s">
        <v>749</v>
      </c>
      <c r="P800" t="s">
        <v>682</v>
      </c>
      <c r="Q800" t="s">
        <v>683</v>
      </c>
      <c r="R800" t="s">
        <v>1669</v>
      </c>
      <c r="S800" t="s">
        <v>1669</v>
      </c>
      <c r="T800" t="s">
        <v>1669</v>
      </c>
      <c r="U800" t="s">
        <v>1669</v>
      </c>
      <c r="V800" t="s">
        <v>648</v>
      </c>
      <c r="W800" t="s">
        <v>1582</v>
      </c>
      <c r="X800" t="s">
        <v>1669</v>
      </c>
      <c r="Y800" s="216">
        <v>44658</v>
      </c>
    </row>
    <row r="801" spans="2:25" x14ac:dyDescent="0.25">
      <c r="B801" t="s">
        <v>1667</v>
      </c>
      <c r="C801" s="216">
        <v>44510</v>
      </c>
      <c r="D801" t="s">
        <v>1643</v>
      </c>
      <c r="E801" t="s">
        <v>639</v>
      </c>
      <c r="F801">
        <v>5534</v>
      </c>
      <c r="G801" t="s">
        <v>1740</v>
      </c>
      <c r="H801" t="s">
        <v>1741</v>
      </c>
      <c r="I801" t="s">
        <v>679</v>
      </c>
      <c r="J801" s="217">
        <v>25000</v>
      </c>
      <c r="K801" s="218">
        <v>568.15516400000001</v>
      </c>
      <c r="L801" s="217">
        <v>44</v>
      </c>
      <c r="M801" t="s">
        <v>643</v>
      </c>
      <c r="N801" t="s">
        <v>1936</v>
      </c>
      <c r="O801" t="s">
        <v>749</v>
      </c>
      <c r="P801" t="s">
        <v>682</v>
      </c>
      <c r="Q801" t="s">
        <v>683</v>
      </c>
      <c r="R801" t="s">
        <v>1669</v>
      </c>
      <c r="S801" t="s">
        <v>1669</v>
      </c>
      <c r="T801" t="s">
        <v>1669</v>
      </c>
      <c r="U801" t="s">
        <v>1669</v>
      </c>
      <c r="V801" t="s">
        <v>648</v>
      </c>
      <c r="W801" t="s">
        <v>1582</v>
      </c>
      <c r="X801" t="s">
        <v>1669</v>
      </c>
      <c r="Y801" s="216">
        <v>44658</v>
      </c>
    </row>
    <row r="802" spans="2:25" x14ac:dyDescent="0.25">
      <c r="B802" t="s">
        <v>1667</v>
      </c>
      <c r="C802" s="216">
        <v>44510</v>
      </c>
      <c r="D802" t="s">
        <v>1643</v>
      </c>
      <c r="E802" t="s">
        <v>639</v>
      </c>
      <c r="F802">
        <v>5534</v>
      </c>
      <c r="G802" t="s">
        <v>1740</v>
      </c>
      <c r="H802" t="s">
        <v>1741</v>
      </c>
      <c r="I802" t="s">
        <v>679</v>
      </c>
      <c r="J802" s="217">
        <v>25000</v>
      </c>
      <c r="K802" s="218">
        <v>568.15516400000001</v>
      </c>
      <c r="L802" s="217">
        <v>44</v>
      </c>
      <c r="M802" t="s">
        <v>643</v>
      </c>
      <c r="N802" t="s">
        <v>1936</v>
      </c>
      <c r="O802" t="s">
        <v>749</v>
      </c>
      <c r="P802" t="s">
        <v>682</v>
      </c>
      <c r="Q802" t="s">
        <v>683</v>
      </c>
      <c r="R802" t="s">
        <v>1669</v>
      </c>
      <c r="S802" t="s">
        <v>1669</v>
      </c>
      <c r="T802" t="s">
        <v>1669</v>
      </c>
      <c r="U802" t="s">
        <v>1669</v>
      </c>
      <c r="V802" t="s">
        <v>648</v>
      </c>
      <c r="W802" t="s">
        <v>1582</v>
      </c>
      <c r="X802" t="s">
        <v>1669</v>
      </c>
      <c r="Y802" s="216">
        <v>44658</v>
      </c>
    </row>
    <row r="803" spans="2:25" x14ac:dyDescent="0.25">
      <c r="B803" t="s">
        <v>1667</v>
      </c>
      <c r="C803" s="216">
        <v>44510</v>
      </c>
      <c r="D803" t="s">
        <v>1643</v>
      </c>
      <c r="E803" t="s">
        <v>639</v>
      </c>
      <c r="F803">
        <v>5534</v>
      </c>
      <c r="G803" t="s">
        <v>1742</v>
      </c>
      <c r="H803" t="s">
        <v>1741</v>
      </c>
      <c r="I803" t="s">
        <v>679</v>
      </c>
      <c r="J803" s="217">
        <v>50000</v>
      </c>
      <c r="K803" s="218">
        <v>568.15516400000001</v>
      </c>
      <c r="L803" s="217">
        <v>88</v>
      </c>
      <c r="M803" t="s">
        <v>643</v>
      </c>
      <c r="N803" t="s">
        <v>1936</v>
      </c>
      <c r="O803" t="s">
        <v>749</v>
      </c>
      <c r="P803" t="s">
        <v>682</v>
      </c>
      <c r="Q803" t="s">
        <v>683</v>
      </c>
      <c r="R803" t="s">
        <v>1669</v>
      </c>
      <c r="S803" t="s">
        <v>1669</v>
      </c>
      <c r="T803" t="s">
        <v>1669</v>
      </c>
      <c r="U803" t="s">
        <v>1669</v>
      </c>
      <c r="V803" t="s">
        <v>648</v>
      </c>
      <c r="W803" t="s">
        <v>1582</v>
      </c>
      <c r="X803" t="s">
        <v>1669</v>
      </c>
      <c r="Y803" s="216">
        <v>44658</v>
      </c>
    </row>
    <row r="804" spans="2:25" x14ac:dyDescent="0.25">
      <c r="B804" t="s">
        <v>1667</v>
      </c>
      <c r="C804" s="216">
        <v>44510</v>
      </c>
      <c r="D804" t="s">
        <v>1643</v>
      </c>
      <c r="E804" t="s">
        <v>639</v>
      </c>
      <c r="F804">
        <v>5534</v>
      </c>
      <c r="G804" t="s">
        <v>1742</v>
      </c>
      <c r="H804" t="s">
        <v>1741</v>
      </c>
      <c r="I804" t="s">
        <v>679</v>
      </c>
      <c r="J804" s="217">
        <v>50000</v>
      </c>
      <c r="K804" s="218">
        <v>568.15516400000001</v>
      </c>
      <c r="L804" s="217">
        <v>88</v>
      </c>
      <c r="M804" t="s">
        <v>643</v>
      </c>
      <c r="N804" t="s">
        <v>1936</v>
      </c>
      <c r="O804" t="s">
        <v>749</v>
      </c>
      <c r="P804" t="s">
        <v>682</v>
      </c>
      <c r="Q804" t="s">
        <v>683</v>
      </c>
      <c r="R804" t="s">
        <v>1669</v>
      </c>
      <c r="S804" t="s">
        <v>1669</v>
      </c>
      <c r="T804" t="s">
        <v>1669</v>
      </c>
      <c r="U804" t="s">
        <v>1669</v>
      </c>
      <c r="V804" t="s">
        <v>648</v>
      </c>
      <c r="W804" t="s">
        <v>1582</v>
      </c>
      <c r="X804" t="s">
        <v>1669</v>
      </c>
      <c r="Y804" s="216">
        <v>44658</v>
      </c>
    </row>
    <row r="805" spans="2:25" x14ac:dyDescent="0.25">
      <c r="B805" t="s">
        <v>1667</v>
      </c>
      <c r="C805" s="216">
        <v>44510</v>
      </c>
      <c r="D805" t="s">
        <v>1643</v>
      </c>
      <c r="E805" t="s">
        <v>639</v>
      </c>
      <c r="F805">
        <v>5534</v>
      </c>
      <c r="G805" t="s">
        <v>1742</v>
      </c>
      <c r="H805" t="s">
        <v>1741</v>
      </c>
      <c r="I805" t="s">
        <v>679</v>
      </c>
      <c r="J805" s="217">
        <v>50000</v>
      </c>
      <c r="K805" s="218">
        <v>568.15516400000001</v>
      </c>
      <c r="L805" s="217">
        <v>88</v>
      </c>
      <c r="M805" t="s">
        <v>643</v>
      </c>
      <c r="N805" t="s">
        <v>1936</v>
      </c>
      <c r="O805" t="s">
        <v>749</v>
      </c>
      <c r="P805" t="s">
        <v>682</v>
      </c>
      <c r="Q805" t="s">
        <v>683</v>
      </c>
      <c r="R805" t="s">
        <v>1669</v>
      </c>
      <c r="S805" t="s">
        <v>1669</v>
      </c>
      <c r="T805" t="s">
        <v>1669</v>
      </c>
      <c r="U805" t="s">
        <v>1669</v>
      </c>
      <c r="V805" t="s">
        <v>648</v>
      </c>
      <c r="W805" t="s">
        <v>1582</v>
      </c>
      <c r="X805" t="s">
        <v>1669</v>
      </c>
      <c r="Y805" s="216">
        <v>44658</v>
      </c>
    </row>
    <row r="806" spans="2:25" x14ac:dyDescent="0.25">
      <c r="B806" t="s">
        <v>1667</v>
      </c>
      <c r="C806" s="216">
        <v>44510</v>
      </c>
      <c r="D806" t="s">
        <v>1643</v>
      </c>
      <c r="E806" t="s">
        <v>639</v>
      </c>
      <c r="F806">
        <v>5534</v>
      </c>
      <c r="G806" t="s">
        <v>1730</v>
      </c>
      <c r="H806" t="s">
        <v>1731</v>
      </c>
      <c r="I806" t="s">
        <v>679</v>
      </c>
      <c r="J806" s="217">
        <v>40000</v>
      </c>
      <c r="K806" s="218">
        <v>568.15516400000001</v>
      </c>
      <c r="L806" s="217">
        <v>70.400000000000006</v>
      </c>
      <c r="M806" t="s">
        <v>643</v>
      </c>
      <c r="N806" t="s">
        <v>1933</v>
      </c>
      <c r="O806" t="s">
        <v>797</v>
      </c>
      <c r="P806" t="s">
        <v>682</v>
      </c>
      <c r="Q806" t="s">
        <v>683</v>
      </c>
      <c r="R806" t="s">
        <v>1669</v>
      </c>
      <c r="S806" t="s">
        <v>1669</v>
      </c>
      <c r="T806" t="s">
        <v>1669</v>
      </c>
      <c r="U806" t="s">
        <v>1669</v>
      </c>
      <c r="V806" t="s">
        <v>648</v>
      </c>
      <c r="W806" t="s">
        <v>1582</v>
      </c>
      <c r="X806" t="s">
        <v>1669</v>
      </c>
      <c r="Y806" s="216">
        <v>44658</v>
      </c>
    </row>
    <row r="807" spans="2:25" x14ac:dyDescent="0.25">
      <c r="B807" t="s">
        <v>1667</v>
      </c>
      <c r="C807" s="216">
        <v>44510</v>
      </c>
      <c r="D807" t="s">
        <v>1643</v>
      </c>
      <c r="E807" t="s">
        <v>639</v>
      </c>
      <c r="F807">
        <v>5534</v>
      </c>
      <c r="G807" t="s">
        <v>1732</v>
      </c>
      <c r="H807" t="s">
        <v>1733</v>
      </c>
      <c r="I807" t="s">
        <v>679</v>
      </c>
      <c r="J807" s="217">
        <v>44500</v>
      </c>
      <c r="K807" s="218">
        <v>568.15516400000001</v>
      </c>
      <c r="L807" s="217">
        <v>78.319999999999993</v>
      </c>
      <c r="M807" t="s">
        <v>643</v>
      </c>
      <c r="N807" t="s">
        <v>1933</v>
      </c>
      <c r="O807" t="s">
        <v>797</v>
      </c>
      <c r="P807" t="s">
        <v>682</v>
      </c>
      <c r="Q807" t="s">
        <v>683</v>
      </c>
      <c r="R807" t="s">
        <v>1669</v>
      </c>
      <c r="S807" t="s">
        <v>1669</v>
      </c>
      <c r="T807" t="s">
        <v>1669</v>
      </c>
      <c r="U807" t="s">
        <v>1669</v>
      </c>
      <c r="V807" t="s">
        <v>648</v>
      </c>
      <c r="W807" t="s">
        <v>1582</v>
      </c>
      <c r="X807" t="s">
        <v>1669</v>
      </c>
      <c r="Y807" s="216">
        <v>44658</v>
      </c>
    </row>
    <row r="808" spans="2:25" x14ac:dyDescent="0.25">
      <c r="B808" t="s">
        <v>1667</v>
      </c>
      <c r="C808" s="216">
        <v>44510</v>
      </c>
      <c r="D808" t="s">
        <v>1643</v>
      </c>
      <c r="E808" t="s">
        <v>639</v>
      </c>
      <c r="F808">
        <v>5534</v>
      </c>
      <c r="G808" t="s">
        <v>1743</v>
      </c>
      <c r="H808" t="s">
        <v>1744</v>
      </c>
      <c r="I808" t="s">
        <v>679</v>
      </c>
      <c r="J808" s="217">
        <v>98000</v>
      </c>
      <c r="K808" s="218">
        <v>568.15516400000001</v>
      </c>
      <c r="L808" s="217">
        <v>172.49</v>
      </c>
      <c r="M808" t="s">
        <v>643</v>
      </c>
      <c r="N808" t="s">
        <v>1935</v>
      </c>
      <c r="O808" t="s">
        <v>812</v>
      </c>
      <c r="P808" t="s">
        <v>682</v>
      </c>
      <c r="Q808" t="s">
        <v>683</v>
      </c>
      <c r="R808" t="s">
        <v>1669</v>
      </c>
      <c r="S808" t="s">
        <v>1669</v>
      </c>
      <c r="T808" t="s">
        <v>1669</v>
      </c>
      <c r="U808" t="s">
        <v>1669</v>
      </c>
      <c r="V808" t="s">
        <v>648</v>
      </c>
      <c r="W808" t="s">
        <v>1582</v>
      </c>
      <c r="X808" t="s">
        <v>1669</v>
      </c>
      <c r="Y808" s="216">
        <v>44658</v>
      </c>
    </row>
    <row r="809" spans="2:25" x14ac:dyDescent="0.25">
      <c r="B809" t="s">
        <v>1667</v>
      </c>
      <c r="C809" s="216">
        <v>44510</v>
      </c>
      <c r="D809" t="s">
        <v>1643</v>
      </c>
      <c r="E809" t="s">
        <v>639</v>
      </c>
      <c r="F809">
        <v>5534</v>
      </c>
      <c r="G809" t="s">
        <v>1745</v>
      </c>
      <c r="H809" t="s">
        <v>1746</v>
      </c>
      <c r="I809" t="s">
        <v>679</v>
      </c>
      <c r="J809" s="217">
        <v>127500</v>
      </c>
      <c r="K809" s="218">
        <v>568.15516400000001</v>
      </c>
      <c r="L809" s="217">
        <v>224.41</v>
      </c>
      <c r="M809" t="s">
        <v>643</v>
      </c>
      <c r="N809" t="s">
        <v>1935</v>
      </c>
      <c r="O809" t="s">
        <v>812</v>
      </c>
      <c r="P809" t="s">
        <v>682</v>
      </c>
      <c r="Q809" t="s">
        <v>683</v>
      </c>
      <c r="R809" t="s">
        <v>1669</v>
      </c>
      <c r="S809" t="s">
        <v>1669</v>
      </c>
      <c r="T809" t="s">
        <v>1669</v>
      </c>
      <c r="U809" t="s">
        <v>1669</v>
      </c>
      <c r="V809" t="s">
        <v>648</v>
      </c>
      <c r="W809" t="s">
        <v>1582</v>
      </c>
      <c r="X809" t="s">
        <v>1669</v>
      </c>
      <c r="Y809" s="216">
        <v>44658</v>
      </c>
    </row>
    <row r="810" spans="2:25" x14ac:dyDescent="0.25">
      <c r="B810" t="s">
        <v>1667</v>
      </c>
      <c r="C810" s="216">
        <v>44510</v>
      </c>
      <c r="D810" t="s">
        <v>1643</v>
      </c>
      <c r="E810" t="s">
        <v>639</v>
      </c>
      <c r="F810">
        <v>5534</v>
      </c>
      <c r="G810" t="s">
        <v>1734</v>
      </c>
      <c r="H810" t="s">
        <v>1735</v>
      </c>
      <c r="I810" t="s">
        <v>679</v>
      </c>
      <c r="J810" s="217">
        <v>25000</v>
      </c>
      <c r="K810" s="218">
        <v>568.15516400000001</v>
      </c>
      <c r="L810" s="217">
        <v>44</v>
      </c>
      <c r="M810" t="s">
        <v>643</v>
      </c>
      <c r="N810" t="s">
        <v>1934</v>
      </c>
      <c r="O810" t="s">
        <v>806</v>
      </c>
      <c r="P810" t="s">
        <v>682</v>
      </c>
      <c r="Q810" t="s">
        <v>683</v>
      </c>
      <c r="R810" t="s">
        <v>1669</v>
      </c>
      <c r="S810" t="s">
        <v>1669</v>
      </c>
      <c r="T810" t="s">
        <v>1669</v>
      </c>
      <c r="U810" t="s">
        <v>1669</v>
      </c>
      <c r="V810" t="s">
        <v>648</v>
      </c>
      <c r="W810" t="s">
        <v>1582</v>
      </c>
      <c r="X810" t="s">
        <v>1669</v>
      </c>
      <c r="Y810" s="216">
        <v>44658</v>
      </c>
    </row>
    <row r="811" spans="2:25" x14ac:dyDescent="0.25">
      <c r="B811" t="s">
        <v>1667</v>
      </c>
      <c r="C811" s="216">
        <v>44510</v>
      </c>
      <c r="D811" t="s">
        <v>1643</v>
      </c>
      <c r="E811" t="s">
        <v>639</v>
      </c>
      <c r="F811">
        <v>5534</v>
      </c>
      <c r="G811" t="s">
        <v>1738</v>
      </c>
      <c r="H811" t="s">
        <v>1739</v>
      </c>
      <c r="I811" t="s">
        <v>679</v>
      </c>
      <c r="J811" s="217">
        <v>1500</v>
      </c>
      <c r="K811" s="218">
        <v>568.15516400000001</v>
      </c>
      <c r="L811" s="217">
        <v>2.64</v>
      </c>
      <c r="M811" t="s">
        <v>643</v>
      </c>
      <c r="N811" t="s">
        <v>1938</v>
      </c>
      <c r="O811" t="s">
        <v>709</v>
      </c>
      <c r="P811" t="s">
        <v>682</v>
      </c>
      <c r="Q811" t="s">
        <v>683</v>
      </c>
      <c r="R811" t="s">
        <v>1669</v>
      </c>
      <c r="S811" t="s">
        <v>1669</v>
      </c>
      <c r="T811" t="s">
        <v>1669</v>
      </c>
      <c r="U811" t="s">
        <v>1669</v>
      </c>
      <c r="V811" t="s">
        <v>648</v>
      </c>
      <c r="W811" t="s">
        <v>1582</v>
      </c>
      <c r="X811" t="s">
        <v>1669</v>
      </c>
      <c r="Y811" s="216">
        <v>44658</v>
      </c>
    </row>
    <row r="812" spans="2:25" x14ac:dyDescent="0.25">
      <c r="B812" t="s">
        <v>1667</v>
      </c>
      <c r="C812" s="216">
        <v>44510</v>
      </c>
      <c r="D812" t="s">
        <v>1643</v>
      </c>
      <c r="E812" t="s">
        <v>639</v>
      </c>
      <c r="F812">
        <v>5534</v>
      </c>
      <c r="G812" t="s">
        <v>1736</v>
      </c>
      <c r="H812" t="s">
        <v>1737</v>
      </c>
      <c r="I812" t="s">
        <v>679</v>
      </c>
      <c r="J812" s="217">
        <v>3000</v>
      </c>
      <c r="K812" s="218">
        <v>568.15516400000001</v>
      </c>
      <c r="L812" s="217">
        <v>5.28</v>
      </c>
      <c r="M812" t="s">
        <v>643</v>
      </c>
      <c r="N812" t="s">
        <v>1937</v>
      </c>
      <c r="O812" t="s">
        <v>744</v>
      </c>
      <c r="P812" t="s">
        <v>682</v>
      </c>
      <c r="Q812" t="s">
        <v>683</v>
      </c>
      <c r="R812" t="s">
        <v>1669</v>
      </c>
      <c r="S812" t="s">
        <v>1669</v>
      </c>
      <c r="T812" t="s">
        <v>1669</v>
      </c>
      <c r="U812" t="s">
        <v>1669</v>
      </c>
      <c r="V812" t="s">
        <v>648</v>
      </c>
      <c r="W812" t="s">
        <v>1582</v>
      </c>
      <c r="X812" t="s">
        <v>1669</v>
      </c>
      <c r="Y812" s="216">
        <v>44658</v>
      </c>
    </row>
    <row r="813" spans="2:25" x14ac:dyDescent="0.25">
      <c r="B813" t="s">
        <v>1667</v>
      </c>
      <c r="C813" s="216">
        <v>44511</v>
      </c>
      <c r="D813" t="s">
        <v>1643</v>
      </c>
      <c r="E813" t="s">
        <v>639</v>
      </c>
      <c r="F813">
        <v>5534</v>
      </c>
      <c r="G813" t="s">
        <v>1750</v>
      </c>
      <c r="H813" t="s">
        <v>1751</v>
      </c>
      <c r="I813" t="s">
        <v>679</v>
      </c>
      <c r="J813" s="217">
        <v>1000</v>
      </c>
      <c r="K813" s="218">
        <v>572.14228100000003</v>
      </c>
      <c r="L813" s="217">
        <v>1.75</v>
      </c>
      <c r="M813" t="s">
        <v>643</v>
      </c>
      <c r="N813" t="s">
        <v>1660</v>
      </c>
      <c r="O813" t="s">
        <v>819</v>
      </c>
      <c r="P813" t="s">
        <v>682</v>
      </c>
      <c r="Q813" t="s">
        <v>683</v>
      </c>
      <c r="R813" t="s">
        <v>1669</v>
      </c>
      <c r="S813" t="s">
        <v>1669</v>
      </c>
      <c r="T813" t="s">
        <v>1669</v>
      </c>
      <c r="U813" t="s">
        <v>1669</v>
      </c>
      <c r="V813" t="s">
        <v>648</v>
      </c>
      <c r="W813" t="s">
        <v>1582</v>
      </c>
      <c r="X813" t="s">
        <v>1669</v>
      </c>
      <c r="Y813" s="216">
        <v>44658</v>
      </c>
    </row>
    <row r="814" spans="2:25" x14ac:dyDescent="0.25">
      <c r="B814" t="s">
        <v>1667</v>
      </c>
      <c r="C814" s="216">
        <v>44511</v>
      </c>
      <c r="D814" t="s">
        <v>1643</v>
      </c>
      <c r="E814" t="s">
        <v>639</v>
      </c>
      <c r="F814">
        <v>5534</v>
      </c>
      <c r="G814" t="s">
        <v>1754</v>
      </c>
      <c r="H814" t="s">
        <v>1735</v>
      </c>
      <c r="I814" t="s">
        <v>679</v>
      </c>
      <c r="J814" s="217">
        <v>25000</v>
      </c>
      <c r="K814" s="218">
        <v>572.14228100000003</v>
      </c>
      <c r="L814" s="217">
        <v>43.7</v>
      </c>
      <c r="M814" t="s">
        <v>643</v>
      </c>
      <c r="N814" t="s">
        <v>1934</v>
      </c>
      <c r="O814" t="s">
        <v>806</v>
      </c>
      <c r="P814" t="s">
        <v>682</v>
      </c>
      <c r="Q814" t="s">
        <v>683</v>
      </c>
      <c r="R814" t="s">
        <v>1669</v>
      </c>
      <c r="S814" t="s">
        <v>1669</v>
      </c>
      <c r="T814" t="s">
        <v>1669</v>
      </c>
      <c r="U814" t="s">
        <v>1669</v>
      </c>
      <c r="V814" t="s">
        <v>648</v>
      </c>
      <c r="W814" t="s">
        <v>1582</v>
      </c>
      <c r="X814" t="s">
        <v>1669</v>
      </c>
      <c r="Y814" s="216">
        <v>44658</v>
      </c>
    </row>
    <row r="815" spans="2:25" x14ac:dyDescent="0.25">
      <c r="B815" t="s">
        <v>1667</v>
      </c>
      <c r="C815" s="216">
        <v>44511</v>
      </c>
      <c r="D815" t="s">
        <v>1643</v>
      </c>
      <c r="E815" t="s">
        <v>639</v>
      </c>
      <c r="F815">
        <v>5534</v>
      </c>
      <c r="G815" t="s">
        <v>1747</v>
      </c>
      <c r="H815" t="s">
        <v>1748</v>
      </c>
      <c r="I815" t="s">
        <v>679</v>
      </c>
      <c r="J815" s="217">
        <v>106000</v>
      </c>
      <c r="K815" s="218">
        <v>572.14228100000003</v>
      </c>
      <c r="L815" s="217">
        <v>185.27</v>
      </c>
      <c r="M815" t="s">
        <v>643</v>
      </c>
      <c r="N815" t="s">
        <v>1935</v>
      </c>
      <c r="O815" t="s">
        <v>812</v>
      </c>
      <c r="P815" t="s">
        <v>682</v>
      </c>
      <c r="Q815" t="s">
        <v>683</v>
      </c>
      <c r="R815" t="s">
        <v>1669</v>
      </c>
      <c r="S815" t="s">
        <v>1669</v>
      </c>
      <c r="T815" t="s">
        <v>1669</v>
      </c>
      <c r="U815" t="s">
        <v>1669</v>
      </c>
      <c r="V815" t="s">
        <v>648</v>
      </c>
      <c r="W815" t="s">
        <v>1582</v>
      </c>
      <c r="X815" t="s">
        <v>1669</v>
      </c>
      <c r="Y815" s="216">
        <v>44658</v>
      </c>
    </row>
    <row r="816" spans="2:25" x14ac:dyDescent="0.25">
      <c r="B816" t="s">
        <v>1667</v>
      </c>
      <c r="C816" s="216">
        <v>44511</v>
      </c>
      <c r="D816" t="s">
        <v>1643</v>
      </c>
      <c r="E816" t="s">
        <v>639</v>
      </c>
      <c r="F816">
        <v>5534</v>
      </c>
      <c r="G816" t="s">
        <v>1749</v>
      </c>
      <c r="H816" t="s">
        <v>1746</v>
      </c>
      <c r="I816" t="s">
        <v>679</v>
      </c>
      <c r="J816" s="217">
        <v>125000</v>
      </c>
      <c r="K816" s="218">
        <v>572.14228100000003</v>
      </c>
      <c r="L816" s="217">
        <v>218.48</v>
      </c>
      <c r="M816" t="s">
        <v>643</v>
      </c>
      <c r="N816" t="s">
        <v>1935</v>
      </c>
      <c r="O816" t="s">
        <v>812</v>
      </c>
      <c r="P816" t="s">
        <v>682</v>
      </c>
      <c r="Q816" t="s">
        <v>683</v>
      </c>
      <c r="R816" t="s">
        <v>1669</v>
      </c>
      <c r="S816" t="s">
        <v>1669</v>
      </c>
      <c r="T816" t="s">
        <v>1669</v>
      </c>
      <c r="U816" t="s">
        <v>1669</v>
      </c>
      <c r="V816" t="s">
        <v>648</v>
      </c>
      <c r="W816" t="s">
        <v>1582</v>
      </c>
      <c r="X816" t="s">
        <v>1669</v>
      </c>
      <c r="Y816" s="216">
        <v>44658</v>
      </c>
    </row>
    <row r="817" spans="2:25" x14ac:dyDescent="0.25">
      <c r="B817" t="s">
        <v>1667</v>
      </c>
      <c r="C817" s="216">
        <v>44511</v>
      </c>
      <c r="D817" t="s">
        <v>1643</v>
      </c>
      <c r="E817" t="s">
        <v>639</v>
      </c>
      <c r="F817">
        <v>5534</v>
      </c>
      <c r="G817" t="s">
        <v>1755</v>
      </c>
      <c r="H817" t="s">
        <v>1756</v>
      </c>
      <c r="I817" t="s">
        <v>679</v>
      </c>
      <c r="J817" s="217">
        <v>7800</v>
      </c>
      <c r="K817" s="218">
        <v>572.14228100000003</v>
      </c>
      <c r="L817" s="217">
        <v>13.63</v>
      </c>
      <c r="M817" t="s">
        <v>643</v>
      </c>
      <c r="N817" t="s">
        <v>1933</v>
      </c>
      <c r="O817" t="s">
        <v>797</v>
      </c>
      <c r="P817" t="s">
        <v>682</v>
      </c>
      <c r="Q817" t="s">
        <v>683</v>
      </c>
      <c r="R817" t="s">
        <v>1669</v>
      </c>
      <c r="S817" t="s">
        <v>1669</v>
      </c>
      <c r="T817" t="s">
        <v>1669</v>
      </c>
      <c r="U817" t="s">
        <v>1669</v>
      </c>
      <c r="V817" t="s">
        <v>648</v>
      </c>
      <c r="W817" t="s">
        <v>1582</v>
      </c>
      <c r="X817" t="s">
        <v>1669</v>
      </c>
      <c r="Y817" s="216">
        <v>44658</v>
      </c>
    </row>
    <row r="818" spans="2:25" x14ac:dyDescent="0.25">
      <c r="B818" t="s">
        <v>1667</v>
      </c>
      <c r="C818" s="216">
        <v>44511</v>
      </c>
      <c r="D818" t="s">
        <v>1643</v>
      </c>
      <c r="E818" t="s">
        <v>639</v>
      </c>
      <c r="F818">
        <v>5534</v>
      </c>
      <c r="G818" t="s">
        <v>1757</v>
      </c>
      <c r="H818" t="s">
        <v>1758</v>
      </c>
      <c r="I818" t="s">
        <v>679</v>
      </c>
      <c r="J818" s="217">
        <v>40000</v>
      </c>
      <c r="K818" s="218">
        <v>572.14228100000003</v>
      </c>
      <c r="L818" s="217">
        <v>69.91</v>
      </c>
      <c r="M818" t="s">
        <v>643</v>
      </c>
      <c r="N818" t="s">
        <v>1933</v>
      </c>
      <c r="O818" t="s">
        <v>797</v>
      </c>
      <c r="P818" t="s">
        <v>682</v>
      </c>
      <c r="Q818" t="s">
        <v>683</v>
      </c>
      <c r="R818" t="s">
        <v>1669</v>
      </c>
      <c r="S818" t="s">
        <v>1669</v>
      </c>
      <c r="T818" t="s">
        <v>1669</v>
      </c>
      <c r="U818" t="s">
        <v>1669</v>
      </c>
      <c r="V818" t="s">
        <v>648</v>
      </c>
      <c r="W818" t="s">
        <v>1582</v>
      </c>
      <c r="X818" t="s">
        <v>1669</v>
      </c>
      <c r="Y818" s="216">
        <v>44658</v>
      </c>
    </row>
    <row r="819" spans="2:25" x14ac:dyDescent="0.25">
      <c r="B819" t="s">
        <v>1667</v>
      </c>
      <c r="C819" s="216">
        <v>44511</v>
      </c>
      <c r="D819" t="s">
        <v>1643</v>
      </c>
      <c r="E819" t="s">
        <v>639</v>
      </c>
      <c r="F819">
        <v>5534</v>
      </c>
      <c r="G819" t="s">
        <v>1759</v>
      </c>
      <c r="H819" t="s">
        <v>1760</v>
      </c>
      <c r="I819" t="s">
        <v>679</v>
      </c>
      <c r="J819" s="217">
        <v>44500</v>
      </c>
      <c r="K819" s="218">
        <v>572.14228100000003</v>
      </c>
      <c r="L819" s="217">
        <v>77.78</v>
      </c>
      <c r="M819" t="s">
        <v>643</v>
      </c>
      <c r="N819" t="s">
        <v>1933</v>
      </c>
      <c r="O819" t="s">
        <v>797</v>
      </c>
      <c r="P819" t="s">
        <v>682</v>
      </c>
      <c r="Q819" t="s">
        <v>683</v>
      </c>
      <c r="R819" t="s">
        <v>1669</v>
      </c>
      <c r="S819" t="s">
        <v>1669</v>
      </c>
      <c r="T819" t="s">
        <v>1669</v>
      </c>
      <c r="U819" t="s">
        <v>1669</v>
      </c>
      <c r="V819" t="s">
        <v>648</v>
      </c>
      <c r="W819" t="s">
        <v>1582</v>
      </c>
      <c r="X819" t="s">
        <v>1669</v>
      </c>
      <c r="Y819" s="216">
        <v>44658</v>
      </c>
    </row>
    <row r="820" spans="2:25" x14ac:dyDescent="0.25">
      <c r="B820" t="s">
        <v>1667</v>
      </c>
      <c r="C820" s="216">
        <v>44511</v>
      </c>
      <c r="D820" t="s">
        <v>1643</v>
      </c>
      <c r="E820" t="s">
        <v>639</v>
      </c>
      <c r="F820">
        <v>5534</v>
      </c>
      <c r="G820" t="s">
        <v>1752</v>
      </c>
      <c r="H820" t="s">
        <v>1753</v>
      </c>
      <c r="I820" t="s">
        <v>679</v>
      </c>
      <c r="J820" s="217">
        <v>25000</v>
      </c>
      <c r="K820" s="218">
        <v>572.14228100000003</v>
      </c>
      <c r="L820" s="217">
        <v>43.7</v>
      </c>
      <c r="M820" t="s">
        <v>643</v>
      </c>
      <c r="N820" t="s">
        <v>1936</v>
      </c>
      <c r="O820" t="s">
        <v>749</v>
      </c>
      <c r="P820" t="s">
        <v>682</v>
      </c>
      <c r="Q820" t="s">
        <v>683</v>
      </c>
      <c r="R820" t="s">
        <v>1669</v>
      </c>
      <c r="S820" t="s">
        <v>1669</v>
      </c>
      <c r="T820" t="s">
        <v>1669</v>
      </c>
      <c r="U820" t="s">
        <v>1669</v>
      </c>
      <c r="V820" t="s">
        <v>648</v>
      </c>
      <c r="W820" t="s">
        <v>1582</v>
      </c>
      <c r="X820" t="s">
        <v>1669</v>
      </c>
      <c r="Y820" s="216">
        <v>44658</v>
      </c>
    </row>
    <row r="821" spans="2:25" x14ac:dyDescent="0.25">
      <c r="B821" t="s">
        <v>1667</v>
      </c>
      <c r="C821" s="216">
        <v>44511</v>
      </c>
      <c r="D821" t="s">
        <v>1643</v>
      </c>
      <c r="E821" t="s">
        <v>639</v>
      </c>
      <c r="F821">
        <v>5534</v>
      </c>
      <c r="G821" t="s">
        <v>1752</v>
      </c>
      <c r="H821" t="s">
        <v>1753</v>
      </c>
      <c r="I821" t="s">
        <v>679</v>
      </c>
      <c r="J821" s="217">
        <v>25000</v>
      </c>
      <c r="K821" s="218">
        <v>572.14228100000003</v>
      </c>
      <c r="L821" s="217">
        <v>43.7</v>
      </c>
      <c r="M821" t="s">
        <v>643</v>
      </c>
      <c r="N821" t="s">
        <v>1936</v>
      </c>
      <c r="O821" t="s">
        <v>749</v>
      </c>
      <c r="P821" t="s">
        <v>682</v>
      </c>
      <c r="Q821" t="s">
        <v>683</v>
      </c>
      <c r="R821" t="s">
        <v>1669</v>
      </c>
      <c r="S821" t="s">
        <v>1669</v>
      </c>
      <c r="T821" t="s">
        <v>1669</v>
      </c>
      <c r="U821" t="s">
        <v>1669</v>
      </c>
      <c r="V821" t="s">
        <v>648</v>
      </c>
      <c r="W821" t="s">
        <v>1582</v>
      </c>
      <c r="X821" t="s">
        <v>1669</v>
      </c>
      <c r="Y821" s="216">
        <v>44658</v>
      </c>
    </row>
    <row r="822" spans="2:25" x14ac:dyDescent="0.25">
      <c r="B822" t="s">
        <v>1667</v>
      </c>
      <c r="C822" s="216">
        <v>44511</v>
      </c>
      <c r="D822" t="s">
        <v>1643</v>
      </c>
      <c r="E822" t="s">
        <v>639</v>
      </c>
      <c r="F822">
        <v>5534</v>
      </c>
      <c r="G822" t="s">
        <v>1752</v>
      </c>
      <c r="H822" t="s">
        <v>1753</v>
      </c>
      <c r="I822" t="s">
        <v>679</v>
      </c>
      <c r="J822" s="217">
        <v>25000</v>
      </c>
      <c r="K822" s="218">
        <v>572.14228100000003</v>
      </c>
      <c r="L822" s="217">
        <v>43.7</v>
      </c>
      <c r="M822" t="s">
        <v>643</v>
      </c>
      <c r="N822" t="s">
        <v>1936</v>
      </c>
      <c r="O822" t="s">
        <v>749</v>
      </c>
      <c r="P822" t="s">
        <v>682</v>
      </c>
      <c r="Q822" t="s">
        <v>683</v>
      </c>
      <c r="R822" t="s">
        <v>1669</v>
      </c>
      <c r="S822" t="s">
        <v>1669</v>
      </c>
      <c r="T822" t="s">
        <v>1669</v>
      </c>
      <c r="U822" t="s">
        <v>1669</v>
      </c>
      <c r="V822" t="s">
        <v>648</v>
      </c>
      <c r="W822" t="s">
        <v>1582</v>
      </c>
      <c r="X822" t="s">
        <v>1669</v>
      </c>
      <c r="Y822" s="216">
        <v>44658</v>
      </c>
    </row>
    <row r="823" spans="2:25" x14ac:dyDescent="0.25">
      <c r="B823" t="s">
        <v>1667</v>
      </c>
      <c r="C823" s="216">
        <v>44511</v>
      </c>
      <c r="D823" t="s">
        <v>1643</v>
      </c>
      <c r="E823" t="s">
        <v>639</v>
      </c>
      <c r="F823">
        <v>5534</v>
      </c>
      <c r="G823" t="s">
        <v>1752</v>
      </c>
      <c r="H823" t="s">
        <v>1753</v>
      </c>
      <c r="I823" t="s">
        <v>679</v>
      </c>
      <c r="J823" s="217">
        <v>25000</v>
      </c>
      <c r="K823" s="218">
        <v>572.14228100000003</v>
      </c>
      <c r="L823" s="217">
        <v>43.7</v>
      </c>
      <c r="M823" t="s">
        <v>643</v>
      </c>
      <c r="N823" t="s">
        <v>1936</v>
      </c>
      <c r="O823" t="s">
        <v>749</v>
      </c>
      <c r="P823" t="s">
        <v>682</v>
      </c>
      <c r="Q823" t="s">
        <v>683</v>
      </c>
      <c r="R823" t="s">
        <v>1669</v>
      </c>
      <c r="S823" t="s">
        <v>1669</v>
      </c>
      <c r="T823" t="s">
        <v>1669</v>
      </c>
      <c r="U823" t="s">
        <v>1669</v>
      </c>
      <c r="V823" t="s">
        <v>648</v>
      </c>
      <c r="W823" t="s">
        <v>1582</v>
      </c>
      <c r="X823" t="s">
        <v>1669</v>
      </c>
      <c r="Y823" s="216">
        <v>44658</v>
      </c>
    </row>
    <row r="824" spans="2:25" x14ac:dyDescent="0.25">
      <c r="B824" t="s">
        <v>1667</v>
      </c>
      <c r="C824" s="216">
        <v>44515</v>
      </c>
      <c r="D824" t="s">
        <v>1643</v>
      </c>
      <c r="E824" t="s">
        <v>639</v>
      </c>
      <c r="F824">
        <v>5534</v>
      </c>
      <c r="G824" t="s">
        <v>1765</v>
      </c>
      <c r="H824" t="s">
        <v>929</v>
      </c>
      <c r="I824" t="s">
        <v>679</v>
      </c>
      <c r="J824" s="217">
        <v>51350</v>
      </c>
      <c r="K824" s="218">
        <v>574.01288799999998</v>
      </c>
      <c r="L824" s="217">
        <v>89.46</v>
      </c>
      <c r="M824" t="s">
        <v>643</v>
      </c>
      <c r="N824" t="s">
        <v>1932</v>
      </c>
      <c r="O824" t="s">
        <v>721</v>
      </c>
      <c r="P824" t="s">
        <v>682</v>
      </c>
      <c r="Q824" t="s">
        <v>683</v>
      </c>
      <c r="R824" t="s">
        <v>1669</v>
      </c>
      <c r="S824" t="s">
        <v>1669</v>
      </c>
      <c r="T824" t="s">
        <v>1669</v>
      </c>
      <c r="U824" t="s">
        <v>1669</v>
      </c>
      <c r="V824" t="s">
        <v>648</v>
      </c>
      <c r="W824" t="s">
        <v>1582</v>
      </c>
      <c r="X824" t="s">
        <v>1669</v>
      </c>
      <c r="Y824" s="216">
        <v>44658</v>
      </c>
    </row>
    <row r="825" spans="2:25" x14ac:dyDescent="0.25">
      <c r="B825" t="s">
        <v>1667</v>
      </c>
      <c r="C825" s="216">
        <v>44515</v>
      </c>
      <c r="D825" t="s">
        <v>1643</v>
      </c>
      <c r="E825" t="s">
        <v>639</v>
      </c>
      <c r="F825">
        <v>5534</v>
      </c>
      <c r="G825" t="s">
        <v>1761</v>
      </c>
      <c r="H825" t="s">
        <v>1762</v>
      </c>
      <c r="I825" t="s">
        <v>679</v>
      </c>
      <c r="J825" s="217">
        <v>40000</v>
      </c>
      <c r="K825" s="218">
        <v>574.01288799999998</v>
      </c>
      <c r="L825" s="217">
        <v>69.680000000000007</v>
      </c>
      <c r="M825" t="s">
        <v>643</v>
      </c>
      <c r="N825" t="s">
        <v>1933</v>
      </c>
      <c r="O825" t="s">
        <v>797</v>
      </c>
      <c r="P825" t="s">
        <v>682</v>
      </c>
      <c r="Q825" t="s">
        <v>683</v>
      </c>
      <c r="R825" t="s">
        <v>1669</v>
      </c>
      <c r="S825" t="s">
        <v>1669</v>
      </c>
      <c r="T825" t="s">
        <v>1669</v>
      </c>
      <c r="U825" t="s">
        <v>1669</v>
      </c>
      <c r="V825" t="s">
        <v>648</v>
      </c>
      <c r="W825" t="s">
        <v>1582</v>
      </c>
      <c r="X825" t="s">
        <v>1669</v>
      </c>
      <c r="Y825" s="216">
        <v>44658</v>
      </c>
    </row>
    <row r="826" spans="2:25" x14ac:dyDescent="0.25">
      <c r="B826" t="s">
        <v>1667</v>
      </c>
      <c r="C826" s="216">
        <v>44515</v>
      </c>
      <c r="D826" t="s">
        <v>1643</v>
      </c>
      <c r="E826" t="s">
        <v>639</v>
      </c>
      <c r="F826">
        <v>5534</v>
      </c>
      <c r="G826" t="s">
        <v>1763</v>
      </c>
      <c r="H826" t="s">
        <v>1764</v>
      </c>
      <c r="I826" t="s">
        <v>679</v>
      </c>
      <c r="J826" s="217">
        <v>6000</v>
      </c>
      <c r="K826" s="218">
        <v>574.01288799999998</v>
      </c>
      <c r="L826" s="217">
        <v>10.45</v>
      </c>
      <c r="M826" t="s">
        <v>643</v>
      </c>
      <c r="N826" t="s">
        <v>1933</v>
      </c>
      <c r="O826" t="s">
        <v>797</v>
      </c>
      <c r="P826" t="s">
        <v>682</v>
      </c>
      <c r="Q826" t="s">
        <v>683</v>
      </c>
      <c r="R826" t="s">
        <v>1669</v>
      </c>
      <c r="S826" t="s">
        <v>1669</v>
      </c>
      <c r="T826" t="s">
        <v>1669</v>
      </c>
      <c r="U826" t="s">
        <v>1669</v>
      </c>
      <c r="V826" t="s">
        <v>648</v>
      </c>
      <c r="W826" t="s">
        <v>1582</v>
      </c>
      <c r="X826" t="s">
        <v>1669</v>
      </c>
      <c r="Y826" s="216">
        <v>44658</v>
      </c>
    </row>
    <row r="827" spans="2:25" x14ac:dyDescent="0.25">
      <c r="B827" t="s">
        <v>1667</v>
      </c>
      <c r="C827" s="216">
        <v>44516</v>
      </c>
      <c r="D827" t="s">
        <v>1643</v>
      </c>
      <c r="E827" t="s">
        <v>639</v>
      </c>
      <c r="F827">
        <v>5534</v>
      </c>
      <c r="G827" t="s">
        <v>1776</v>
      </c>
      <c r="H827" t="s">
        <v>1777</v>
      </c>
      <c r="I827" t="s">
        <v>679</v>
      </c>
      <c r="J827" s="217">
        <v>51500</v>
      </c>
      <c r="K827" s="218">
        <v>577.70945600000005</v>
      </c>
      <c r="L827" s="217">
        <v>89.15</v>
      </c>
      <c r="M827" t="s">
        <v>643</v>
      </c>
      <c r="N827" t="s">
        <v>1933</v>
      </c>
      <c r="O827" t="s">
        <v>797</v>
      </c>
      <c r="P827" t="s">
        <v>682</v>
      </c>
      <c r="Q827" t="s">
        <v>683</v>
      </c>
      <c r="R827" t="s">
        <v>1669</v>
      </c>
      <c r="S827" t="s">
        <v>1669</v>
      </c>
      <c r="T827" t="s">
        <v>1669</v>
      </c>
      <c r="U827" t="s">
        <v>1669</v>
      </c>
      <c r="V827" t="s">
        <v>648</v>
      </c>
      <c r="W827" t="s">
        <v>1582</v>
      </c>
      <c r="X827" t="s">
        <v>1669</v>
      </c>
      <c r="Y827" s="216">
        <v>44658</v>
      </c>
    </row>
    <row r="828" spans="2:25" x14ac:dyDescent="0.25">
      <c r="B828" t="s">
        <v>1667</v>
      </c>
      <c r="C828" s="216">
        <v>44516</v>
      </c>
      <c r="D828" t="s">
        <v>1643</v>
      </c>
      <c r="E828" t="s">
        <v>639</v>
      </c>
      <c r="F828">
        <v>5534</v>
      </c>
      <c r="G828" t="s">
        <v>1778</v>
      </c>
      <c r="H828" t="s">
        <v>1779</v>
      </c>
      <c r="I828" t="s">
        <v>679</v>
      </c>
      <c r="J828" s="217">
        <v>32000</v>
      </c>
      <c r="K828" s="218">
        <v>577.70945600000005</v>
      </c>
      <c r="L828" s="217">
        <v>55.39</v>
      </c>
      <c r="M828" t="s">
        <v>643</v>
      </c>
      <c r="N828" t="s">
        <v>1933</v>
      </c>
      <c r="O828" t="s">
        <v>797</v>
      </c>
      <c r="P828" t="s">
        <v>682</v>
      </c>
      <c r="Q828" t="s">
        <v>683</v>
      </c>
      <c r="R828" t="s">
        <v>1669</v>
      </c>
      <c r="S828" t="s">
        <v>1669</v>
      </c>
      <c r="T828" t="s">
        <v>1669</v>
      </c>
      <c r="U828" t="s">
        <v>1669</v>
      </c>
      <c r="V828" t="s">
        <v>648</v>
      </c>
      <c r="W828" t="s">
        <v>1582</v>
      </c>
      <c r="X828" t="s">
        <v>1669</v>
      </c>
      <c r="Y828" s="216">
        <v>44658</v>
      </c>
    </row>
    <row r="829" spans="2:25" x14ac:dyDescent="0.25">
      <c r="B829" t="s">
        <v>1667</v>
      </c>
      <c r="C829" s="216">
        <v>44516</v>
      </c>
      <c r="D829" t="s">
        <v>1643</v>
      </c>
      <c r="E829" t="s">
        <v>639</v>
      </c>
      <c r="F829">
        <v>5534</v>
      </c>
      <c r="G829" t="s">
        <v>1770</v>
      </c>
      <c r="H829" t="s">
        <v>1771</v>
      </c>
      <c r="I829" t="s">
        <v>679</v>
      </c>
      <c r="J829" s="217">
        <v>102500</v>
      </c>
      <c r="K829" s="218">
        <v>577.70945600000005</v>
      </c>
      <c r="L829" s="217">
        <v>177.42</v>
      </c>
      <c r="M829" t="s">
        <v>643</v>
      </c>
      <c r="N829" t="s">
        <v>1935</v>
      </c>
      <c r="O829" t="s">
        <v>812</v>
      </c>
      <c r="P829" t="s">
        <v>682</v>
      </c>
      <c r="Q829" t="s">
        <v>683</v>
      </c>
      <c r="R829" t="s">
        <v>1669</v>
      </c>
      <c r="S829" t="s">
        <v>1669</v>
      </c>
      <c r="T829" t="s">
        <v>1669</v>
      </c>
      <c r="U829" t="s">
        <v>1669</v>
      </c>
      <c r="V829" t="s">
        <v>648</v>
      </c>
      <c r="W829" t="s">
        <v>1582</v>
      </c>
      <c r="X829" t="s">
        <v>1669</v>
      </c>
      <c r="Y829" s="216">
        <v>44658</v>
      </c>
    </row>
    <row r="830" spans="2:25" x14ac:dyDescent="0.25">
      <c r="B830" t="s">
        <v>1667</v>
      </c>
      <c r="C830" s="216">
        <v>44516</v>
      </c>
      <c r="D830" t="s">
        <v>1643</v>
      </c>
      <c r="E830" t="s">
        <v>639</v>
      </c>
      <c r="F830">
        <v>5534</v>
      </c>
      <c r="G830" t="s">
        <v>1772</v>
      </c>
      <c r="H830" t="s">
        <v>1773</v>
      </c>
      <c r="I830" t="s">
        <v>679</v>
      </c>
      <c r="J830" s="217">
        <v>160000</v>
      </c>
      <c r="K830" s="218">
        <v>577.70945600000005</v>
      </c>
      <c r="L830" s="217">
        <v>276.95999999999998</v>
      </c>
      <c r="M830" t="s">
        <v>643</v>
      </c>
      <c r="N830" t="s">
        <v>1935</v>
      </c>
      <c r="O830" t="s">
        <v>812</v>
      </c>
      <c r="P830" t="s">
        <v>682</v>
      </c>
      <c r="Q830" t="s">
        <v>683</v>
      </c>
      <c r="R830" t="s">
        <v>1669</v>
      </c>
      <c r="S830" t="s">
        <v>1669</v>
      </c>
      <c r="T830" t="s">
        <v>1669</v>
      </c>
      <c r="U830" t="s">
        <v>1669</v>
      </c>
      <c r="V830" t="s">
        <v>648</v>
      </c>
      <c r="W830" t="s">
        <v>1582</v>
      </c>
      <c r="X830" t="s">
        <v>1669</v>
      </c>
      <c r="Y830" s="216">
        <v>44658</v>
      </c>
    </row>
    <row r="831" spans="2:25" x14ac:dyDescent="0.25">
      <c r="B831" t="s">
        <v>1667</v>
      </c>
      <c r="C831" s="216">
        <v>44516</v>
      </c>
      <c r="D831" t="s">
        <v>1643</v>
      </c>
      <c r="E831" t="s">
        <v>639</v>
      </c>
      <c r="F831">
        <v>5534</v>
      </c>
      <c r="G831" t="s">
        <v>1766</v>
      </c>
      <c r="H831" t="s">
        <v>1767</v>
      </c>
      <c r="I831" t="s">
        <v>679</v>
      </c>
      <c r="J831" s="217">
        <v>1000</v>
      </c>
      <c r="K831" s="218">
        <v>577.70945600000005</v>
      </c>
      <c r="L831" s="217">
        <v>1.73</v>
      </c>
      <c r="M831" t="s">
        <v>643</v>
      </c>
      <c r="N831" t="s">
        <v>1660</v>
      </c>
      <c r="O831" t="s">
        <v>819</v>
      </c>
      <c r="P831" t="s">
        <v>682</v>
      </c>
      <c r="Q831" t="s">
        <v>683</v>
      </c>
      <c r="R831" t="s">
        <v>1669</v>
      </c>
      <c r="S831" t="s">
        <v>1669</v>
      </c>
      <c r="T831" t="s">
        <v>1669</v>
      </c>
      <c r="U831" t="s">
        <v>1669</v>
      </c>
      <c r="V831" t="s">
        <v>648</v>
      </c>
      <c r="W831" t="s">
        <v>1582</v>
      </c>
      <c r="X831" t="s">
        <v>1669</v>
      </c>
      <c r="Y831" s="216">
        <v>44658</v>
      </c>
    </row>
    <row r="832" spans="2:25" x14ac:dyDescent="0.25">
      <c r="B832" t="s">
        <v>1667</v>
      </c>
      <c r="C832" s="216">
        <v>44516</v>
      </c>
      <c r="D832" t="s">
        <v>1643</v>
      </c>
      <c r="E832" t="s">
        <v>639</v>
      </c>
      <c r="F832">
        <v>5534</v>
      </c>
      <c r="G832" t="s">
        <v>1768</v>
      </c>
      <c r="H832" t="s">
        <v>1769</v>
      </c>
      <c r="I832" t="s">
        <v>679</v>
      </c>
      <c r="J832" s="217">
        <v>1000</v>
      </c>
      <c r="K832" s="218">
        <v>577.70945600000005</v>
      </c>
      <c r="L832" s="217">
        <v>1.73</v>
      </c>
      <c r="M832" t="s">
        <v>643</v>
      </c>
      <c r="N832" t="s">
        <v>1660</v>
      </c>
      <c r="O832" t="s">
        <v>819</v>
      </c>
      <c r="P832" t="s">
        <v>682</v>
      </c>
      <c r="Q832" t="s">
        <v>683</v>
      </c>
      <c r="R832" t="s">
        <v>1669</v>
      </c>
      <c r="S832" t="s">
        <v>1669</v>
      </c>
      <c r="T832" t="s">
        <v>1669</v>
      </c>
      <c r="U832" t="s">
        <v>1669</v>
      </c>
      <c r="V832" t="s">
        <v>648</v>
      </c>
      <c r="W832" t="s">
        <v>1582</v>
      </c>
      <c r="X832" t="s">
        <v>1669</v>
      </c>
      <c r="Y832" s="216">
        <v>44658</v>
      </c>
    </row>
    <row r="833" spans="2:25" x14ac:dyDescent="0.25">
      <c r="B833" t="s">
        <v>1667</v>
      </c>
      <c r="C833" s="216">
        <v>44516</v>
      </c>
      <c r="D833" t="s">
        <v>1643</v>
      </c>
      <c r="E833" t="s">
        <v>639</v>
      </c>
      <c r="F833">
        <v>5534</v>
      </c>
      <c r="G833" t="s">
        <v>1774</v>
      </c>
      <c r="H833" t="s">
        <v>1775</v>
      </c>
      <c r="I833" t="s">
        <v>679</v>
      </c>
      <c r="J833" s="217">
        <v>25000</v>
      </c>
      <c r="K833" s="218">
        <v>577.70945600000005</v>
      </c>
      <c r="L833" s="217">
        <v>43.27</v>
      </c>
      <c r="M833" t="s">
        <v>643</v>
      </c>
      <c r="N833" t="s">
        <v>1936</v>
      </c>
      <c r="O833" t="s">
        <v>749</v>
      </c>
      <c r="P833" t="s">
        <v>682</v>
      </c>
      <c r="Q833" t="s">
        <v>683</v>
      </c>
      <c r="R833" t="s">
        <v>1669</v>
      </c>
      <c r="S833" t="s">
        <v>1669</v>
      </c>
      <c r="T833" t="s">
        <v>1669</v>
      </c>
      <c r="U833" t="s">
        <v>1669</v>
      </c>
      <c r="V833" t="s">
        <v>648</v>
      </c>
      <c r="W833" t="s">
        <v>1582</v>
      </c>
      <c r="X833" t="s">
        <v>1669</v>
      </c>
      <c r="Y833" s="216">
        <v>44658</v>
      </c>
    </row>
    <row r="834" spans="2:25" x14ac:dyDescent="0.25">
      <c r="B834" t="s">
        <v>1667</v>
      </c>
      <c r="C834" s="216">
        <v>44516</v>
      </c>
      <c r="D834" t="s">
        <v>1643</v>
      </c>
      <c r="E834" t="s">
        <v>639</v>
      </c>
      <c r="F834">
        <v>5534</v>
      </c>
      <c r="G834" t="s">
        <v>1774</v>
      </c>
      <c r="H834" t="s">
        <v>1775</v>
      </c>
      <c r="I834" t="s">
        <v>679</v>
      </c>
      <c r="J834" s="217">
        <v>25000</v>
      </c>
      <c r="K834" s="218">
        <v>577.70945600000005</v>
      </c>
      <c r="L834" s="217">
        <v>43.27</v>
      </c>
      <c r="M834" t="s">
        <v>643</v>
      </c>
      <c r="N834" t="s">
        <v>1936</v>
      </c>
      <c r="O834" t="s">
        <v>749</v>
      </c>
      <c r="P834" t="s">
        <v>682</v>
      </c>
      <c r="Q834" t="s">
        <v>683</v>
      </c>
      <c r="R834" t="s">
        <v>1669</v>
      </c>
      <c r="S834" t="s">
        <v>1669</v>
      </c>
      <c r="T834" t="s">
        <v>1669</v>
      </c>
      <c r="U834" t="s">
        <v>1669</v>
      </c>
      <c r="V834" t="s">
        <v>648</v>
      </c>
      <c r="W834" t="s">
        <v>1582</v>
      </c>
      <c r="X834" t="s">
        <v>1669</v>
      </c>
      <c r="Y834" s="216">
        <v>44658</v>
      </c>
    </row>
    <row r="835" spans="2:25" x14ac:dyDescent="0.25">
      <c r="B835" t="s">
        <v>1667</v>
      </c>
      <c r="C835" s="216">
        <v>44516</v>
      </c>
      <c r="D835" t="s">
        <v>1643</v>
      </c>
      <c r="E835" t="s">
        <v>639</v>
      </c>
      <c r="F835">
        <v>5534</v>
      </c>
      <c r="G835" t="s">
        <v>1774</v>
      </c>
      <c r="H835" t="s">
        <v>1775</v>
      </c>
      <c r="I835" t="s">
        <v>679</v>
      </c>
      <c r="J835" s="217">
        <v>25000</v>
      </c>
      <c r="K835" s="218">
        <v>577.70945600000005</v>
      </c>
      <c r="L835" s="217">
        <v>43.27</v>
      </c>
      <c r="M835" t="s">
        <v>643</v>
      </c>
      <c r="N835" t="s">
        <v>1936</v>
      </c>
      <c r="O835" t="s">
        <v>749</v>
      </c>
      <c r="P835" t="s">
        <v>682</v>
      </c>
      <c r="Q835" t="s">
        <v>683</v>
      </c>
      <c r="R835" t="s">
        <v>1669</v>
      </c>
      <c r="S835" t="s">
        <v>1669</v>
      </c>
      <c r="T835" t="s">
        <v>1669</v>
      </c>
      <c r="U835" t="s">
        <v>1669</v>
      </c>
      <c r="V835" t="s">
        <v>648</v>
      </c>
      <c r="W835" t="s">
        <v>1582</v>
      </c>
      <c r="X835" t="s">
        <v>1669</v>
      </c>
      <c r="Y835" s="216">
        <v>44658</v>
      </c>
    </row>
    <row r="836" spans="2:25" x14ac:dyDescent="0.25">
      <c r="B836" t="s">
        <v>1667</v>
      </c>
      <c r="C836" s="216">
        <v>44516</v>
      </c>
      <c r="D836" t="s">
        <v>1643</v>
      </c>
      <c r="E836" t="s">
        <v>639</v>
      </c>
      <c r="F836">
        <v>5534</v>
      </c>
      <c r="G836" t="s">
        <v>1774</v>
      </c>
      <c r="H836" t="s">
        <v>1775</v>
      </c>
      <c r="I836" t="s">
        <v>679</v>
      </c>
      <c r="J836" s="217">
        <v>25000</v>
      </c>
      <c r="K836" s="218">
        <v>577.70945600000005</v>
      </c>
      <c r="L836" s="217">
        <v>43.27</v>
      </c>
      <c r="M836" t="s">
        <v>643</v>
      </c>
      <c r="N836" t="s">
        <v>1936</v>
      </c>
      <c r="O836" t="s">
        <v>749</v>
      </c>
      <c r="P836" t="s">
        <v>682</v>
      </c>
      <c r="Q836" t="s">
        <v>683</v>
      </c>
      <c r="R836" t="s">
        <v>1669</v>
      </c>
      <c r="S836" t="s">
        <v>1669</v>
      </c>
      <c r="T836" t="s">
        <v>1669</v>
      </c>
      <c r="U836" t="s">
        <v>1669</v>
      </c>
      <c r="V836" t="s">
        <v>648</v>
      </c>
      <c r="W836" t="s">
        <v>1582</v>
      </c>
      <c r="X836" t="s">
        <v>1669</v>
      </c>
      <c r="Y836" s="216">
        <v>44658</v>
      </c>
    </row>
    <row r="837" spans="2:25" x14ac:dyDescent="0.25">
      <c r="B837" t="s">
        <v>1667</v>
      </c>
      <c r="C837" s="216">
        <v>44516</v>
      </c>
      <c r="D837" t="s">
        <v>1643</v>
      </c>
      <c r="E837" t="s">
        <v>639</v>
      </c>
      <c r="F837">
        <v>5534</v>
      </c>
      <c r="G837" t="s">
        <v>1774</v>
      </c>
      <c r="H837" t="s">
        <v>1775</v>
      </c>
      <c r="I837" t="s">
        <v>679</v>
      </c>
      <c r="J837" s="217">
        <v>25000</v>
      </c>
      <c r="K837" s="218">
        <v>577.70945600000005</v>
      </c>
      <c r="L837" s="217">
        <v>43.27</v>
      </c>
      <c r="M837" t="s">
        <v>643</v>
      </c>
      <c r="N837" t="s">
        <v>1936</v>
      </c>
      <c r="O837" t="s">
        <v>749</v>
      </c>
      <c r="P837" t="s">
        <v>682</v>
      </c>
      <c r="Q837" t="s">
        <v>683</v>
      </c>
      <c r="R837" t="s">
        <v>1669</v>
      </c>
      <c r="S837" t="s">
        <v>1669</v>
      </c>
      <c r="T837" t="s">
        <v>1669</v>
      </c>
      <c r="U837" t="s">
        <v>1669</v>
      </c>
      <c r="V837" t="s">
        <v>648</v>
      </c>
      <c r="W837" t="s">
        <v>1582</v>
      </c>
      <c r="X837" t="s">
        <v>1669</v>
      </c>
      <c r="Y837" s="216">
        <v>44658</v>
      </c>
    </row>
    <row r="838" spans="2:25" x14ac:dyDescent="0.25">
      <c r="B838" t="s">
        <v>1667</v>
      </c>
      <c r="C838" s="216">
        <v>44517</v>
      </c>
      <c r="D838" t="s">
        <v>1643</v>
      </c>
      <c r="E838" t="s">
        <v>639</v>
      </c>
      <c r="F838">
        <v>5534</v>
      </c>
      <c r="G838" t="s">
        <v>1784</v>
      </c>
      <c r="H838" t="s">
        <v>1785</v>
      </c>
      <c r="I838" t="s">
        <v>679</v>
      </c>
      <c r="J838" s="217">
        <v>25000</v>
      </c>
      <c r="K838" s="218">
        <v>579.79681000000005</v>
      </c>
      <c r="L838" s="217">
        <v>43.12</v>
      </c>
      <c r="M838" t="s">
        <v>643</v>
      </c>
      <c r="N838" t="s">
        <v>1936</v>
      </c>
      <c r="O838" t="s">
        <v>749</v>
      </c>
      <c r="P838" t="s">
        <v>682</v>
      </c>
      <c r="Q838" t="s">
        <v>683</v>
      </c>
      <c r="R838" t="s">
        <v>1669</v>
      </c>
      <c r="S838" t="s">
        <v>1669</v>
      </c>
      <c r="T838" t="s">
        <v>1669</v>
      </c>
      <c r="U838" t="s">
        <v>1669</v>
      </c>
      <c r="V838" t="s">
        <v>648</v>
      </c>
      <c r="W838" t="s">
        <v>1582</v>
      </c>
      <c r="X838" t="s">
        <v>1669</v>
      </c>
      <c r="Y838" s="216">
        <v>44658</v>
      </c>
    </row>
    <row r="839" spans="2:25" x14ac:dyDescent="0.25">
      <c r="B839" t="s">
        <v>1667</v>
      </c>
      <c r="C839" s="216">
        <v>44517</v>
      </c>
      <c r="D839" t="s">
        <v>1643</v>
      </c>
      <c r="E839" t="s">
        <v>639</v>
      </c>
      <c r="F839">
        <v>5534</v>
      </c>
      <c r="G839" t="s">
        <v>1784</v>
      </c>
      <c r="H839" t="s">
        <v>1785</v>
      </c>
      <c r="I839" t="s">
        <v>679</v>
      </c>
      <c r="J839" s="217">
        <v>25000</v>
      </c>
      <c r="K839" s="218">
        <v>579.79681000000005</v>
      </c>
      <c r="L839" s="217">
        <v>43.12</v>
      </c>
      <c r="M839" t="s">
        <v>643</v>
      </c>
      <c r="N839" t="s">
        <v>1936</v>
      </c>
      <c r="O839" t="s">
        <v>749</v>
      </c>
      <c r="P839" t="s">
        <v>682</v>
      </c>
      <c r="Q839" t="s">
        <v>683</v>
      </c>
      <c r="R839" t="s">
        <v>1669</v>
      </c>
      <c r="S839" t="s">
        <v>1669</v>
      </c>
      <c r="T839" t="s">
        <v>1669</v>
      </c>
      <c r="U839" t="s">
        <v>1669</v>
      </c>
      <c r="V839" t="s">
        <v>648</v>
      </c>
      <c r="W839" t="s">
        <v>1582</v>
      </c>
      <c r="X839" t="s">
        <v>1669</v>
      </c>
      <c r="Y839" s="216">
        <v>44658</v>
      </c>
    </row>
    <row r="840" spans="2:25" x14ac:dyDescent="0.25">
      <c r="B840" t="s">
        <v>1667</v>
      </c>
      <c r="C840" s="216">
        <v>44517</v>
      </c>
      <c r="D840" t="s">
        <v>1643</v>
      </c>
      <c r="E840" t="s">
        <v>639</v>
      </c>
      <c r="F840">
        <v>5534</v>
      </c>
      <c r="G840" t="s">
        <v>1784</v>
      </c>
      <c r="H840" t="s">
        <v>1785</v>
      </c>
      <c r="I840" t="s">
        <v>679</v>
      </c>
      <c r="J840" s="217">
        <v>25000</v>
      </c>
      <c r="K840" s="218">
        <v>579.79681000000005</v>
      </c>
      <c r="L840" s="217">
        <v>43.12</v>
      </c>
      <c r="M840" t="s">
        <v>643</v>
      </c>
      <c r="N840" t="s">
        <v>1936</v>
      </c>
      <c r="O840" t="s">
        <v>749</v>
      </c>
      <c r="P840" t="s">
        <v>682</v>
      </c>
      <c r="Q840" t="s">
        <v>683</v>
      </c>
      <c r="R840" t="s">
        <v>1669</v>
      </c>
      <c r="S840" t="s">
        <v>1669</v>
      </c>
      <c r="T840" t="s">
        <v>1669</v>
      </c>
      <c r="U840" t="s">
        <v>1669</v>
      </c>
      <c r="V840" t="s">
        <v>648</v>
      </c>
      <c r="W840" t="s">
        <v>1582</v>
      </c>
      <c r="X840" t="s">
        <v>1669</v>
      </c>
      <c r="Y840" s="216">
        <v>44658</v>
      </c>
    </row>
    <row r="841" spans="2:25" x14ac:dyDescent="0.25">
      <c r="B841" t="s">
        <v>1667</v>
      </c>
      <c r="C841" s="216">
        <v>44517</v>
      </c>
      <c r="D841" t="s">
        <v>1643</v>
      </c>
      <c r="E841" t="s">
        <v>639</v>
      </c>
      <c r="F841">
        <v>5534</v>
      </c>
      <c r="G841" t="s">
        <v>1784</v>
      </c>
      <c r="H841" t="s">
        <v>1785</v>
      </c>
      <c r="I841" t="s">
        <v>679</v>
      </c>
      <c r="J841" s="217">
        <v>25000</v>
      </c>
      <c r="K841" s="218">
        <v>579.79681000000005</v>
      </c>
      <c r="L841" s="217">
        <v>43.12</v>
      </c>
      <c r="M841" t="s">
        <v>643</v>
      </c>
      <c r="N841" t="s">
        <v>1936</v>
      </c>
      <c r="O841" t="s">
        <v>749</v>
      </c>
      <c r="P841" t="s">
        <v>682</v>
      </c>
      <c r="Q841" t="s">
        <v>683</v>
      </c>
      <c r="R841" t="s">
        <v>1669</v>
      </c>
      <c r="S841" t="s">
        <v>1669</v>
      </c>
      <c r="T841" t="s">
        <v>1669</v>
      </c>
      <c r="U841" t="s">
        <v>1669</v>
      </c>
      <c r="V841" t="s">
        <v>648</v>
      </c>
      <c r="W841" t="s">
        <v>1582</v>
      </c>
      <c r="X841" t="s">
        <v>1669</v>
      </c>
      <c r="Y841" s="216">
        <v>44658</v>
      </c>
    </row>
    <row r="842" spans="2:25" x14ac:dyDescent="0.25">
      <c r="B842" t="s">
        <v>1667</v>
      </c>
      <c r="C842" s="216">
        <v>44517</v>
      </c>
      <c r="D842" t="s">
        <v>1643</v>
      </c>
      <c r="E842" t="s">
        <v>639</v>
      </c>
      <c r="F842">
        <v>5534</v>
      </c>
      <c r="G842" t="s">
        <v>1784</v>
      </c>
      <c r="H842" t="s">
        <v>1785</v>
      </c>
      <c r="I842" t="s">
        <v>679</v>
      </c>
      <c r="J842" s="217">
        <v>25000</v>
      </c>
      <c r="K842" s="218">
        <v>579.79681000000005</v>
      </c>
      <c r="L842" s="217">
        <v>43.12</v>
      </c>
      <c r="M842" t="s">
        <v>643</v>
      </c>
      <c r="N842" t="s">
        <v>1936</v>
      </c>
      <c r="O842" t="s">
        <v>749</v>
      </c>
      <c r="P842" t="s">
        <v>682</v>
      </c>
      <c r="Q842" t="s">
        <v>683</v>
      </c>
      <c r="R842" t="s">
        <v>1669</v>
      </c>
      <c r="S842" t="s">
        <v>1669</v>
      </c>
      <c r="T842" t="s">
        <v>1669</v>
      </c>
      <c r="U842" t="s">
        <v>1669</v>
      </c>
      <c r="V842" t="s">
        <v>648</v>
      </c>
      <c r="W842" t="s">
        <v>1582</v>
      </c>
      <c r="X842" t="s">
        <v>1669</v>
      </c>
      <c r="Y842" s="216">
        <v>44658</v>
      </c>
    </row>
    <row r="843" spans="2:25" x14ac:dyDescent="0.25">
      <c r="B843" t="s">
        <v>1667</v>
      </c>
      <c r="C843" s="216">
        <v>44517</v>
      </c>
      <c r="D843" t="s">
        <v>1643</v>
      </c>
      <c r="E843" t="s">
        <v>639</v>
      </c>
      <c r="F843">
        <v>5534</v>
      </c>
      <c r="G843" t="s">
        <v>1786</v>
      </c>
      <c r="H843" t="s">
        <v>1785</v>
      </c>
      <c r="I843" t="s">
        <v>679</v>
      </c>
      <c r="J843" s="217">
        <v>50000</v>
      </c>
      <c r="K843" s="218">
        <v>579.79681000000005</v>
      </c>
      <c r="L843" s="217">
        <v>86.24</v>
      </c>
      <c r="M843" t="s">
        <v>643</v>
      </c>
      <c r="N843" t="s">
        <v>1936</v>
      </c>
      <c r="O843" t="s">
        <v>749</v>
      </c>
      <c r="P843" t="s">
        <v>682</v>
      </c>
      <c r="Q843" t="s">
        <v>683</v>
      </c>
      <c r="R843" t="s">
        <v>1669</v>
      </c>
      <c r="S843" t="s">
        <v>1669</v>
      </c>
      <c r="T843" t="s">
        <v>1669</v>
      </c>
      <c r="U843" t="s">
        <v>1669</v>
      </c>
      <c r="V843" t="s">
        <v>648</v>
      </c>
      <c r="W843" t="s">
        <v>1582</v>
      </c>
      <c r="X843" t="s">
        <v>1669</v>
      </c>
      <c r="Y843" s="216">
        <v>44658</v>
      </c>
    </row>
    <row r="844" spans="2:25" x14ac:dyDescent="0.25">
      <c r="B844" t="s">
        <v>1667</v>
      </c>
      <c r="C844" s="216">
        <v>44517</v>
      </c>
      <c r="D844" t="s">
        <v>1643</v>
      </c>
      <c r="E844" t="s">
        <v>639</v>
      </c>
      <c r="F844">
        <v>5534</v>
      </c>
      <c r="G844" t="s">
        <v>1786</v>
      </c>
      <c r="H844" t="s">
        <v>1785</v>
      </c>
      <c r="I844" t="s">
        <v>679</v>
      </c>
      <c r="J844" s="217">
        <v>50000</v>
      </c>
      <c r="K844" s="218">
        <v>579.79681000000005</v>
      </c>
      <c r="L844" s="217">
        <v>86.24</v>
      </c>
      <c r="M844" t="s">
        <v>643</v>
      </c>
      <c r="N844" t="s">
        <v>1936</v>
      </c>
      <c r="O844" t="s">
        <v>749</v>
      </c>
      <c r="P844" t="s">
        <v>682</v>
      </c>
      <c r="Q844" t="s">
        <v>683</v>
      </c>
      <c r="R844" t="s">
        <v>1669</v>
      </c>
      <c r="S844" t="s">
        <v>1669</v>
      </c>
      <c r="T844" t="s">
        <v>1669</v>
      </c>
      <c r="U844" t="s">
        <v>1669</v>
      </c>
      <c r="V844" t="s">
        <v>648</v>
      </c>
      <c r="W844" t="s">
        <v>1582</v>
      </c>
      <c r="X844" t="s">
        <v>1669</v>
      </c>
      <c r="Y844" s="216">
        <v>44658</v>
      </c>
    </row>
    <row r="845" spans="2:25" x14ac:dyDescent="0.25">
      <c r="B845" t="s">
        <v>1667</v>
      </c>
      <c r="C845" s="216">
        <v>44517</v>
      </c>
      <c r="D845" t="s">
        <v>1643</v>
      </c>
      <c r="E845" t="s">
        <v>639</v>
      </c>
      <c r="F845">
        <v>5534</v>
      </c>
      <c r="G845" t="s">
        <v>1787</v>
      </c>
      <c r="H845" t="s">
        <v>1788</v>
      </c>
      <c r="I845" t="s">
        <v>679</v>
      </c>
      <c r="J845" s="217">
        <v>155000</v>
      </c>
      <c r="K845" s="218">
        <v>579.79681000000005</v>
      </c>
      <c r="L845" s="217">
        <v>267.33999999999997</v>
      </c>
      <c r="M845" t="s">
        <v>643</v>
      </c>
      <c r="N845" t="s">
        <v>1935</v>
      </c>
      <c r="O845" t="s">
        <v>812</v>
      </c>
      <c r="P845" t="s">
        <v>682</v>
      </c>
      <c r="Q845" t="s">
        <v>683</v>
      </c>
      <c r="R845" t="s">
        <v>1669</v>
      </c>
      <c r="S845" t="s">
        <v>1669</v>
      </c>
      <c r="T845" t="s">
        <v>1669</v>
      </c>
      <c r="U845" t="s">
        <v>1669</v>
      </c>
      <c r="V845" t="s">
        <v>648</v>
      </c>
      <c r="W845" t="s">
        <v>1582</v>
      </c>
      <c r="X845" t="s">
        <v>1669</v>
      </c>
      <c r="Y845" s="216">
        <v>44658</v>
      </c>
    </row>
    <row r="846" spans="2:25" x14ac:dyDescent="0.25">
      <c r="B846" t="s">
        <v>1667</v>
      </c>
      <c r="C846" s="216">
        <v>44517</v>
      </c>
      <c r="D846" t="s">
        <v>1643</v>
      </c>
      <c r="E846" t="s">
        <v>639</v>
      </c>
      <c r="F846">
        <v>5534</v>
      </c>
      <c r="G846" t="s">
        <v>1789</v>
      </c>
      <c r="H846" t="s">
        <v>1771</v>
      </c>
      <c r="I846" t="s">
        <v>679</v>
      </c>
      <c r="J846" s="217">
        <v>102500</v>
      </c>
      <c r="K846" s="218">
        <v>579.79681000000005</v>
      </c>
      <c r="L846" s="217">
        <v>176.79</v>
      </c>
      <c r="M846" t="s">
        <v>643</v>
      </c>
      <c r="N846" t="s">
        <v>1935</v>
      </c>
      <c r="O846" t="s">
        <v>812</v>
      </c>
      <c r="P846" t="s">
        <v>682</v>
      </c>
      <c r="Q846" t="s">
        <v>683</v>
      </c>
      <c r="R846" t="s">
        <v>1669</v>
      </c>
      <c r="S846" t="s">
        <v>1669</v>
      </c>
      <c r="T846" t="s">
        <v>1669</v>
      </c>
      <c r="U846" t="s">
        <v>1669</v>
      </c>
      <c r="V846" t="s">
        <v>648</v>
      </c>
      <c r="W846" t="s">
        <v>1582</v>
      </c>
      <c r="X846" t="s">
        <v>1669</v>
      </c>
      <c r="Y846" s="216">
        <v>44658</v>
      </c>
    </row>
    <row r="847" spans="2:25" x14ac:dyDescent="0.25">
      <c r="B847" t="s">
        <v>1667</v>
      </c>
      <c r="C847" s="216">
        <v>44517</v>
      </c>
      <c r="D847" t="s">
        <v>1643</v>
      </c>
      <c r="E847" t="s">
        <v>639</v>
      </c>
      <c r="F847">
        <v>5534</v>
      </c>
      <c r="G847" t="s">
        <v>1780</v>
      </c>
      <c r="H847" t="s">
        <v>1781</v>
      </c>
      <c r="I847" t="s">
        <v>679</v>
      </c>
      <c r="J847" s="217">
        <v>32000</v>
      </c>
      <c r="K847" s="218">
        <v>579.79681000000005</v>
      </c>
      <c r="L847" s="217">
        <v>55.19</v>
      </c>
      <c r="M847" t="s">
        <v>643</v>
      </c>
      <c r="N847" t="s">
        <v>1933</v>
      </c>
      <c r="O847" t="s">
        <v>797</v>
      </c>
      <c r="P847" t="s">
        <v>682</v>
      </c>
      <c r="Q847" t="s">
        <v>683</v>
      </c>
      <c r="R847" t="s">
        <v>1669</v>
      </c>
      <c r="S847" t="s">
        <v>1669</v>
      </c>
      <c r="T847" t="s">
        <v>1669</v>
      </c>
      <c r="U847" t="s">
        <v>1669</v>
      </c>
      <c r="V847" t="s">
        <v>648</v>
      </c>
      <c r="W847" t="s">
        <v>1582</v>
      </c>
      <c r="X847" t="s">
        <v>1669</v>
      </c>
      <c r="Y847" s="216">
        <v>44658</v>
      </c>
    </row>
    <row r="848" spans="2:25" x14ac:dyDescent="0.25">
      <c r="B848" t="s">
        <v>1667</v>
      </c>
      <c r="C848" s="216">
        <v>44517</v>
      </c>
      <c r="D848" t="s">
        <v>1643</v>
      </c>
      <c r="E848" t="s">
        <v>639</v>
      </c>
      <c r="F848">
        <v>5534</v>
      </c>
      <c r="G848" t="s">
        <v>1782</v>
      </c>
      <c r="H848" t="s">
        <v>1783</v>
      </c>
      <c r="I848" t="s">
        <v>679</v>
      </c>
      <c r="J848" s="217">
        <v>51500</v>
      </c>
      <c r="K848" s="218">
        <v>579.79681000000005</v>
      </c>
      <c r="L848" s="217">
        <v>88.82</v>
      </c>
      <c r="M848" t="s">
        <v>643</v>
      </c>
      <c r="N848" t="s">
        <v>1933</v>
      </c>
      <c r="O848" t="s">
        <v>797</v>
      </c>
      <c r="P848" t="s">
        <v>682</v>
      </c>
      <c r="Q848" t="s">
        <v>683</v>
      </c>
      <c r="R848" t="s">
        <v>1669</v>
      </c>
      <c r="S848" t="s">
        <v>1669</v>
      </c>
      <c r="T848" t="s">
        <v>1669</v>
      </c>
      <c r="U848" t="s">
        <v>1669</v>
      </c>
      <c r="V848" t="s">
        <v>648</v>
      </c>
      <c r="W848" t="s">
        <v>1582</v>
      </c>
      <c r="X848" t="s">
        <v>1669</v>
      </c>
      <c r="Y848" s="216">
        <v>44658</v>
      </c>
    </row>
    <row r="849" spans="2:25" x14ac:dyDescent="0.25">
      <c r="B849" t="s">
        <v>1667</v>
      </c>
      <c r="C849" s="216">
        <v>44520</v>
      </c>
      <c r="D849" t="s">
        <v>1643</v>
      </c>
      <c r="E849" t="s">
        <v>639</v>
      </c>
      <c r="F849">
        <v>5534</v>
      </c>
      <c r="G849" t="s">
        <v>1790</v>
      </c>
      <c r="H849" t="s">
        <v>1791</v>
      </c>
      <c r="I849" t="s">
        <v>679</v>
      </c>
      <c r="J849" s="217">
        <v>334000</v>
      </c>
      <c r="K849" s="218">
        <v>581.42423399999996</v>
      </c>
      <c r="L849" s="217">
        <v>574.45000000000005</v>
      </c>
      <c r="M849" t="s">
        <v>643</v>
      </c>
      <c r="N849" t="s">
        <v>1938</v>
      </c>
      <c r="O849" t="s">
        <v>709</v>
      </c>
      <c r="P849" t="s">
        <v>682</v>
      </c>
      <c r="Q849" t="s">
        <v>683</v>
      </c>
      <c r="R849" t="s">
        <v>1669</v>
      </c>
      <c r="S849" t="s">
        <v>1669</v>
      </c>
      <c r="T849" t="s">
        <v>1669</v>
      </c>
      <c r="U849" t="s">
        <v>1669</v>
      </c>
      <c r="V849" t="s">
        <v>648</v>
      </c>
      <c r="W849" t="s">
        <v>1582</v>
      </c>
      <c r="X849" t="s">
        <v>1669</v>
      </c>
      <c r="Y849" s="216">
        <v>44658</v>
      </c>
    </row>
    <row r="850" spans="2:25" x14ac:dyDescent="0.25">
      <c r="B850" t="s">
        <v>1667</v>
      </c>
      <c r="C850" s="216">
        <v>44522</v>
      </c>
      <c r="D850" t="s">
        <v>1643</v>
      </c>
      <c r="E850" t="s">
        <v>639</v>
      </c>
      <c r="F850">
        <v>5534</v>
      </c>
      <c r="G850" t="s">
        <v>1792</v>
      </c>
      <c r="H850" t="s">
        <v>1793</v>
      </c>
      <c r="I850" t="s">
        <v>679</v>
      </c>
      <c r="J850" s="217">
        <v>207000</v>
      </c>
      <c r="K850" s="218">
        <v>582.40852600000005</v>
      </c>
      <c r="L850" s="217">
        <v>355.42</v>
      </c>
      <c r="M850" t="s">
        <v>643</v>
      </c>
      <c r="N850" t="s">
        <v>1933</v>
      </c>
      <c r="O850" t="s">
        <v>797</v>
      </c>
      <c r="P850" t="s">
        <v>682</v>
      </c>
      <c r="Q850" t="s">
        <v>683</v>
      </c>
      <c r="R850" t="s">
        <v>1669</v>
      </c>
      <c r="S850" t="s">
        <v>1669</v>
      </c>
      <c r="T850" t="s">
        <v>1669</v>
      </c>
      <c r="U850" t="s">
        <v>1669</v>
      </c>
      <c r="V850" t="s">
        <v>648</v>
      </c>
      <c r="W850" t="s">
        <v>1582</v>
      </c>
      <c r="X850" t="s">
        <v>1669</v>
      </c>
      <c r="Y850" s="216">
        <v>44658</v>
      </c>
    </row>
    <row r="851" spans="2:25" x14ac:dyDescent="0.25">
      <c r="B851" t="s">
        <v>1667</v>
      </c>
      <c r="C851" s="216">
        <v>44522</v>
      </c>
      <c r="D851" t="s">
        <v>1643</v>
      </c>
      <c r="E851" t="s">
        <v>639</v>
      </c>
      <c r="F851">
        <v>5534</v>
      </c>
      <c r="G851" t="s">
        <v>1794</v>
      </c>
      <c r="H851" t="s">
        <v>1795</v>
      </c>
      <c r="I851" t="s">
        <v>679</v>
      </c>
      <c r="J851" s="217">
        <v>190000</v>
      </c>
      <c r="K851" s="218">
        <v>582.40852600000005</v>
      </c>
      <c r="L851" s="217">
        <v>326.23</v>
      </c>
      <c r="M851" t="s">
        <v>643</v>
      </c>
      <c r="N851" t="s">
        <v>1935</v>
      </c>
      <c r="O851" t="s">
        <v>812</v>
      </c>
      <c r="P851" t="s">
        <v>682</v>
      </c>
      <c r="Q851" t="s">
        <v>683</v>
      </c>
      <c r="R851" t="s">
        <v>1669</v>
      </c>
      <c r="S851" t="s">
        <v>1669</v>
      </c>
      <c r="T851" t="s">
        <v>1669</v>
      </c>
      <c r="U851" t="s">
        <v>1669</v>
      </c>
      <c r="V851" t="s">
        <v>648</v>
      </c>
      <c r="W851" t="s">
        <v>1582</v>
      </c>
      <c r="X851" t="s">
        <v>1669</v>
      </c>
      <c r="Y851" s="216">
        <v>44658</v>
      </c>
    </row>
    <row r="852" spans="2:25" x14ac:dyDescent="0.25">
      <c r="B852" t="s">
        <v>1667</v>
      </c>
      <c r="C852" s="216">
        <v>44522</v>
      </c>
      <c r="D852" t="s">
        <v>1643</v>
      </c>
      <c r="E852" t="s">
        <v>639</v>
      </c>
      <c r="F852">
        <v>5534</v>
      </c>
      <c r="G852" t="s">
        <v>1796</v>
      </c>
      <c r="H852" t="s">
        <v>1797</v>
      </c>
      <c r="I852" t="s">
        <v>679</v>
      </c>
      <c r="J852" s="217">
        <v>5000</v>
      </c>
      <c r="K852" s="218">
        <v>582.40852600000005</v>
      </c>
      <c r="L852" s="217">
        <v>8.59</v>
      </c>
      <c r="M852" t="s">
        <v>643</v>
      </c>
      <c r="N852" t="s">
        <v>1932</v>
      </c>
      <c r="O852" t="s">
        <v>721</v>
      </c>
      <c r="P852" t="s">
        <v>682</v>
      </c>
      <c r="Q852" t="s">
        <v>683</v>
      </c>
      <c r="R852" t="s">
        <v>1669</v>
      </c>
      <c r="S852" t="s">
        <v>1669</v>
      </c>
      <c r="T852" t="s">
        <v>1669</v>
      </c>
      <c r="U852" t="s">
        <v>1669</v>
      </c>
      <c r="V852" t="s">
        <v>648</v>
      </c>
      <c r="W852" t="s">
        <v>1582</v>
      </c>
      <c r="X852" t="s">
        <v>1669</v>
      </c>
      <c r="Y852" s="216">
        <v>44658</v>
      </c>
    </row>
    <row r="853" spans="2:25" x14ac:dyDescent="0.25">
      <c r="B853" t="s">
        <v>1667</v>
      </c>
      <c r="C853" s="216">
        <v>44524</v>
      </c>
      <c r="D853" t="s">
        <v>1643</v>
      </c>
      <c r="E853" t="s">
        <v>639</v>
      </c>
      <c r="F853">
        <v>5534</v>
      </c>
      <c r="G853" t="s">
        <v>1800</v>
      </c>
      <c r="H853" t="s">
        <v>1801</v>
      </c>
      <c r="I853" t="s">
        <v>679</v>
      </c>
      <c r="J853" s="217">
        <v>8600</v>
      </c>
      <c r="K853" s="218">
        <v>584.74415199999999</v>
      </c>
      <c r="L853" s="217">
        <v>14.71</v>
      </c>
      <c r="M853" t="s">
        <v>643</v>
      </c>
      <c r="N853" t="s">
        <v>1933</v>
      </c>
      <c r="O853" t="s">
        <v>797</v>
      </c>
      <c r="P853" t="s">
        <v>682</v>
      </c>
      <c r="Q853" t="s">
        <v>683</v>
      </c>
      <c r="R853" t="s">
        <v>1669</v>
      </c>
      <c r="S853" t="s">
        <v>1669</v>
      </c>
      <c r="T853" t="s">
        <v>1669</v>
      </c>
      <c r="U853" t="s">
        <v>1669</v>
      </c>
      <c r="V853" t="s">
        <v>648</v>
      </c>
      <c r="W853" t="s">
        <v>1582</v>
      </c>
      <c r="X853" t="s">
        <v>1669</v>
      </c>
      <c r="Y853" s="216">
        <v>44658</v>
      </c>
    </row>
    <row r="854" spans="2:25" x14ac:dyDescent="0.25">
      <c r="B854" t="s">
        <v>1667</v>
      </c>
      <c r="C854" s="216">
        <v>44524</v>
      </c>
      <c r="D854" t="s">
        <v>1643</v>
      </c>
      <c r="E854" t="s">
        <v>639</v>
      </c>
      <c r="F854">
        <v>5534</v>
      </c>
      <c r="G854" t="s">
        <v>1798</v>
      </c>
      <c r="H854" t="s">
        <v>1799</v>
      </c>
      <c r="I854" t="s">
        <v>679</v>
      </c>
      <c r="J854" s="217">
        <v>80000</v>
      </c>
      <c r="K854" s="218">
        <v>584.74415199999999</v>
      </c>
      <c r="L854" s="217">
        <v>136.81</v>
      </c>
      <c r="M854" t="s">
        <v>643</v>
      </c>
      <c r="N854" t="s">
        <v>1660</v>
      </c>
      <c r="O854" t="s">
        <v>819</v>
      </c>
      <c r="P854" t="s">
        <v>682</v>
      </c>
      <c r="Q854" t="s">
        <v>683</v>
      </c>
      <c r="R854" t="s">
        <v>1669</v>
      </c>
      <c r="S854" t="s">
        <v>1669</v>
      </c>
      <c r="T854" t="s">
        <v>1669</v>
      </c>
      <c r="U854" t="s">
        <v>1669</v>
      </c>
      <c r="V854" t="s">
        <v>648</v>
      </c>
      <c r="W854" t="s">
        <v>1582</v>
      </c>
      <c r="X854" t="s">
        <v>1669</v>
      </c>
      <c r="Y854" s="216">
        <v>44658</v>
      </c>
    </row>
    <row r="855" spans="2:25" x14ac:dyDescent="0.25">
      <c r="B855" t="s">
        <v>1667</v>
      </c>
      <c r="C855" s="216">
        <v>44525</v>
      </c>
      <c r="D855" t="s">
        <v>1643</v>
      </c>
      <c r="E855" t="s">
        <v>639</v>
      </c>
      <c r="F855">
        <v>4960</v>
      </c>
      <c r="G855" t="s">
        <v>651</v>
      </c>
      <c r="H855" t="s">
        <v>1806</v>
      </c>
      <c r="I855" t="s">
        <v>1669</v>
      </c>
      <c r="J855" s="217">
        <v>0</v>
      </c>
      <c r="K855" s="218">
        <v>0</v>
      </c>
      <c r="L855" s="217">
        <v>4179</v>
      </c>
      <c r="M855" t="s">
        <v>643</v>
      </c>
      <c r="N855" t="s">
        <v>1931</v>
      </c>
      <c r="O855" t="s">
        <v>644</v>
      </c>
      <c r="P855" t="s">
        <v>645</v>
      </c>
      <c r="Q855" t="s">
        <v>646</v>
      </c>
      <c r="R855" t="s">
        <v>1669</v>
      </c>
      <c r="S855" t="s">
        <v>1669</v>
      </c>
      <c r="T855" t="s">
        <v>1986</v>
      </c>
      <c r="U855" t="s">
        <v>647</v>
      </c>
      <c r="V855" t="s">
        <v>648</v>
      </c>
      <c r="W855" t="s">
        <v>649</v>
      </c>
      <c r="X855" t="s">
        <v>1669</v>
      </c>
      <c r="Y855" s="216">
        <v>44695</v>
      </c>
    </row>
    <row r="856" spans="2:25" x14ac:dyDescent="0.25">
      <c r="B856" t="s">
        <v>1667</v>
      </c>
      <c r="C856" s="216">
        <v>44525</v>
      </c>
      <c r="D856" t="s">
        <v>1643</v>
      </c>
      <c r="E856" t="s">
        <v>639</v>
      </c>
      <c r="F856">
        <v>5534</v>
      </c>
      <c r="G856" t="s">
        <v>1802</v>
      </c>
      <c r="H856" t="s">
        <v>1803</v>
      </c>
      <c r="I856" t="s">
        <v>679</v>
      </c>
      <c r="J856" s="217">
        <v>200000</v>
      </c>
      <c r="K856" s="218">
        <v>584.949297</v>
      </c>
      <c r="L856" s="217">
        <v>341.91</v>
      </c>
      <c r="M856" t="s">
        <v>643</v>
      </c>
      <c r="N856" t="s">
        <v>1939</v>
      </c>
      <c r="O856" t="s">
        <v>1940</v>
      </c>
      <c r="P856" t="s">
        <v>682</v>
      </c>
      <c r="Q856" t="s">
        <v>683</v>
      </c>
      <c r="R856" t="s">
        <v>1669</v>
      </c>
      <c r="S856" t="s">
        <v>1669</v>
      </c>
      <c r="T856" t="s">
        <v>1669</v>
      </c>
      <c r="U856" t="s">
        <v>1669</v>
      </c>
      <c r="V856" t="s">
        <v>648</v>
      </c>
      <c r="W856" t="s">
        <v>1582</v>
      </c>
      <c r="X856" t="s">
        <v>1669</v>
      </c>
      <c r="Y856" s="216">
        <v>44658</v>
      </c>
    </row>
    <row r="857" spans="2:25" x14ac:dyDescent="0.25">
      <c r="B857" t="s">
        <v>1667</v>
      </c>
      <c r="C857" s="216">
        <v>44525</v>
      </c>
      <c r="D857" t="s">
        <v>1643</v>
      </c>
      <c r="E857" t="s">
        <v>639</v>
      </c>
      <c r="F857">
        <v>5534</v>
      </c>
      <c r="G857" t="s">
        <v>1804</v>
      </c>
      <c r="H857" t="s">
        <v>1805</v>
      </c>
      <c r="I857" t="s">
        <v>679</v>
      </c>
      <c r="J857" s="217">
        <v>182453</v>
      </c>
      <c r="K857" s="218">
        <v>584.949297</v>
      </c>
      <c r="L857" s="217">
        <v>311.91000000000003</v>
      </c>
      <c r="M857" t="s">
        <v>643</v>
      </c>
      <c r="N857" t="s">
        <v>1941</v>
      </c>
      <c r="O857" t="s">
        <v>689</v>
      </c>
      <c r="P857" t="s">
        <v>682</v>
      </c>
      <c r="Q857" t="s">
        <v>683</v>
      </c>
      <c r="R857" t="s">
        <v>1669</v>
      </c>
      <c r="S857" t="s">
        <v>1669</v>
      </c>
      <c r="T857" t="s">
        <v>1669</v>
      </c>
      <c r="U857" t="s">
        <v>1669</v>
      </c>
      <c r="V857" t="s">
        <v>648</v>
      </c>
      <c r="W857" t="s">
        <v>1582</v>
      </c>
      <c r="X857" t="s">
        <v>1669</v>
      </c>
      <c r="Y857" s="216">
        <v>44658</v>
      </c>
    </row>
    <row r="858" spans="2:25" x14ac:dyDescent="0.25">
      <c r="B858" t="s">
        <v>1667</v>
      </c>
      <c r="C858" s="216">
        <v>44525</v>
      </c>
      <c r="D858" t="s">
        <v>1643</v>
      </c>
      <c r="E858" t="s">
        <v>639</v>
      </c>
      <c r="F858">
        <v>5534</v>
      </c>
      <c r="G858" t="s">
        <v>1804</v>
      </c>
      <c r="H858" t="s">
        <v>1805</v>
      </c>
      <c r="I858" t="s">
        <v>679</v>
      </c>
      <c r="J858" s="217">
        <v>212099</v>
      </c>
      <c r="K858" s="218">
        <v>584.949297</v>
      </c>
      <c r="L858" s="217">
        <v>362.59</v>
      </c>
      <c r="M858" t="s">
        <v>643</v>
      </c>
      <c r="N858" t="s">
        <v>1945</v>
      </c>
      <c r="O858" t="s">
        <v>687</v>
      </c>
      <c r="P858" t="s">
        <v>682</v>
      </c>
      <c r="Q858" t="s">
        <v>683</v>
      </c>
      <c r="R858" t="s">
        <v>1669</v>
      </c>
      <c r="S858" t="s">
        <v>1669</v>
      </c>
      <c r="T858" t="s">
        <v>1669</v>
      </c>
      <c r="U858" t="s">
        <v>1669</v>
      </c>
      <c r="V858" t="s">
        <v>648</v>
      </c>
      <c r="W858" t="s">
        <v>1582</v>
      </c>
      <c r="X858" t="s">
        <v>1669</v>
      </c>
      <c r="Y858" s="216">
        <v>44658</v>
      </c>
    </row>
    <row r="859" spans="2:25" x14ac:dyDescent="0.25">
      <c r="B859" t="s">
        <v>1667</v>
      </c>
      <c r="C859" s="216">
        <v>44525</v>
      </c>
      <c r="D859" t="s">
        <v>1643</v>
      </c>
      <c r="E859" t="s">
        <v>639</v>
      </c>
      <c r="F859">
        <v>5534</v>
      </c>
      <c r="G859" t="s">
        <v>1804</v>
      </c>
      <c r="H859" t="s">
        <v>1805</v>
      </c>
      <c r="I859" t="s">
        <v>679</v>
      </c>
      <c r="J859" s="217">
        <v>343763</v>
      </c>
      <c r="K859" s="218">
        <v>584.949297</v>
      </c>
      <c r="L859" s="217">
        <v>587.67999999999995</v>
      </c>
      <c r="M859" t="s">
        <v>643</v>
      </c>
      <c r="N859" t="s">
        <v>1945</v>
      </c>
      <c r="O859" t="s">
        <v>687</v>
      </c>
      <c r="P859" t="s">
        <v>682</v>
      </c>
      <c r="Q859" t="s">
        <v>683</v>
      </c>
      <c r="R859" t="s">
        <v>1669</v>
      </c>
      <c r="S859" t="s">
        <v>1669</v>
      </c>
      <c r="T859" t="s">
        <v>1669</v>
      </c>
      <c r="U859" t="s">
        <v>1669</v>
      </c>
      <c r="V859" t="s">
        <v>648</v>
      </c>
      <c r="W859" t="s">
        <v>1582</v>
      </c>
      <c r="X859" t="s">
        <v>1669</v>
      </c>
      <c r="Y859" s="216">
        <v>44658</v>
      </c>
    </row>
    <row r="860" spans="2:25" x14ac:dyDescent="0.25">
      <c r="B860" t="s">
        <v>1667</v>
      </c>
      <c r="C860" s="216">
        <v>44525</v>
      </c>
      <c r="D860" t="s">
        <v>1643</v>
      </c>
      <c r="E860" t="s">
        <v>639</v>
      </c>
      <c r="F860">
        <v>5534</v>
      </c>
      <c r="G860" t="s">
        <v>1804</v>
      </c>
      <c r="H860" t="s">
        <v>1805</v>
      </c>
      <c r="I860" t="s">
        <v>679</v>
      </c>
      <c r="J860" s="217">
        <v>67087</v>
      </c>
      <c r="K860" s="218">
        <v>584.949297</v>
      </c>
      <c r="L860" s="217">
        <v>114.69</v>
      </c>
      <c r="M860" t="s">
        <v>643</v>
      </c>
      <c r="N860" t="s">
        <v>1942</v>
      </c>
      <c r="O860" t="s">
        <v>688</v>
      </c>
      <c r="P860" t="s">
        <v>682</v>
      </c>
      <c r="Q860" t="s">
        <v>683</v>
      </c>
      <c r="R860" t="s">
        <v>1669</v>
      </c>
      <c r="S860" t="s">
        <v>1669</v>
      </c>
      <c r="T860" t="s">
        <v>1669</v>
      </c>
      <c r="U860" t="s">
        <v>1669</v>
      </c>
      <c r="V860" t="s">
        <v>648</v>
      </c>
      <c r="W860" t="s">
        <v>1582</v>
      </c>
      <c r="X860" t="s">
        <v>1669</v>
      </c>
      <c r="Y860" s="216">
        <v>44658</v>
      </c>
    </row>
    <row r="861" spans="2:25" x14ac:dyDescent="0.25">
      <c r="B861" t="s">
        <v>1667</v>
      </c>
      <c r="C861" s="216">
        <v>44525</v>
      </c>
      <c r="D861" t="s">
        <v>1643</v>
      </c>
      <c r="E861" t="s">
        <v>639</v>
      </c>
      <c r="F861">
        <v>5534</v>
      </c>
      <c r="G861" t="s">
        <v>1804</v>
      </c>
      <c r="H861" t="s">
        <v>1805</v>
      </c>
      <c r="I861" t="s">
        <v>679</v>
      </c>
      <c r="J861" s="217">
        <v>354000</v>
      </c>
      <c r="K861" s="218">
        <v>584.949297</v>
      </c>
      <c r="L861" s="217">
        <v>605.17999999999995</v>
      </c>
      <c r="M861" t="s">
        <v>643</v>
      </c>
      <c r="N861" t="s">
        <v>1943</v>
      </c>
      <c r="O861" t="s">
        <v>695</v>
      </c>
      <c r="P861" t="s">
        <v>682</v>
      </c>
      <c r="Q861" t="s">
        <v>683</v>
      </c>
      <c r="R861" t="s">
        <v>1669</v>
      </c>
      <c r="S861" t="s">
        <v>1669</v>
      </c>
      <c r="T861" t="s">
        <v>1669</v>
      </c>
      <c r="U861" t="s">
        <v>1669</v>
      </c>
      <c r="V861" t="s">
        <v>648</v>
      </c>
      <c r="W861" t="s">
        <v>1582</v>
      </c>
      <c r="X861" t="s">
        <v>1669</v>
      </c>
      <c r="Y861" s="216">
        <v>44658</v>
      </c>
    </row>
    <row r="862" spans="2:25" x14ac:dyDescent="0.25">
      <c r="B862" t="s">
        <v>1667</v>
      </c>
      <c r="C862" s="216">
        <v>44525</v>
      </c>
      <c r="D862" t="s">
        <v>1643</v>
      </c>
      <c r="E862" t="s">
        <v>639</v>
      </c>
      <c r="F862">
        <v>5534</v>
      </c>
      <c r="G862" t="s">
        <v>1804</v>
      </c>
      <c r="H862" t="s">
        <v>1805</v>
      </c>
      <c r="I862" t="s">
        <v>679</v>
      </c>
      <c r="J862" s="217">
        <v>491427</v>
      </c>
      <c r="K862" s="218">
        <v>584.949297</v>
      </c>
      <c r="L862" s="217">
        <v>840.12</v>
      </c>
      <c r="M862" t="s">
        <v>643</v>
      </c>
      <c r="N862" t="s">
        <v>1944</v>
      </c>
      <c r="O862" t="s">
        <v>685</v>
      </c>
      <c r="P862" t="s">
        <v>682</v>
      </c>
      <c r="Q862" t="s">
        <v>683</v>
      </c>
      <c r="R862" t="s">
        <v>1669</v>
      </c>
      <c r="S862" t="s">
        <v>1669</v>
      </c>
      <c r="T862" t="s">
        <v>1669</v>
      </c>
      <c r="U862" t="s">
        <v>1669</v>
      </c>
      <c r="V862" t="s">
        <v>648</v>
      </c>
      <c r="W862" t="s">
        <v>1582</v>
      </c>
      <c r="X862" t="s">
        <v>1669</v>
      </c>
      <c r="Y862" s="216">
        <v>44658</v>
      </c>
    </row>
    <row r="863" spans="2:25" x14ac:dyDescent="0.25">
      <c r="B863" t="s">
        <v>1667</v>
      </c>
      <c r="C863" s="216">
        <v>44526</v>
      </c>
      <c r="D863" t="s">
        <v>1643</v>
      </c>
      <c r="E863" t="s">
        <v>639</v>
      </c>
      <c r="F863">
        <v>5534</v>
      </c>
      <c r="G863" t="s">
        <v>1813</v>
      </c>
      <c r="H863" t="s">
        <v>1814</v>
      </c>
      <c r="I863" t="s">
        <v>679</v>
      </c>
      <c r="J863" s="217">
        <v>16000</v>
      </c>
      <c r="K863" s="218">
        <v>581.95624399999997</v>
      </c>
      <c r="L863" s="217">
        <v>27.49</v>
      </c>
      <c r="M863" t="s">
        <v>643</v>
      </c>
      <c r="N863" t="s">
        <v>1933</v>
      </c>
      <c r="O863" t="s">
        <v>797</v>
      </c>
      <c r="P863" t="s">
        <v>682</v>
      </c>
      <c r="Q863" t="s">
        <v>683</v>
      </c>
      <c r="R863" t="s">
        <v>1669</v>
      </c>
      <c r="S863" t="s">
        <v>1669</v>
      </c>
      <c r="T863" t="s">
        <v>1669</v>
      </c>
      <c r="U863" t="s">
        <v>1669</v>
      </c>
      <c r="V863" t="s">
        <v>648</v>
      </c>
      <c r="W863" t="s">
        <v>1582</v>
      </c>
      <c r="X863" t="s">
        <v>1669</v>
      </c>
      <c r="Y863" s="216">
        <v>44658</v>
      </c>
    </row>
    <row r="864" spans="2:25" x14ac:dyDescent="0.25">
      <c r="B864" t="s">
        <v>1667</v>
      </c>
      <c r="C864" s="216">
        <v>44526</v>
      </c>
      <c r="D864" t="s">
        <v>1643</v>
      </c>
      <c r="E864" t="s">
        <v>639</v>
      </c>
      <c r="F864">
        <v>5534</v>
      </c>
      <c r="G864" t="s">
        <v>1815</v>
      </c>
      <c r="H864" t="s">
        <v>1816</v>
      </c>
      <c r="I864" t="s">
        <v>679</v>
      </c>
      <c r="J864" s="217">
        <v>81000</v>
      </c>
      <c r="K864" s="218">
        <v>581.95624399999997</v>
      </c>
      <c r="L864" s="217">
        <v>139.19</v>
      </c>
      <c r="M864" t="s">
        <v>643</v>
      </c>
      <c r="N864" t="s">
        <v>1933</v>
      </c>
      <c r="O864" t="s">
        <v>797</v>
      </c>
      <c r="P864" t="s">
        <v>682</v>
      </c>
      <c r="Q864" t="s">
        <v>683</v>
      </c>
      <c r="R864" t="s">
        <v>1669</v>
      </c>
      <c r="S864" t="s">
        <v>1669</v>
      </c>
      <c r="T864" t="s">
        <v>1669</v>
      </c>
      <c r="U864" t="s">
        <v>1669</v>
      </c>
      <c r="V864" t="s">
        <v>648</v>
      </c>
      <c r="W864" t="s">
        <v>1582</v>
      </c>
      <c r="X864" t="s">
        <v>1669</v>
      </c>
      <c r="Y864" s="216">
        <v>44658</v>
      </c>
    </row>
    <row r="865" spans="2:25" x14ac:dyDescent="0.25">
      <c r="B865" t="s">
        <v>1667</v>
      </c>
      <c r="C865" s="216">
        <v>44526</v>
      </c>
      <c r="D865" t="s">
        <v>1643</v>
      </c>
      <c r="E865" t="s">
        <v>639</v>
      </c>
      <c r="F865">
        <v>5534</v>
      </c>
      <c r="G865" t="s">
        <v>1807</v>
      </c>
      <c r="H865" t="s">
        <v>1808</v>
      </c>
      <c r="I865" t="s">
        <v>679</v>
      </c>
      <c r="J865" s="217">
        <v>65000</v>
      </c>
      <c r="K865" s="218">
        <v>581.95624399999997</v>
      </c>
      <c r="L865" s="217">
        <v>111.69</v>
      </c>
      <c r="M865" t="s">
        <v>643</v>
      </c>
      <c r="N865" t="s">
        <v>1935</v>
      </c>
      <c r="O865" t="s">
        <v>812</v>
      </c>
      <c r="P865" t="s">
        <v>682</v>
      </c>
      <c r="Q865" t="s">
        <v>683</v>
      </c>
      <c r="R865" t="s">
        <v>1669</v>
      </c>
      <c r="S865" t="s">
        <v>1669</v>
      </c>
      <c r="T865" t="s">
        <v>1669</v>
      </c>
      <c r="U865" t="s">
        <v>1669</v>
      </c>
      <c r="V865" t="s">
        <v>648</v>
      </c>
      <c r="W865" t="s">
        <v>1582</v>
      </c>
      <c r="X865" t="s">
        <v>1669</v>
      </c>
      <c r="Y865" s="216">
        <v>44658</v>
      </c>
    </row>
    <row r="866" spans="2:25" x14ac:dyDescent="0.25">
      <c r="B866" t="s">
        <v>1667</v>
      </c>
      <c r="C866" s="216">
        <v>44526</v>
      </c>
      <c r="D866" t="s">
        <v>1643</v>
      </c>
      <c r="E866" t="s">
        <v>639</v>
      </c>
      <c r="F866">
        <v>5534</v>
      </c>
      <c r="G866" t="s">
        <v>1809</v>
      </c>
      <c r="H866" t="s">
        <v>1810</v>
      </c>
      <c r="I866" t="s">
        <v>679</v>
      </c>
      <c r="J866" s="217">
        <v>8750</v>
      </c>
      <c r="K866" s="218">
        <v>581.95624399999997</v>
      </c>
      <c r="L866" s="217">
        <v>15.04</v>
      </c>
      <c r="M866" t="s">
        <v>643</v>
      </c>
      <c r="N866" t="s">
        <v>1660</v>
      </c>
      <c r="O866" t="s">
        <v>819</v>
      </c>
      <c r="P866" t="s">
        <v>682</v>
      </c>
      <c r="Q866" t="s">
        <v>683</v>
      </c>
      <c r="R866" t="s">
        <v>1669</v>
      </c>
      <c r="S866" t="s">
        <v>1669</v>
      </c>
      <c r="T866" t="s">
        <v>1669</v>
      </c>
      <c r="U866" t="s">
        <v>1669</v>
      </c>
      <c r="V866" t="s">
        <v>648</v>
      </c>
      <c r="W866" t="s">
        <v>1582</v>
      </c>
      <c r="X866" t="s">
        <v>1669</v>
      </c>
      <c r="Y866" s="216">
        <v>44658</v>
      </c>
    </row>
    <row r="867" spans="2:25" x14ac:dyDescent="0.25">
      <c r="B867" t="s">
        <v>1667</v>
      </c>
      <c r="C867" s="216">
        <v>44526</v>
      </c>
      <c r="D867" t="s">
        <v>1643</v>
      </c>
      <c r="E867" t="s">
        <v>639</v>
      </c>
      <c r="F867">
        <v>5534</v>
      </c>
      <c r="G867" t="s">
        <v>1811</v>
      </c>
      <c r="H867" t="s">
        <v>1812</v>
      </c>
      <c r="I867" t="s">
        <v>679</v>
      </c>
      <c r="J867" s="217">
        <v>1250</v>
      </c>
      <c r="K867" s="218">
        <v>581.95624399999997</v>
      </c>
      <c r="L867" s="217">
        <v>2.15</v>
      </c>
      <c r="M867" t="s">
        <v>643</v>
      </c>
      <c r="N867" t="s">
        <v>1660</v>
      </c>
      <c r="O867" t="s">
        <v>819</v>
      </c>
      <c r="P867" t="s">
        <v>682</v>
      </c>
      <c r="Q867" t="s">
        <v>683</v>
      </c>
      <c r="R867" t="s">
        <v>1669</v>
      </c>
      <c r="S867" t="s">
        <v>1669</v>
      </c>
      <c r="T867" t="s">
        <v>1669</v>
      </c>
      <c r="U867" t="s">
        <v>1669</v>
      </c>
      <c r="V867" t="s">
        <v>648</v>
      </c>
      <c r="W867" t="s">
        <v>1582</v>
      </c>
      <c r="X867" t="s">
        <v>1669</v>
      </c>
      <c r="Y867" s="216">
        <v>44658</v>
      </c>
    </row>
    <row r="868" spans="2:25" x14ac:dyDescent="0.25">
      <c r="B868" t="s">
        <v>1667</v>
      </c>
      <c r="C868" s="216">
        <v>44527</v>
      </c>
      <c r="D868" t="s">
        <v>1643</v>
      </c>
      <c r="E868" t="s">
        <v>639</v>
      </c>
      <c r="F868">
        <v>5941</v>
      </c>
      <c r="G868" t="s">
        <v>2059</v>
      </c>
      <c r="H868" t="s">
        <v>2060</v>
      </c>
      <c r="I868" t="s">
        <v>679</v>
      </c>
      <c r="J868" s="217">
        <v>35000</v>
      </c>
      <c r="K868" s="218">
        <v>579.96952199999998</v>
      </c>
      <c r="L868" s="217">
        <v>60.35</v>
      </c>
      <c r="M868" t="s">
        <v>643</v>
      </c>
      <c r="N868" t="s">
        <v>1934</v>
      </c>
      <c r="O868" t="s">
        <v>806</v>
      </c>
      <c r="P868" t="s">
        <v>682</v>
      </c>
      <c r="Q868" t="s">
        <v>683</v>
      </c>
      <c r="R868" t="s">
        <v>1669</v>
      </c>
      <c r="S868" t="s">
        <v>1669</v>
      </c>
      <c r="T868" t="s">
        <v>1669</v>
      </c>
      <c r="U868" t="s">
        <v>1669</v>
      </c>
      <c r="V868" t="s">
        <v>648</v>
      </c>
      <c r="W868" t="s">
        <v>1582</v>
      </c>
      <c r="X868" t="s">
        <v>1669</v>
      </c>
      <c r="Y868" s="216">
        <v>44664</v>
      </c>
    </row>
    <row r="869" spans="2:25" x14ac:dyDescent="0.25">
      <c r="B869" t="s">
        <v>1667</v>
      </c>
      <c r="C869" s="216">
        <v>44527</v>
      </c>
      <c r="D869" t="s">
        <v>1643</v>
      </c>
      <c r="E869" t="s">
        <v>639</v>
      </c>
      <c r="F869">
        <v>5534</v>
      </c>
      <c r="G869" t="s">
        <v>1817</v>
      </c>
      <c r="H869" t="s">
        <v>1818</v>
      </c>
      <c r="I869" t="s">
        <v>679</v>
      </c>
      <c r="J869" s="217">
        <v>90000</v>
      </c>
      <c r="K869" s="218">
        <v>579.96952199999998</v>
      </c>
      <c r="L869" s="217">
        <v>155.18</v>
      </c>
      <c r="M869" t="s">
        <v>643</v>
      </c>
      <c r="N869" t="s">
        <v>1936</v>
      </c>
      <c r="O869" t="s">
        <v>749</v>
      </c>
      <c r="P869" t="s">
        <v>682</v>
      </c>
      <c r="Q869" t="s">
        <v>683</v>
      </c>
      <c r="R869" t="s">
        <v>1669</v>
      </c>
      <c r="S869" t="s">
        <v>1669</v>
      </c>
      <c r="T869" t="s">
        <v>1669</v>
      </c>
      <c r="U869" t="s">
        <v>1669</v>
      </c>
      <c r="V869" t="s">
        <v>648</v>
      </c>
      <c r="W869" t="s">
        <v>1582</v>
      </c>
      <c r="X869" t="s">
        <v>1669</v>
      </c>
      <c r="Y869" s="216">
        <v>44658</v>
      </c>
    </row>
    <row r="870" spans="2:25" x14ac:dyDescent="0.25">
      <c r="B870" t="s">
        <v>1667</v>
      </c>
      <c r="C870" s="216">
        <v>44527</v>
      </c>
      <c r="D870" t="s">
        <v>1643</v>
      </c>
      <c r="E870" t="s">
        <v>639</v>
      </c>
      <c r="F870">
        <v>5534</v>
      </c>
      <c r="G870" t="s">
        <v>1817</v>
      </c>
      <c r="H870" t="s">
        <v>1818</v>
      </c>
      <c r="I870" t="s">
        <v>679</v>
      </c>
      <c r="J870" s="217">
        <v>90000</v>
      </c>
      <c r="K870" s="218">
        <v>579.96952199999998</v>
      </c>
      <c r="L870" s="217">
        <v>155.18</v>
      </c>
      <c r="M870" t="s">
        <v>643</v>
      </c>
      <c r="N870" t="s">
        <v>1936</v>
      </c>
      <c r="O870" t="s">
        <v>749</v>
      </c>
      <c r="P870" t="s">
        <v>682</v>
      </c>
      <c r="Q870" t="s">
        <v>683</v>
      </c>
      <c r="R870" t="s">
        <v>1669</v>
      </c>
      <c r="S870" t="s">
        <v>1669</v>
      </c>
      <c r="T870" t="s">
        <v>1669</v>
      </c>
      <c r="U870" t="s">
        <v>1669</v>
      </c>
      <c r="V870" t="s">
        <v>648</v>
      </c>
      <c r="W870" t="s">
        <v>1582</v>
      </c>
      <c r="X870" t="s">
        <v>1669</v>
      </c>
      <c r="Y870" s="216">
        <v>44658</v>
      </c>
    </row>
    <row r="871" spans="2:25" x14ac:dyDescent="0.25">
      <c r="B871" t="s">
        <v>1667</v>
      </c>
      <c r="C871" s="216">
        <v>44527</v>
      </c>
      <c r="D871" t="s">
        <v>1643</v>
      </c>
      <c r="E871" t="s">
        <v>639</v>
      </c>
      <c r="F871">
        <v>5534</v>
      </c>
      <c r="G871" t="s">
        <v>1817</v>
      </c>
      <c r="H871" t="s">
        <v>1818</v>
      </c>
      <c r="I871" t="s">
        <v>679</v>
      </c>
      <c r="J871" s="217">
        <v>90000</v>
      </c>
      <c r="K871" s="218">
        <v>579.96952199999998</v>
      </c>
      <c r="L871" s="217">
        <v>155.18</v>
      </c>
      <c r="M871" t="s">
        <v>643</v>
      </c>
      <c r="N871" t="s">
        <v>1936</v>
      </c>
      <c r="O871" t="s">
        <v>749</v>
      </c>
      <c r="P871" t="s">
        <v>682</v>
      </c>
      <c r="Q871" t="s">
        <v>683</v>
      </c>
      <c r="R871" t="s">
        <v>1669</v>
      </c>
      <c r="S871" t="s">
        <v>1669</v>
      </c>
      <c r="T871" t="s">
        <v>1669</v>
      </c>
      <c r="U871" t="s">
        <v>1669</v>
      </c>
      <c r="V871" t="s">
        <v>648</v>
      </c>
      <c r="W871" t="s">
        <v>1582</v>
      </c>
      <c r="X871" t="s">
        <v>1669</v>
      </c>
      <c r="Y871" s="216">
        <v>44658</v>
      </c>
    </row>
    <row r="872" spans="2:25" x14ac:dyDescent="0.25">
      <c r="B872" t="s">
        <v>1667</v>
      </c>
      <c r="C872" s="216">
        <v>44527</v>
      </c>
      <c r="D872" t="s">
        <v>1643</v>
      </c>
      <c r="E872" t="s">
        <v>639</v>
      </c>
      <c r="F872">
        <v>5534</v>
      </c>
      <c r="G872" t="s">
        <v>1817</v>
      </c>
      <c r="H872" t="s">
        <v>1818</v>
      </c>
      <c r="I872" t="s">
        <v>679</v>
      </c>
      <c r="J872" s="217">
        <v>90000</v>
      </c>
      <c r="K872" s="218">
        <v>579.96952199999998</v>
      </c>
      <c r="L872" s="217">
        <v>155.18</v>
      </c>
      <c r="M872" t="s">
        <v>643</v>
      </c>
      <c r="N872" t="s">
        <v>1936</v>
      </c>
      <c r="O872" t="s">
        <v>749</v>
      </c>
      <c r="P872" t="s">
        <v>682</v>
      </c>
      <c r="Q872" t="s">
        <v>683</v>
      </c>
      <c r="R872" t="s">
        <v>1669</v>
      </c>
      <c r="S872" t="s">
        <v>1669</v>
      </c>
      <c r="T872" t="s">
        <v>1669</v>
      </c>
      <c r="U872" t="s">
        <v>1669</v>
      </c>
      <c r="V872" t="s">
        <v>648</v>
      </c>
      <c r="W872" t="s">
        <v>1582</v>
      </c>
      <c r="X872" t="s">
        <v>1669</v>
      </c>
      <c r="Y872" s="216">
        <v>44658</v>
      </c>
    </row>
    <row r="873" spans="2:25" x14ac:dyDescent="0.25">
      <c r="B873" t="s">
        <v>1667</v>
      </c>
      <c r="C873" s="216">
        <v>44529</v>
      </c>
      <c r="D873" t="s">
        <v>1643</v>
      </c>
      <c r="E873" t="s">
        <v>639</v>
      </c>
      <c r="F873">
        <v>5534</v>
      </c>
      <c r="G873" t="s">
        <v>1819</v>
      </c>
      <c r="H873" t="s">
        <v>1805</v>
      </c>
      <c r="I873" t="s">
        <v>679</v>
      </c>
      <c r="J873" s="217">
        <v>50000</v>
      </c>
      <c r="K873" s="218">
        <v>581.57021699999996</v>
      </c>
      <c r="L873" s="217">
        <v>85.97</v>
      </c>
      <c r="M873" t="s">
        <v>643</v>
      </c>
      <c r="N873" t="s">
        <v>1654</v>
      </c>
      <c r="O873" t="s">
        <v>698</v>
      </c>
      <c r="P873" t="s">
        <v>682</v>
      </c>
      <c r="Q873" t="s">
        <v>683</v>
      </c>
      <c r="R873" t="s">
        <v>1669</v>
      </c>
      <c r="S873" t="s">
        <v>1669</v>
      </c>
      <c r="T873" t="s">
        <v>1669</v>
      </c>
      <c r="U873" t="s">
        <v>1669</v>
      </c>
      <c r="V873" t="s">
        <v>648</v>
      </c>
      <c r="W873" t="s">
        <v>1582</v>
      </c>
      <c r="X873" t="s">
        <v>1669</v>
      </c>
      <c r="Y873" s="216">
        <v>44658</v>
      </c>
    </row>
    <row r="874" spans="2:25" x14ac:dyDescent="0.25">
      <c r="B874" t="s">
        <v>1667</v>
      </c>
      <c r="C874" s="216">
        <v>44529</v>
      </c>
      <c r="D874" t="s">
        <v>1643</v>
      </c>
      <c r="E874" t="s">
        <v>639</v>
      </c>
      <c r="F874">
        <v>5534</v>
      </c>
      <c r="G874" t="s">
        <v>1820</v>
      </c>
      <c r="H874" t="s">
        <v>1805</v>
      </c>
      <c r="I874" t="s">
        <v>679</v>
      </c>
      <c r="J874" s="217">
        <v>65000</v>
      </c>
      <c r="K874" s="218">
        <v>581.57021699999996</v>
      </c>
      <c r="L874" s="217">
        <v>111.77</v>
      </c>
      <c r="M874" t="s">
        <v>643</v>
      </c>
      <c r="N874" t="s">
        <v>1653</v>
      </c>
      <c r="O874" t="s">
        <v>701</v>
      </c>
      <c r="P874" t="s">
        <v>682</v>
      </c>
      <c r="Q874" t="s">
        <v>683</v>
      </c>
      <c r="R874" t="s">
        <v>1669</v>
      </c>
      <c r="S874" t="s">
        <v>1669</v>
      </c>
      <c r="T874" t="s">
        <v>1669</v>
      </c>
      <c r="U874" t="s">
        <v>1669</v>
      </c>
      <c r="V874" t="s">
        <v>648</v>
      </c>
      <c r="W874" t="s">
        <v>1582</v>
      </c>
      <c r="X874" t="s">
        <v>1669</v>
      </c>
      <c r="Y874" s="216">
        <v>44658</v>
      </c>
    </row>
    <row r="875" spans="2:25" x14ac:dyDescent="0.25">
      <c r="B875" t="s">
        <v>1821</v>
      </c>
      <c r="C875" s="216">
        <v>44371</v>
      </c>
      <c r="D875" t="s">
        <v>1643</v>
      </c>
      <c r="E875" t="s">
        <v>639</v>
      </c>
      <c r="F875">
        <v>4221</v>
      </c>
      <c r="G875" t="s">
        <v>654</v>
      </c>
      <c r="H875" t="s">
        <v>1822</v>
      </c>
      <c r="I875" t="s">
        <v>1669</v>
      </c>
      <c r="J875" s="217">
        <v>0</v>
      </c>
      <c r="K875" s="218">
        <v>0</v>
      </c>
      <c r="L875" s="217">
        <v>37.909999999999997</v>
      </c>
      <c r="M875" t="s">
        <v>643</v>
      </c>
      <c r="N875" t="s">
        <v>1931</v>
      </c>
      <c r="O875" t="s">
        <v>644</v>
      </c>
      <c r="P875" t="s">
        <v>645</v>
      </c>
      <c r="Q875" t="s">
        <v>646</v>
      </c>
      <c r="R875" t="s">
        <v>1669</v>
      </c>
      <c r="S875" t="s">
        <v>1669</v>
      </c>
      <c r="T875" t="s">
        <v>1986</v>
      </c>
      <c r="U875" t="s">
        <v>647</v>
      </c>
      <c r="V875" t="s">
        <v>648</v>
      </c>
      <c r="W875" t="s">
        <v>649</v>
      </c>
      <c r="X875" t="s">
        <v>1669</v>
      </c>
      <c r="Y875" s="216">
        <v>44695</v>
      </c>
    </row>
    <row r="876" spans="2:25" x14ac:dyDescent="0.25">
      <c r="B876" t="s">
        <v>1821</v>
      </c>
      <c r="C876" s="216">
        <v>44477</v>
      </c>
      <c r="D876" t="s">
        <v>1643</v>
      </c>
      <c r="E876" t="s">
        <v>639</v>
      </c>
      <c r="F876">
        <v>5199</v>
      </c>
      <c r="G876" t="s">
        <v>640</v>
      </c>
      <c r="H876" t="s">
        <v>1823</v>
      </c>
      <c r="I876" t="s">
        <v>642</v>
      </c>
      <c r="J876" s="217">
        <v>130.38</v>
      </c>
      <c r="K876" s="218">
        <v>0.86487599999999998</v>
      </c>
      <c r="L876" s="217">
        <v>150.75</v>
      </c>
      <c r="M876" t="s">
        <v>643</v>
      </c>
      <c r="N876" t="s">
        <v>1931</v>
      </c>
      <c r="O876" t="s">
        <v>644</v>
      </c>
      <c r="P876" t="s">
        <v>645</v>
      </c>
      <c r="Q876" t="s">
        <v>646</v>
      </c>
      <c r="R876" t="s">
        <v>1669</v>
      </c>
      <c r="S876" t="s">
        <v>1669</v>
      </c>
      <c r="T876" t="s">
        <v>1986</v>
      </c>
      <c r="U876" t="s">
        <v>647</v>
      </c>
      <c r="V876" t="s">
        <v>648</v>
      </c>
      <c r="W876" t="s">
        <v>649</v>
      </c>
      <c r="X876" t="s">
        <v>1669</v>
      </c>
      <c r="Y876" s="216">
        <v>44695</v>
      </c>
    </row>
    <row r="877" spans="2:25" x14ac:dyDescent="0.25">
      <c r="B877" t="s">
        <v>1821</v>
      </c>
      <c r="C877" s="216">
        <v>44532</v>
      </c>
      <c r="D877" t="s">
        <v>1643</v>
      </c>
      <c r="E877" t="s">
        <v>639</v>
      </c>
      <c r="F877">
        <v>5536</v>
      </c>
      <c r="G877" t="s">
        <v>1824</v>
      </c>
      <c r="H877" t="s">
        <v>1825</v>
      </c>
      <c r="I877" t="s">
        <v>679</v>
      </c>
      <c r="J877" s="217">
        <v>73241</v>
      </c>
      <c r="K877" s="218">
        <v>579.48158999999998</v>
      </c>
      <c r="L877" s="217">
        <v>126.39</v>
      </c>
      <c r="M877" t="s">
        <v>643</v>
      </c>
      <c r="N877" t="s">
        <v>1941</v>
      </c>
      <c r="O877" t="s">
        <v>689</v>
      </c>
      <c r="P877" t="s">
        <v>682</v>
      </c>
      <c r="Q877" t="s">
        <v>683</v>
      </c>
      <c r="R877" t="s">
        <v>1669</v>
      </c>
      <c r="S877" t="s">
        <v>1669</v>
      </c>
      <c r="T877" t="s">
        <v>1669</v>
      </c>
      <c r="U877" t="s">
        <v>1669</v>
      </c>
      <c r="V877" t="s">
        <v>648</v>
      </c>
      <c r="W877" t="s">
        <v>1582</v>
      </c>
      <c r="X877" t="s">
        <v>1669</v>
      </c>
      <c r="Y877" s="216">
        <v>44658</v>
      </c>
    </row>
    <row r="878" spans="2:25" x14ac:dyDescent="0.25">
      <c r="B878" t="s">
        <v>1821</v>
      </c>
      <c r="C878" s="216">
        <v>44532</v>
      </c>
      <c r="D878" t="s">
        <v>1643</v>
      </c>
      <c r="E878" t="s">
        <v>639</v>
      </c>
      <c r="F878">
        <v>5536</v>
      </c>
      <c r="G878" t="s">
        <v>1826</v>
      </c>
      <c r="H878" t="s">
        <v>1827</v>
      </c>
      <c r="I878" t="s">
        <v>679</v>
      </c>
      <c r="J878" s="217">
        <v>280000</v>
      </c>
      <c r="K878" s="218">
        <v>579.48158999999998</v>
      </c>
      <c r="L878" s="217">
        <v>483.19</v>
      </c>
      <c r="M878" t="s">
        <v>643</v>
      </c>
      <c r="N878" t="s">
        <v>1652</v>
      </c>
      <c r="O878" t="s">
        <v>728</v>
      </c>
      <c r="P878" t="s">
        <v>682</v>
      </c>
      <c r="Q878" t="s">
        <v>683</v>
      </c>
      <c r="R878" t="s">
        <v>1669</v>
      </c>
      <c r="S878" t="s">
        <v>1669</v>
      </c>
      <c r="T878" t="s">
        <v>1669</v>
      </c>
      <c r="U878" t="s">
        <v>1669</v>
      </c>
      <c r="V878" t="s">
        <v>648</v>
      </c>
      <c r="W878" t="s">
        <v>1508</v>
      </c>
      <c r="X878" t="s">
        <v>1669</v>
      </c>
      <c r="Y878" s="216">
        <v>44658</v>
      </c>
    </row>
    <row r="879" spans="2:25" x14ac:dyDescent="0.25">
      <c r="B879" t="s">
        <v>1821</v>
      </c>
      <c r="C879" s="216">
        <v>44532</v>
      </c>
      <c r="D879" t="s">
        <v>1643</v>
      </c>
      <c r="E879" t="s">
        <v>639</v>
      </c>
      <c r="F879">
        <v>5536</v>
      </c>
      <c r="G879" t="s">
        <v>1824</v>
      </c>
      <c r="H879" t="s">
        <v>1825</v>
      </c>
      <c r="I879" t="s">
        <v>679</v>
      </c>
      <c r="J879" s="217">
        <v>137328</v>
      </c>
      <c r="K879" s="218">
        <v>579.48158999999998</v>
      </c>
      <c r="L879" s="217">
        <v>236.98</v>
      </c>
      <c r="M879" t="s">
        <v>643</v>
      </c>
      <c r="N879" t="s">
        <v>1944</v>
      </c>
      <c r="O879" t="s">
        <v>685</v>
      </c>
      <c r="P879" t="s">
        <v>682</v>
      </c>
      <c r="Q879" t="s">
        <v>683</v>
      </c>
      <c r="R879" t="s">
        <v>1669</v>
      </c>
      <c r="S879" t="s">
        <v>1669</v>
      </c>
      <c r="T879" t="s">
        <v>1669</v>
      </c>
      <c r="U879" t="s">
        <v>1669</v>
      </c>
      <c r="V879" t="s">
        <v>648</v>
      </c>
      <c r="W879" t="s">
        <v>1582</v>
      </c>
      <c r="X879" t="s">
        <v>1669</v>
      </c>
      <c r="Y879" s="216">
        <v>44658</v>
      </c>
    </row>
    <row r="880" spans="2:25" x14ac:dyDescent="0.25">
      <c r="B880" t="s">
        <v>1821</v>
      </c>
      <c r="C880" s="216">
        <v>44532</v>
      </c>
      <c r="D880" t="s">
        <v>1643</v>
      </c>
      <c r="E880" t="s">
        <v>639</v>
      </c>
      <c r="F880">
        <v>5536</v>
      </c>
      <c r="G880" t="s">
        <v>1824</v>
      </c>
      <c r="H880" t="s">
        <v>1825</v>
      </c>
      <c r="I880" t="s">
        <v>679</v>
      </c>
      <c r="J880" s="217">
        <v>307614</v>
      </c>
      <c r="K880" s="218">
        <v>579.48158999999998</v>
      </c>
      <c r="L880" s="217">
        <v>530.84</v>
      </c>
      <c r="M880" t="s">
        <v>643</v>
      </c>
      <c r="N880" t="s">
        <v>1946</v>
      </c>
      <c r="O880" t="s">
        <v>681</v>
      </c>
      <c r="P880" t="s">
        <v>682</v>
      </c>
      <c r="Q880" t="s">
        <v>683</v>
      </c>
      <c r="R880" t="s">
        <v>1669</v>
      </c>
      <c r="S880" t="s">
        <v>1669</v>
      </c>
      <c r="T880" t="s">
        <v>1669</v>
      </c>
      <c r="U880" t="s">
        <v>1669</v>
      </c>
      <c r="V880" t="s">
        <v>648</v>
      </c>
      <c r="W880" t="s">
        <v>1582</v>
      </c>
      <c r="X880" t="s">
        <v>1669</v>
      </c>
      <c r="Y880" s="216">
        <v>44658</v>
      </c>
    </row>
    <row r="881" spans="2:25" x14ac:dyDescent="0.25">
      <c r="B881" t="s">
        <v>1821</v>
      </c>
      <c r="C881" s="216">
        <v>44532</v>
      </c>
      <c r="D881" t="s">
        <v>1643</v>
      </c>
      <c r="E881" t="s">
        <v>639</v>
      </c>
      <c r="F881">
        <v>5536</v>
      </c>
      <c r="G881" t="s">
        <v>1828</v>
      </c>
      <c r="H881" t="s">
        <v>1805</v>
      </c>
      <c r="I881" t="s">
        <v>679</v>
      </c>
      <c r="J881" s="217">
        <v>701626</v>
      </c>
      <c r="K881" s="218">
        <v>579.48158999999998</v>
      </c>
      <c r="L881" s="217">
        <v>1210.78</v>
      </c>
      <c r="M881" t="s">
        <v>643</v>
      </c>
      <c r="N881" t="s">
        <v>1946</v>
      </c>
      <c r="O881" t="s">
        <v>681</v>
      </c>
      <c r="P881" t="s">
        <v>682</v>
      </c>
      <c r="Q881" t="s">
        <v>683</v>
      </c>
      <c r="R881" t="s">
        <v>1669</v>
      </c>
      <c r="S881" t="s">
        <v>1669</v>
      </c>
      <c r="T881" t="s">
        <v>1669</v>
      </c>
      <c r="U881" t="s">
        <v>1669</v>
      </c>
      <c r="V881" t="s">
        <v>648</v>
      </c>
      <c r="W881" t="s">
        <v>1508</v>
      </c>
      <c r="X881" t="s">
        <v>1669</v>
      </c>
      <c r="Y881" s="216">
        <v>44658</v>
      </c>
    </row>
    <row r="882" spans="2:25" x14ac:dyDescent="0.25">
      <c r="B882" t="s">
        <v>1821</v>
      </c>
      <c r="C882" s="216">
        <v>44532</v>
      </c>
      <c r="D882" t="s">
        <v>1643</v>
      </c>
      <c r="E882" t="s">
        <v>639</v>
      </c>
      <c r="F882">
        <v>5536</v>
      </c>
      <c r="G882" t="s">
        <v>1824</v>
      </c>
      <c r="H882" t="s">
        <v>1825</v>
      </c>
      <c r="I882" t="s">
        <v>679</v>
      </c>
      <c r="J882" s="217">
        <v>40588</v>
      </c>
      <c r="K882" s="218">
        <v>579.48158999999998</v>
      </c>
      <c r="L882" s="217">
        <v>70.040000000000006</v>
      </c>
      <c r="M882" t="s">
        <v>643</v>
      </c>
      <c r="N882" t="s">
        <v>1942</v>
      </c>
      <c r="O882" t="s">
        <v>688</v>
      </c>
      <c r="P882" t="s">
        <v>682</v>
      </c>
      <c r="Q882" t="s">
        <v>683</v>
      </c>
      <c r="R882" t="s">
        <v>1669</v>
      </c>
      <c r="S882" t="s">
        <v>1669</v>
      </c>
      <c r="T882" t="s">
        <v>1669</v>
      </c>
      <c r="U882" t="s">
        <v>1669</v>
      </c>
      <c r="V882" t="s">
        <v>648</v>
      </c>
      <c r="W882" t="s">
        <v>1582</v>
      </c>
      <c r="X882" t="s">
        <v>1669</v>
      </c>
      <c r="Y882" s="216">
        <v>44658</v>
      </c>
    </row>
    <row r="883" spans="2:25" x14ac:dyDescent="0.25">
      <c r="B883" t="s">
        <v>1821</v>
      </c>
      <c r="C883" s="216">
        <v>44532</v>
      </c>
      <c r="D883" t="s">
        <v>1643</v>
      </c>
      <c r="E883" t="s">
        <v>639</v>
      </c>
      <c r="F883">
        <v>5536</v>
      </c>
      <c r="G883" t="s">
        <v>1824</v>
      </c>
      <c r="H883" t="s">
        <v>1825</v>
      </c>
      <c r="I883" t="s">
        <v>679</v>
      </c>
      <c r="J883" s="217">
        <v>58965</v>
      </c>
      <c r="K883" s="218">
        <v>579.48158999999998</v>
      </c>
      <c r="L883" s="217">
        <v>101.75</v>
      </c>
      <c r="M883" t="s">
        <v>643</v>
      </c>
      <c r="N883" t="s">
        <v>1945</v>
      </c>
      <c r="O883" t="s">
        <v>687</v>
      </c>
      <c r="P883" t="s">
        <v>682</v>
      </c>
      <c r="Q883" t="s">
        <v>683</v>
      </c>
      <c r="R883" t="s">
        <v>1669</v>
      </c>
      <c r="S883" t="s">
        <v>1669</v>
      </c>
      <c r="T883" t="s">
        <v>1669</v>
      </c>
      <c r="U883" t="s">
        <v>1669</v>
      </c>
      <c r="V883" t="s">
        <v>648</v>
      </c>
      <c r="W883" t="s">
        <v>1582</v>
      </c>
      <c r="X883" t="s">
        <v>1669</v>
      </c>
      <c r="Y883" s="216">
        <v>44658</v>
      </c>
    </row>
    <row r="884" spans="2:25" x14ac:dyDescent="0.25">
      <c r="B884" t="s">
        <v>1821</v>
      </c>
      <c r="C884" s="216">
        <v>44532</v>
      </c>
      <c r="D884" t="s">
        <v>1643</v>
      </c>
      <c r="E884" t="s">
        <v>639</v>
      </c>
      <c r="F884">
        <v>5536</v>
      </c>
      <c r="G884" t="s">
        <v>1824</v>
      </c>
      <c r="H884" t="s">
        <v>1825</v>
      </c>
      <c r="I884" t="s">
        <v>679</v>
      </c>
      <c r="J884" s="217">
        <v>97655</v>
      </c>
      <c r="K884" s="218">
        <v>579.48158999999998</v>
      </c>
      <c r="L884" s="217">
        <v>168.52</v>
      </c>
      <c r="M884" t="s">
        <v>643</v>
      </c>
      <c r="N884" t="s">
        <v>1945</v>
      </c>
      <c r="O884" t="s">
        <v>687</v>
      </c>
      <c r="P884" t="s">
        <v>682</v>
      </c>
      <c r="Q884" t="s">
        <v>683</v>
      </c>
      <c r="R884" t="s">
        <v>1669</v>
      </c>
      <c r="S884" t="s">
        <v>1669</v>
      </c>
      <c r="T884" t="s">
        <v>1669</v>
      </c>
      <c r="U884" t="s">
        <v>1669</v>
      </c>
      <c r="V884" t="s">
        <v>648</v>
      </c>
      <c r="W884" t="s">
        <v>1582</v>
      </c>
      <c r="X884" t="s">
        <v>1669</v>
      </c>
      <c r="Y884" s="216">
        <v>44658</v>
      </c>
    </row>
    <row r="885" spans="2:25" x14ac:dyDescent="0.25">
      <c r="B885" t="s">
        <v>1821</v>
      </c>
      <c r="C885" s="216">
        <v>44533</v>
      </c>
      <c r="D885" t="s">
        <v>1643</v>
      </c>
      <c r="E885" t="s">
        <v>639</v>
      </c>
      <c r="F885">
        <v>5536</v>
      </c>
      <c r="G885" t="s">
        <v>1829</v>
      </c>
      <c r="H885" t="s">
        <v>1830</v>
      </c>
      <c r="I885" t="s">
        <v>679</v>
      </c>
      <c r="J885" s="217">
        <v>13936</v>
      </c>
      <c r="K885" s="218">
        <v>580.42985799999997</v>
      </c>
      <c r="L885" s="217">
        <v>24.01</v>
      </c>
      <c r="M885" t="s">
        <v>643</v>
      </c>
      <c r="N885" t="s">
        <v>1945</v>
      </c>
      <c r="O885" t="s">
        <v>687</v>
      </c>
      <c r="P885" t="s">
        <v>682</v>
      </c>
      <c r="Q885" t="s">
        <v>683</v>
      </c>
      <c r="R885" t="s">
        <v>1669</v>
      </c>
      <c r="S885" t="s">
        <v>1669</v>
      </c>
      <c r="T885" t="s">
        <v>1669</v>
      </c>
      <c r="U885" t="s">
        <v>1669</v>
      </c>
      <c r="V885" t="s">
        <v>648</v>
      </c>
      <c r="W885" t="s">
        <v>1582</v>
      </c>
      <c r="X885" t="s">
        <v>1669</v>
      </c>
      <c r="Y885" s="216">
        <v>44658</v>
      </c>
    </row>
    <row r="886" spans="2:25" x14ac:dyDescent="0.25">
      <c r="B886" t="s">
        <v>1821</v>
      </c>
      <c r="C886" s="216">
        <v>44533</v>
      </c>
      <c r="D886" t="s">
        <v>1643</v>
      </c>
      <c r="E886" t="s">
        <v>639</v>
      </c>
      <c r="F886">
        <v>5536</v>
      </c>
      <c r="G886" t="s">
        <v>1829</v>
      </c>
      <c r="H886" t="s">
        <v>1830</v>
      </c>
      <c r="I886" t="s">
        <v>679</v>
      </c>
      <c r="J886" s="217">
        <v>30582</v>
      </c>
      <c r="K886" s="218">
        <v>580.42985799999997</v>
      </c>
      <c r="L886" s="217">
        <v>52.69</v>
      </c>
      <c r="M886" t="s">
        <v>643</v>
      </c>
      <c r="N886" t="s">
        <v>1945</v>
      </c>
      <c r="O886" t="s">
        <v>687</v>
      </c>
      <c r="P886" t="s">
        <v>682</v>
      </c>
      <c r="Q886" t="s">
        <v>683</v>
      </c>
      <c r="R886" t="s">
        <v>1669</v>
      </c>
      <c r="S886" t="s">
        <v>1669</v>
      </c>
      <c r="T886" t="s">
        <v>1669</v>
      </c>
      <c r="U886" t="s">
        <v>1669</v>
      </c>
      <c r="V886" t="s">
        <v>648</v>
      </c>
      <c r="W886" t="s">
        <v>1582</v>
      </c>
      <c r="X886" t="s">
        <v>1669</v>
      </c>
      <c r="Y886" s="216">
        <v>44658</v>
      </c>
    </row>
    <row r="887" spans="2:25" x14ac:dyDescent="0.25">
      <c r="B887" t="s">
        <v>1821</v>
      </c>
      <c r="C887" s="216">
        <v>44533</v>
      </c>
      <c r="D887" t="s">
        <v>1643</v>
      </c>
      <c r="E887" t="s">
        <v>639</v>
      </c>
      <c r="F887">
        <v>5536</v>
      </c>
      <c r="G887" t="s">
        <v>1829</v>
      </c>
      <c r="H887" t="s">
        <v>1830</v>
      </c>
      <c r="I887" t="s">
        <v>679</v>
      </c>
      <c r="J887" s="217">
        <v>34995</v>
      </c>
      <c r="K887" s="218">
        <v>580.42985799999997</v>
      </c>
      <c r="L887" s="217">
        <v>60.29</v>
      </c>
      <c r="M887" t="s">
        <v>643</v>
      </c>
      <c r="N887" t="s">
        <v>1944</v>
      </c>
      <c r="O887" t="s">
        <v>685</v>
      </c>
      <c r="P887" t="s">
        <v>682</v>
      </c>
      <c r="Q887" t="s">
        <v>683</v>
      </c>
      <c r="R887" t="s">
        <v>1669</v>
      </c>
      <c r="S887" t="s">
        <v>1669</v>
      </c>
      <c r="T887" t="s">
        <v>1669</v>
      </c>
      <c r="U887" t="s">
        <v>1669</v>
      </c>
      <c r="V887" t="s">
        <v>648</v>
      </c>
      <c r="W887" t="s">
        <v>1582</v>
      </c>
      <c r="X887" t="s">
        <v>1669</v>
      </c>
      <c r="Y887" s="216">
        <v>44658</v>
      </c>
    </row>
    <row r="888" spans="2:25" x14ac:dyDescent="0.25">
      <c r="B888" t="s">
        <v>1821</v>
      </c>
      <c r="C888" s="216">
        <v>44533</v>
      </c>
      <c r="D888" t="s">
        <v>1643</v>
      </c>
      <c r="E888" t="s">
        <v>639</v>
      </c>
      <c r="F888">
        <v>5536</v>
      </c>
      <c r="G888" t="s">
        <v>1831</v>
      </c>
      <c r="H888" t="s">
        <v>1832</v>
      </c>
      <c r="I888" t="s">
        <v>679</v>
      </c>
      <c r="J888" s="217">
        <v>1500</v>
      </c>
      <c r="K888" s="218">
        <v>580.42985799999997</v>
      </c>
      <c r="L888" s="217">
        <v>2.58</v>
      </c>
      <c r="M888" t="s">
        <v>643</v>
      </c>
      <c r="N888" t="s">
        <v>1665</v>
      </c>
      <c r="O888" t="s">
        <v>741</v>
      </c>
      <c r="P888" t="s">
        <v>682</v>
      </c>
      <c r="Q888" t="s">
        <v>683</v>
      </c>
      <c r="R888" t="s">
        <v>1669</v>
      </c>
      <c r="S888" t="s">
        <v>1669</v>
      </c>
      <c r="T888" t="s">
        <v>1669</v>
      </c>
      <c r="U888" t="s">
        <v>1669</v>
      </c>
      <c r="V888" t="s">
        <v>648</v>
      </c>
      <c r="W888" t="s">
        <v>1582</v>
      </c>
      <c r="X888" t="s">
        <v>1669</v>
      </c>
      <c r="Y888" s="216">
        <v>44658</v>
      </c>
    </row>
    <row r="889" spans="2:25" x14ac:dyDescent="0.25">
      <c r="B889" t="s">
        <v>1821</v>
      </c>
      <c r="C889" s="216">
        <v>44536</v>
      </c>
      <c r="D889" t="s">
        <v>1643</v>
      </c>
      <c r="E889" t="s">
        <v>639</v>
      </c>
      <c r="F889">
        <v>5536</v>
      </c>
      <c r="G889" t="s">
        <v>1833</v>
      </c>
      <c r="H889" t="s">
        <v>1834</v>
      </c>
      <c r="I889" t="s">
        <v>679</v>
      </c>
      <c r="J889" s="217">
        <v>1500</v>
      </c>
      <c r="K889" s="218">
        <v>581.103972</v>
      </c>
      <c r="L889" s="217">
        <v>2.58</v>
      </c>
      <c r="M889" t="s">
        <v>643</v>
      </c>
      <c r="N889" t="s">
        <v>1932</v>
      </c>
      <c r="O889" t="s">
        <v>721</v>
      </c>
      <c r="P889" t="s">
        <v>682</v>
      </c>
      <c r="Q889" t="s">
        <v>683</v>
      </c>
      <c r="R889" t="s">
        <v>1669</v>
      </c>
      <c r="S889" t="s">
        <v>1669</v>
      </c>
      <c r="T889" t="s">
        <v>1669</v>
      </c>
      <c r="U889" t="s">
        <v>1669</v>
      </c>
      <c r="V889" t="s">
        <v>648</v>
      </c>
      <c r="W889" t="s">
        <v>1582</v>
      </c>
      <c r="X889" t="s">
        <v>1669</v>
      </c>
      <c r="Y889" s="216">
        <v>44658</v>
      </c>
    </row>
    <row r="890" spans="2:25" x14ac:dyDescent="0.25">
      <c r="B890" t="s">
        <v>1821</v>
      </c>
      <c r="C890" s="216">
        <v>44537</v>
      </c>
      <c r="D890" t="s">
        <v>1643</v>
      </c>
      <c r="E890" t="s">
        <v>639</v>
      </c>
      <c r="F890">
        <v>5536</v>
      </c>
      <c r="G890" t="s">
        <v>1835</v>
      </c>
      <c r="H890" t="s">
        <v>1836</v>
      </c>
      <c r="I890" t="s">
        <v>679</v>
      </c>
      <c r="J890" s="217">
        <v>10000</v>
      </c>
      <c r="K890" s="218">
        <v>582.12071200000003</v>
      </c>
      <c r="L890" s="217">
        <v>17.18</v>
      </c>
      <c r="M890" t="s">
        <v>643</v>
      </c>
      <c r="N890" t="s">
        <v>1937</v>
      </c>
      <c r="O890" t="s">
        <v>744</v>
      </c>
      <c r="P890" t="s">
        <v>682</v>
      </c>
      <c r="Q890" t="s">
        <v>683</v>
      </c>
      <c r="R890" t="s">
        <v>1669</v>
      </c>
      <c r="S890" t="s">
        <v>1669</v>
      </c>
      <c r="T890" t="s">
        <v>1669</v>
      </c>
      <c r="U890" t="s">
        <v>1669</v>
      </c>
      <c r="V890" t="s">
        <v>648</v>
      </c>
      <c r="W890" t="s">
        <v>1508</v>
      </c>
      <c r="X890" t="s">
        <v>1669</v>
      </c>
      <c r="Y890" s="216">
        <v>44658</v>
      </c>
    </row>
    <row r="891" spans="2:25" x14ac:dyDescent="0.25">
      <c r="B891" t="s">
        <v>1821</v>
      </c>
      <c r="C891" s="216">
        <v>44537</v>
      </c>
      <c r="D891" t="s">
        <v>1643</v>
      </c>
      <c r="E891" t="s">
        <v>639</v>
      </c>
      <c r="F891">
        <v>5536</v>
      </c>
      <c r="G891" t="s">
        <v>1837</v>
      </c>
      <c r="H891" t="s">
        <v>1235</v>
      </c>
      <c r="I891" t="s">
        <v>679</v>
      </c>
      <c r="J891" s="217">
        <v>200000</v>
      </c>
      <c r="K891" s="218">
        <v>582.12071200000003</v>
      </c>
      <c r="L891" s="217">
        <v>343.57</v>
      </c>
      <c r="M891" t="s">
        <v>643</v>
      </c>
      <c r="N891" t="s">
        <v>1947</v>
      </c>
      <c r="O891" t="s">
        <v>1236</v>
      </c>
      <c r="P891" t="s">
        <v>682</v>
      </c>
      <c r="Q891" t="s">
        <v>683</v>
      </c>
      <c r="R891" t="s">
        <v>1669</v>
      </c>
      <c r="S891" t="s">
        <v>1669</v>
      </c>
      <c r="T891" t="s">
        <v>1669</v>
      </c>
      <c r="U891" t="s">
        <v>1669</v>
      </c>
      <c r="V891" t="s">
        <v>648</v>
      </c>
      <c r="W891" t="s">
        <v>1582</v>
      </c>
      <c r="X891" t="s">
        <v>1669</v>
      </c>
      <c r="Y891" s="216">
        <v>44658</v>
      </c>
    </row>
    <row r="892" spans="2:25" x14ac:dyDescent="0.25">
      <c r="B892" t="s">
        <v>1821</v>
      </c>
      <c r="C892" s="216">
        <v>44539</v>
      </c>
      <c r="D892" t="s">
        <v>1643</v>
      </c>
      <c r="E892" t="s">
        <v>639</v>
      </c>
      <c r="F892">
        <v>5536</v>
      </c>
      <c r="G892" t="s">
        <v>1838</v>
      </c>
      <c r="H892" t="s">
        <v>1839</v>
      </c>
      <c r="I892" t="s">
        <v>679</v>
      </c>
      <c r="J892" s="217">
        <v>143950</v>
      </c>
      <c r="K892" s="218">
        <v>579.86279000000002</v>
      </c>
      <c r="L892" s="217">
        <v>248.25</v>
      </c>
      <c r="M892" t="s">
        <v>643</v>
      </c>
      <c r="N892" t="s">
        <v>1948</v>
      </c>
      <c r="O892" t="s">
        <v>764</v>
      </c>
      <c r="P892" t="s">
        <v>682</v>
      </c>
      <c r="Q892" t="s">
        <v>683</v>
      </c>
      <c r="R892" t="s">
        <v>1669</v>
      </c>
      <c r="S892" t="s">
        <v>1669</v>
      </c>
      <c r="T892" t="s">
        <v>1669</v>
      </c>
      <c r="U892" t="s">
        <v>1669</v>
      </c>
      <c r="V892" t="s">
        <v>648</v>
      </c>
      <c r="W892" t="s">
        <v>1582</v>
      </c>
      <c r="X892" t="s">
        <v>1669</v>
      </c>
      <c r="Y892" s="216">
        <v>44658</v>
      </c>
    </row>
    <row r="893" spans="2:25" x14ac:dyDescent="0.25">
      <c r="B893" t="s">
        <v>1821</v>
      </c>
      <c r="C893" s="216">
        <v>44540</v>
      </c>
      <c r="D893" t="s">
        <v>1643</v>
      </c>
      <c r="E893" t="s">
        <v>639</v>
      </c>
      <c r="F893">
        <v>5536</v>
      </c>
      <c r="G893" t="s">
        <v>1840</v>
      </c>
      <c r="H893" t="s">
        <v>1841</v>
      </c>
      <c r="I893" t="s">
        <v>679</v>
      </c>
      <c r="J893" s="217">
        <v>23750</v>
      </c>
      <c r="K893" s="218">
        <v>580.58534999999995</v>
      </c>
      <c r="L893" s="217">
        <v>40.909999999999997</v>
      </c>
      <c r="M893" t="s">
        <v>643</v>
      </c>
      <c r="N893" t="s">
        <v>1948</v>
      </c>
      <c r="O893" t="s">
        <v>764</v>
      </c>
      <c r="P893" t="s">
        <v>682</v>
      </c>
      <c r="Q893" t="s">
        <v>683</v>
      </c>
      <c r="R893" t="s">
        <v>1669</v>
      </c>
      <c r="S893" t="s">
        <v>1669</v>
      </c>
      <c r="T893" t="s">
        <v>1669</v>
      </c>
      <c r="U893" t="s">
        <v>1669</v>
      </c>
      <c r="V893" t="s">
        <v>648</v>
      </c>
      <c r="W893" t="s">
        <v>1582</v>
      </c>
      <c r="X893" t="s">
        <v>1669</v>
      </c>
      <c r="Y893" s="216">
        <v>44658</v>
      </c>
    </row>
    <row r="894" spans="2:25" x14ac:dyDescent="0.25">
      <c r="B894" t="s">
        <v>1821</v>
      </c>
      <c r="C894" s="216">
        <v>44543</v>
      </c>
      <c r="D894" t="s">
        <v>1643</v>
      </c>
      <c r="E894" t="s">
        <v>639</v>
      </c>
      <c r="F894">
        <v>5536</v>
      </c>
      <c r="G894" t="s">
        <v>1842</v>
      </c>
      <c r="H894" t="s">
        <v>1843</v>
      </c>
      <c r="I894" t="s">
        <v>679</v>
      </c>
      <c r="J894" s="217">
        <v>210000</v>
      </c>
      <c r="K894" s="218">
        <v>581.053538</v>
      </c>
      <c r="L894" s="217">
        <v>361.41</v>
      </c>
      <c r="M894" t="s">
        <v>643</v>
      </c>
      <c r="N894" t="s">
        <v>1948</v>
      </c>
      <c r="O894" t="s">
        <v>764</v>
      </c>
      <c r="P894" t="s">
        <v>682</v>
      </c>
      <c r="Q894" t="s">
        <v>683</v>
      </c>
      <c r="R894" t="s">
        <v>1669</v>
      </c>
      <c r="S894" t="s">
        <v>1669</v>
      </c>
      <c r="T894" t="s">
        <v>1669</v>
      </c>
      <c r="U894" t="s">
        <v>1669</v>
      </c>
      <c r="V894" t="s">
        <v>648</v>
      </c>
      <c r="W894" t="s">
        <v>1582</v>
      </c>
      <c r="X894" t="s">
        <v>1669</v>
      </c>
      <c r="Y894" s="216">
        <v>44658</v>
      </c>
    </row>
    <row r="895" spans="2:25" x14ac:dyDescent="0.25">
      <c r="B895" t="s">
        <v>1821</v>
      </c>
      <c r="C895" s="216">
        <v>44544</v>
      </c>
      <c r="D895" t="s">
        <v>1643</v>
      </c>
      <c r="E895" t="s">
        <v>639</v>
      </c>
      <c r="F895">
        <v>5536</v>
      </c>
      <c r="G895" t="s">
        <v>1844</v>
      </c>
      <c r="H895" t="s">
        <v>1845</v>
      </c>
      <c r="I895" t="s">
        <v>679</v>
      </c>
      <c r="J895" s="217">
        <v>164450</v>
      </c>
      <c r="K895" s="218">
        <v>581.48185699999999</v>
      </c>
      <c r="L895" s="217">
        <v>282.81</v>
      </c>
      <c r="M895" t="s">
        <v>643</v>
      </c>
      <c r="N895" t="s">
        <v>1948</v>
      </c>
      <c r="O895" t="s">
        <v>764</v>
      </c>
      <c r="P895" t="s">
        <v>682</v>
      </c>
      <c r="Q895" t="s">
        <v>683</v>
      </c>
      <c r="R895" t="s">
        <v>1669</v>
      </c>
      <c r="S895" t="s">
        <v>1669</v>
      </c>
      <c r="T895" t="s">
        <v>1669</v>
      </c>
      <c r="U895" t="s">
        <v>1669</v>
      </c>
      <c r="V895" t="s">
        <v>648</v>
      </c>
      <c r="W895" t="s">
        <v>1582</v>
      </c>
      <c r="X895" t="s">
        <v>1669</v>
      </c>
      <c r="Y895" s="216">
        <v>44658</v>
      </c>
    </row>
    <row r="896" spans="2:25" x14ac:dyDescent="0.25">
      <c r="B896" t="s">
        <v>1821</v>
      </c>
      <c r="C896" s="216">
        <v>44544</v>
      </c>
      <c r="D896" t="s">
        <v>1643</v>
      </c>
      <c r="E896" t="s">
        <v>639</v>
      </c>
      <c r="F896">
        <v>5536</v>
      </c>
      <c r="G896" t="s">
        <v>1846</v>
      </c>
      <c r="H896" t="s">
        <v>1847</v>
      </c>
      <c r="I896" t="s">
        <v>679</v>
      </c>
      <c r="J896" s="217">
        <v>93000</v>
      </c>
      <c r="K896" s="218">
        <v>581.48185699999999</v>
      </c>
      <c r="L896" s="217">
        <v>159.94</v>
      </c>
      <c r="M896" t="s">
        <v>643</v>
      </c>
      <c r="N896" t="s">
        <v>1948</v>
      </c>
      <c r="O896" t="s">
        <v>764</v>
      </c>
      <c r="P896" t="s">
        <v>682</v>
      </c>
      <c r="Q896" t="s">
        <v>683</v>
      </c>
      <c r="R896" t="s">
        <v>1669</v>
      </c>
      <c r="S896" t="s">
        <v>1669</v>
      </c>
      <c r="T896" t="s">
        <v>1669</v>
      </c>
      <c r="U896" t="s">
        <v>1669</v>
      </c>
      <c r="V896" t="s">
        <v>648</v>
      </c>
      <c r="W896" t="s">
        <v>1582</v>
      </c>
      <c r="X896" t="s">
        <v>1669</v>
      </c>
      <c r="Y896" s="216">
        <v>44658</v>
      </c>
    </row>
    <row r="897" spans="2:25" x14ac:dyDescent="0.25">
      <c r="B897" t="s">
        <v>1821</v>
      </c>
      <c r="C897" s="216">
        <v>44545</v>
      </c>
      <c r="D897" t="s">
        <v>1643</v>
      </c>
      <c r="E897" t="s">
        <v>639</v>
      </c>
      <c r="F897">
        <v>5536</v>
      </c>
      <c r="G897" t="s">
        <v>1848</v>
      </c>
      <c r="H897" t="s">
        <v>1849</v>
      </c>
      <c r="I897" t="s">
        <v>679</v>
      </c>
      <c r="J897" s="217">
        <v>36800</v>
      </c>
      <c r="K897" s="218">
        <v>582.10233000000005</v>
      </c>
      <c r="L897" s="217">
        <v>63.22</v>
      </c>
      <c r="M897" t="s">
        <v>643</v>
      </c>
      <c r="N897" t="s">
        <v>1948</v>
      </c>
      <c r="O897" t="s">
        <v>764</v>
      </c>
      <c r="P897" t="s">
        <v>682</v>
      </c>
      <c r="Q897" t="s">
        <v>683</v>
      </c>
      <c r="R897" t="s">
        <v>1669</v>
      </c>
      <c r="S897" t="s">
        <v>1669</v>
      </c>
      <c r="T897" t="s">
        <v>1669</v>
      </c>
      <c r="U897" t="s">
        <v>1669</v>
      </c>
      <c r="V897" t="s">
        <v>648</v>
      </c>
      <c r="W897" t="s">
        <v>1582</v>
      </c>
      <c r="X897" t="s">
        <v>1669</v>
      </c>
      <c r="Y897" s="216">
        <v>44658</v>
      </c>
    </row>
    <row r="898" spans="2:25" x14ac:dyDescent="0.25">
      <c r="B898" t="s">
        <v>1821</v>
      </c>
      <c r="C898" s="216">
        <v>44545</v>
      </c>
      <c r="D898" t="s">
        <v>1643</v>
      </c>
      <c r="E898" t="s">
        <v>639</v>
      </c>
      <c r="F898">
        <v>5536</v>
      </c>
      <c r="G898" t="s">
        <v>1850</v>
      </c>
      <c r="H898" t="s">
        <v>1851</v>
      </c>
      <c r="I898" t="s">
        <v>679</v>
      </c>
      <c r="J898" s="217">
        <v>1500</v>
      </c>
      <c r="K898" s="218">
        <v>582.10233000000005</v>
      </c>
      <c r="L898" s="217">
        <v>2.58</v>
      </c>
      <c r="M898" t="s">
        <v>643</v>
      </c>
      <c r="N898" t="s">
        <v>1665</v>
      </c>
      <c r="O898" t="s">
        <v>741</v>
      </c>
      <c r="P898" t="s">
        <v>682</v>
      </c>
      <c r="Q898" t="s">
        <v>683</v>
      </c>
      <c r="R898" t="s">
        <v>1669</v>
      </c>
      <c r="S898" t="s">
        <v>1669</v>
      </c>
      <c r="T898" t="s">
        <v>1669</v>
      </c>
      <c r="U898" t="s">
        <v>1669</v>
      </c>
      <c r="V898" t="s">
        <v>648</v>
      </c>
      <c r="W898" t="s">
        <v>1582</v>
      </c>
      <c r="X898" t="s">
        <v>1669</v>
      </c>
      <c r="Y898" s="216">
        <v>44658</v>
      </c>
    </row>
    <row r="899" spans="2:25" x14ac:dyDescent="0.25">
      <c r="B899" t="s">
        <v>1821</v>
      </c>
      <c r="C899" s="216">
        <v>44545</v>
      </c>
      <c r="D899" t="s">
        <v>1643</v>
      </c>
      <c r="E899" t="s">
        <v>639</v>
      </c>
      <c r="F899">
        <v>5536</v>
      </c>
      <c r="G899" t="s">
        <v>1852</v>
      </c>
      <c r="H899" t="s">
        <v>1853</v>
      </c>
      <c r="I899" t="s">
        <v>679</v>
      </c>
      <c r="J899" s="217">
        <v>280000</v>
      </c>
      <c r="K899" s="218">
        <v>582.10233000000005</v>
      </c>
      <c r="L899" s="217">
        <v>481.02</v>
      </c>
      <c r="M899" t="s">
        <v>643</v>
      </c>
      <c r="N899" t="s">
        <v>1652</v>
      </c>
      <c r="O899" t="s">
        <v>728</v>
      </c>
      <c r="P899" t="s">
        <v>682</v>
      </c>
      <c r="Q899" t="s">
        <v>683</v>
      </c>
      <c r="R899" t="s">
        <v>1669</v>
      </c>
      <c r="S899" t="s">
        <v>1669</v>
      </c>
      <c r="T899" t="s">
        <v>1669</v>
      </c>
      <c r="U899" t="s">
        <v>1669</v>
      </c>
      <c r="V899" t="s">
        <v>648</v>
      </c>
      <c r="W899" t="s">
        <v>1582</v>
      </c>
      <c r="X899" t="s">
        <v>1669</v>
      </c>
      <c r="Y899" s="216">
        <v>44658</v>
      </c>
    </row>
    <row r="900" spans="2:25" x14ac:dyDescent="0.25">
      <c r="B900" t="s">
        <v>1821</v>
      </c>
      <c r="C900" s="216">
        <v>44545</v>
      </c>
      <c r="D900" t="s">
        <v>1643</v>
      </c>
      <c r="E900" t="s">
        <v>639</v>
      </c>
      <c r="F900">
        <v>5536</v>
      </c>
      <c r="G900" t="s">
        <v>1856</v>
      </c>
      <c r="H900" t="s">
        <v>1857</v>
      </c>
      <c r="I900" t="s">
        <v>679</v>
      </c>
      <c r="J900" s="217">
        <v>182453</v>
      </c>
      <c r="K900" s="218">
        <v>582.10233000000005</v>
      </c>
      <c r="L900" s="217">
        <v>313.44</v>
      </c>
      <c r="M900" t="s">
        <v>643</v>
      </c>
      <c r="N900" t="s">
        <v>1941</v>
      </c>
      <c r="O900" t="s">
        <v>689</v>
      </c>
      <c r="P900" t="s">
        <v>682</v>
      </c>
      <c r="Q900" t="s">
        <v>683</v>
      </c>
      <c r="R900" t="s">
        <v>1669</v>
      </c>
      <c r="S900" t="s">
        <v>1669</v>
      </c>
      <c r="T900" t="s">
        <v>1669</v>
      </c>
      <c r="U900" t="s">
        <v>1669</v>
      </c>
      <c r="V900" t="s">
        <v>648</v>
      </c>
      <c r="W900" t="s">
        <v>1582</v>
      </c>
      <c r="X900" t="s">
        <v>1669</v>
      </c>
      <c r="Y900" s="216">
        <v>44658</v>
      </c>
    </row>
    <row r="901" spans="2:25" x14ac:dyDescent="0.25">
      <c r="B901" t="s">
        <v>1821</v>
      </c>
      <c r="C901" s="216">
        <v>44545</v>
      </c>
      <c r="D901" t="s">
        <v>1643</v>
      </c>
      <c r="E901" t="s">
        <v>639</v>
      </c>
      <c r="F901">
        <v>5536</v>
      </c>
      <c r="G901" t="s">
        <v>1854</v>
      </c>
      <c r="H901" t="s">
        <v>1855</v>
      </c>
      <c r="I901" t="s">
        <v>679</v>
      </c>
      <c r="J901" s="217">
        <v>73241</v>
      </c>
      <c r="K901" s="218">
        <v>582.10233000000005</v>
      </c>
      <c r="L901" s="217">
        <v>125.82</v>
      </c>
      <c r="M901" t="s">
        <v>643</v>
      </c>
      <c r="N901" t="s">
        <v>1941</v>
      </c>
      <c r="O901" t="s">
        <v>689</v>
      </c>
      <c r="P901" t="s">
        <v>682</v>
      </c>
      <c r="Q901" t="s">
        <v>683</v>
      </c>
      <c r="R901" t="s">
        <v>1669</v>
      </c>
      <c r="S901" t="s">
        <v>1669</v>
      </c>
      <c r="T901" t="s">
        <v>1669</v>
      </c>
      <c r="U901" t="s">
        <v>1669</v>
      </c>
      <c r="V901" t="s">
        <v>648</v>
      </c>
      <c r="W901" t="s">
        <v>1582</v>
      </c>
      <c r="X901" t="s">
        <v>1669</v>
      </c>
      <c r="Y901" s="216">
        <v>44658</v>
      </c>
    </row>
    <row r="902" spans="2:25" x14ac:dyDescent="0.25">
      <c r="B902" t="s">
        <v>1821</v>
      </c>
      <c r="C902" s="216">
        <v>44545</v>
      </c>
      <c r="D902" t="s">
        <v>1643</v>
      </c>
      <c r="E902" t="s">
        <v>639</v>
      </c>
      <c r="F902">
        <v>5536</v>
      </c>
      <c r="G902" t="s">
        <v>1856</v>
      </c>
      <c r="H902" t="s">
        <v>1857</v>
      </c>
      <c r="I902" t="s">
        <v>679</v>
      </c>
      <c r="J902" s="217">
        <v>491427</v>
      </c>
      <c r="K902" s="218">
        <v>582.10233000000005</v>
      </c>
      <c r="L902" s="217">
        <v>844.23</v>
      </c>
      <c r="M902" t="s">
        <v>643</v>
      </c>
      <c r="N902" t="s">
        <v>1944</v>
      </c>
      <c r="O902" t="s">
        <v>685</v>
      </c>
      <c r="P902" t="s">
        <v>682</v>
      </c>
      <c r="Q902" t="s">
        <v>683</v>
      </c>
      <c r="R902" t="s">
        <v>1669</v>
      </c>
      <c r="S902" t="s">
        <v>1669</v>
      </c>
      <c r="T902" t="s">
        <v>1669</v>
      </c>
      <c r="U902" t="s">
        <v>1669</v>
      </c>
      <c r="V902" t="s">
        <v>648</v>
      </c>
      <c r="W902" t="s">
        <v>1582</v>
      </c>
      <c r="X902" t="s">
        <v>1669</v>
      </c>
      <c r="Y902" s="216">
        <v>44658</v>
      </c>
    </row>
    <row r="903" spans="2:25" x14ac:dyDescent="0.25">
      <c r="B903" t="s">
        <v>1821</v>
      </c>
      <c r="C903" s="216">
        <v>44545</v>
      </c>
      <c r="D903" t="s">
        <v>1643</v>
      </c>
      <c r="E903" t="s">
        <v>639</v>
      </c>
      <c r="F903">
        <v>5536</v>
      </c>
      <c r="G903" t="s">
        <v>1858</v>
      </c>
      <c r="H903" t="s">
        <v>1859</v>
      </c>
      <c r="I903" t="s">
        <v>679</v>
      </c>
      <c r="J903" s="217">
        <v>34995</v>
      </c>
      <c r="K903" s="218">
        <v>582.10233000000005</v>
      </c>
      <c r="L903" s="217">
        <v>60.12</v>
      </c>
      <c r="M903" t="s">
        <v>643</v>
      </c>
      <c r="N903" t="s">
        <v>1944</v>
      </c>
      <c r="O903" t="s">
        <v>685</v>
      </c>
      <c r="P903" t="s">
        <v>682</v>
      </c>
      <c r="Q903" t="s">
        <v>683</v>
      </c>
      <c r="R903" t="s">
        <v>1669</v>
      </c>
      <c r="S903" t="s">
        <v>1669</v>
      </c>
      <c r="T903" t="s">
        <v>1669</v>
      </c>
      <c r="U903" t="s">
        <v>1669</v>
      </c>
      <c r="V903" t="s">
        <v>648</v>
      </c>
      <c r="W903" t="s">
        <v>1582</v>
      </c>
      <c r="X903" t="s">
        <v>1669</v>
      </c>
      <c r="Y903" s="216">
        <v>44658</v>
      </c>
    </row>
    <row r="904" spans="2:25" x14ac:dyDescent="0.25">
      <c r="B904" t="s">
        <v>1821</v>
      </c>
      <c r="C904" s="216">
        <v>44545</v>
      </c>
      <c r="D904" t="s">
        <v>1643</v>
      </c>
      <c r="E904" t="s">
        <v>639</v>
      </c>
      <c r="F904">
        <v>5536</v>
      </c>
      <c r="G904" t="s">
        <v>1854</v>
      </c>
      <c r="H904" t="s">
        <v>1855</v>
      </c>
      <c r="I904" t="s">
        <v>679</v>
      </c>
      <c r="J904" s="217">
        <v>137328</v>
      </c>
      <c r="K904" s="218">
        <v>582.10233000000005</v>
      </c>
      <c r="L904" s="217">
        <v>235.92</v>
      </c>
      <c r="M904" t="s">
        <v>643</v>
      </c>
      <c r="N904" t="s">
        <v>1944</v>
      </c>
      <c r="O904" t="s">
        <v>685</v>
      </c>
      <c r="P904" t="s">
        <v>682</v>
      </c>
      <c r="Q904" t="s">
        <v>683</v>
      </c>
      <c r="R904" t="s">
        <v>1669</v>
      </c>
      <c r="S904" t="s">
        <v>1669</v>
      </c>
      <c r="T904" t="s">
        <v>1669</v>
      </c>
      <c r="U904" t="s">
        <v>1669</v>
      </c>
      <c r="V904" t="s">
        <v>648</v>
      </c>
      <c r="W904" t="s">
        <v>1582</v>
      </c>
      <c r="X904" t="s">
        <v>1669</v>
      </c>
      <c r="Y904" s="216">
        <v>44658</v>
      </c>
    </row>
    <row r="905" spans="2:25" x14ac:dyDescent="0.25">
      <c r="B905" t="s">
        <v>1821</v>
      </c>
      <c r="C905" s="216">
        <v>44545</v>
      </c>
      <c r="D905" t="s">
        <v>1643</v>
      </c>
      <c r="E905" t="s">
        <v>639</v>
      </c>
      <c r="F905">
        <v>5536</v>
      </c>
      <c r="G905" t="s">
        <v>1856</v>
      </c>
      <c r="H905" t="s">
        <v>1857</v>
      </c>
      <c r="I905" t="s">
        <v>679</v>
      </c>
      <c r="J905" s="217">
        <v>701626</v>
      </c>
      <c r="K905" s="218">
        <v>582.10233000000005</v>
      </c>
      <c r="L905" s="217">
        <v>1205.33</v>
      </c>
      <c r="M905" t="s">
        <v>643</v>
      </c>
      <c r="N905" t="s">
        <v>1946</v>
      </c>
      <c r="O905" t="s">
        <v>681</v>
      </c>
      <c r="P905" t="s">
        <v>682</v>
      </c>
      <c r="Q905" t="s">
        <v>683</v>
      </c>
      <c r="R905" t="s">
        <v>1669</v>
      </c>
      <c r="S905" t="s">
        <v>1669</v>
      </c>
      <c r="T905" t="s">
        <v>1669</v>
      </c>
      <c r="U905" t="s">
        <v>1669</v>
      </c>
      <c r="V905" t="s">
        <v>648</v>
      </c>
      <c r="W905" t="s">
        <v>1508</v>
      </c>
      <c r="X905" t="s">
        <v>1669</v>
      </c>
      <c r="Y905" s="216">
        <v>44658</v>
      </c>
    </row>
    <row r="906" spans="2:25" x14ac:dyDescent="0.25">
      <c r="B906" t="s">
        <v>1821</v>
      </c>
      <c r="C906" s="216">
        <v>44545</v>
      </c>
      <c r="D906" t="s">
        <v>1643</v>
      </c>
      <c r="E906" t="s">
        <v>639</v>
      </c>
      <c r="F906">
        <v>5536</v>
      </c>
      <c r="G906" t="s">
        <v>1854</v>
      </c>
      <c r="H906" t="s">
        <v>1855</v>
      </c>
      <c r="I906" t="s">
        <v>679</v>
      </c>
      <c r="J906" s="217">
        <v>307614</v>
      </c>
      <c r="K906" s="218">
        <v>582.10233000000005</v>
      </c>
      <c r="L906" s="217">
        <v>528.45000000000005</v>
      </c>
      <c r="M906" t="s">
        <v>643</v>
      </c>
      <c r="N906" t="s">
        <v>1946</v>
      </c>
      <c r="O906" t="s">
        <v>681</v>
      </c>
      <c r="P906" t="s">
        <v>682</v>
      </c>
      <c r="Q906" t="s">
        <v>683</v>
      </c>
      <c r="R906" t="s">
        <v>1669</v>
      </c>
      <c r="S906" t="s">
        <v>1669</v>
      </c>
      <c r="T906" t="s">
        <v>1669</v>
      </c>
      <c r="U906" t="s">
        <v>1669</v>
      </c>
      <c r="V906" t="s">
        <v>648</v>
      </c>
      <c r="W906" t="s">
        <v>1582</v>
      </c>
      <c r="X906" t="s">
        <v>1669</v>
      </c>
      <c r="Y906" s="216">
        <v>44658</v>
      </c>
    </row>
    <row r="907" spans="2:25" x14ac:dyDescent="0.25">
      <c r="B907" t="s">
        <v>1821</v>
      </c>
      <c r="C907" s="216">
        <v>44545</v>
      </c>
      <c r="D907" t="s">
        <v>1643</v>
      </c>
      <c r="E907" t="s">
        <v>639</v>
      </c>
      <c r="F907">
        <v>5536</v>
      </c>
      <c r="G907" t="s">
        <v>1856</v>
      </c>
      <c r="H907" t="s">
        <v>1857</v>
      </c>
      <c r="I907" t="s">
        <v>679</v>
      </c>
      <c r="J907" s="217">
        <v>67087</v>
      </c>
      <c r="K907" s="218">
        <v>582.10233000000005</v>
      </c>
      <c r="L907" s="217">
        <v>115.25</v>
      </c>
      <c r="M907" t="s">
        <v>643</v>
      </c>
      <c r="N907" t="s">
        <v>1942</v>
      </c>
      <c r="O907" t="s">
        <v>688</v>
      </c>
      <c r="P907" t="s">
        <v>682</v>
      </c>
      <c r="Q907" t="s">
        <v>683</v>
      </c>
      <c r="R907" t="s">
        <v>1669</v>
      </c>
      <c r="S907" t="s">
        <v>1669</v>
      </c>
      <c r="T907" t="s">
        <v>1669</v>
      </c>
      <c r="U907" t="s">
        <v>1669</v>
      </c>
      <c r="V907" t="s">
        <v>648</v>
      </c>
      <c r="W907" t="s">
        <v>1582</v>
      </c>
      <c r="X907" t="s">
        <v>1669</v>
      </c>
      <c r="Y907" s="216">
        <v>44658</v>
      </c>
    </row>
    <row r="908" spans="2:25" x14ac:dyDescent="0.25">
      <c r="B908" t="s">
        <v>1821</v>
      </c>
      <c r="C908" s="216">
        <v>44545</v>
      </c>
      <c r="D908" t="s">
        <v>1643</v>
      </c>
      <c r="E908" t="s">
        <v>639</v>
      </c>
      <c r="F908">
        <v>5536</v>
      </c>
      <c r="G908" t="s">
        <v>1854</v>
      </c>
      <c r="H908" t="s">
        <v>1855</v>
      </c>
      <c r="I908" t="s">
        <v>679</v>
      </c>
      <c r="J908" s="217">
        <v>40588</v>
      </c>
      <c r="K908" s="218">
        <v>582.10233000000005</v>
      </c>
      <c r="L908" s="217">
        <v>69.73</v>
      </c>
      <c r="M908" t="s">
        <v>643</v>
      </c>
      <c r="N908" t="s">
        <v>1942</v>
      </c>
      <c r="O908" t="s">
        <v>688</v>
      </c>
      <c r="P908" t="s">
        <v>682</v>
      </c>
      <c r="Q908" t="s">
        <v>683</v>
      </c>
      <c r="R908" t="s">
        <v>1669</v>
      </c>
      <c r="S908" t="s">
        <v>1669</v>
      </c>
      <c r="T908" t="s">
        <v>1669</v>
      </c>
      <c r="U908" t="s">
        <v>1669</v>
      </c>
      <c r="V908" t="s">
        <v>648</v>
      </c>
      <c r="W908" t="s">
        <v>1582</v>
      </c>
      <c r="X908" t="s">
        <v>1669</v>
      </c>
      <c r="Y908" s="216">
        <v>44658</v>
      </c>
    </row>
    <row r="909" spans="2:25" x14ac:dyDescent="0.25">
      <c r="B909" t="s">
        <v>1821</v>
      </c>
      <c r="C909" s="216">
        <v>44545</v>
      </c>
      <c r="D909" t="s">
        <v>1643</v>
      </c>
      <c r="E909" t="s">
        <v>639</v>
      </c>
      <c r="F909">
        <v>5536</v>
      </c>
      <c r="G909" t="s">
        <v>1856</v>
      </c>
      <c r="H909" t="s">
        <v>1857</v>
      </c>
      <c r="I909" t="s">
        <v>679</v>
      </c>
      <c r="J909" s="217">
        <v>354000</v>
      </c>
      <c r="K909" s="218">
        <v>582.10233000000005</v>
      </c>
      <c r="L909" s="217">
        <v>608.14</v>
      </c>
      <c r="M909" t="s">
        <v>643</v>
      </c>
      <c r="N909" t="s">
        <v>1943</v>
      </c>
      <c r="O909" t="s">
        <v>695</v>
      </c>
      <c r="P909" t="s">
        <v>682</v>
      </c>
      <c r="Q909" t="s">
        <v>683</v>
      </c>
      <c r="R909" t="s">
        <v>1669</v>
      </c>
      <c r="S909" t="s">
        <v>1669</v>
      </c>
      <c r="T909" t="s">
        <v>1669</v>
      </c>
      <c r="U909" t="s">
        <v>1669</v>
      </c>
      <c r="V909" t="s">
        <v>648</v>
      </c>
      <c r="W909" t="s">
        <v>1582</v>
      </c>
      <c r="X909" t="s">
        <v>1669</v>
      </c>
      <c r="Y909" s="216">
        <v>44658</v>
      </c>
    </row>
    <row r="910" spans="2:25" x14ac:dyDescent="0.25">
      <c r="B910" t="s">
        <v>1821</v>
      </c>
      <c r="C910" s="216">
        <v>44545</v>
      </c>
      <c r="D910" t="s">
        <v>1643</v>
      </c>
      <c r="E910" t="s">
        <v>639</v>
      </c>
      <c r="F910">
        <v>5536</v>
      </c>
      <c r="G910" t="s">
        <v>1856</v>
      </c>
      <c r="H910" t="s">
        <v>1857</v>
      </c>
      <c r="I910" t="s">
        <v>679</v>
      </c>
      <c r="J910" s="217">
        <v>212099</v>
      </c>
      <c r="K910" s="218">
        <v>582.10233000000005</v>
      </c>
      <c r="L910" s="217">
        <v>364.37</v>
      </c>
      <c r="M910" t="s">
        <v>643</v>
      </c>
      <c r="N910" t="s">
        <v>1945</v>
      </c>
      <c r="O910" t="s">
        <v>687</v>
      </c>
      <c r="P910" t="s">
        <v>682</v>
      </c>
      <c r="Q910" t="s">
        <v>683</v>
      </c>
      <c r="R910" t="s">
        <v>1669</v>
      </c>
      <c r="S910" t="s">
        <v>1669</v>
      </c>
      <c r="T910" t="s">
        <v>1669</v>
      </c>
      <c r="U910" t="s">
        <v>1669</v>
      </c>
      <c r="V910" t="s">
        <v>648</v>
      </c>
      <c r="W910" t="s">
        <v>1582</v>
      </c>
      <c r="X910" t="s">
        <v>1669</v>
      </c>
      <c r="Y910" s="216">
        <v>44658</v>
      </c>
    </row>
    <row r="911" spans="2:25" x14ac:dyDescent="0.25">
      <c r="B911" t="s">
        <v>1821</v>
      </c>
      <c r="C911" s="216">
        <v>44545</v>
      </c>
      <c r="D911" t="s">
        <v>1643</v>
      </c>
      <c r="E911" t="s">
        <v>639</v>
      </c>
      <c r="F911">
        <v>5536</v>
      </c>
      <c r="G911" t="s">
        <v>1856</v>
      </c>
      <c r="H911" t="s">
        <v>1857</v>
      </c>
      <c r="I911" t="s">
        <v>679</v>
      </c>
      <c r="J911" s="217">
        <v>343763</v>
      </c>
      <c r="K911" s="218">
        <v>582.10233000000005</v>
      </c>
      <c r="L911" s="217">
        <v>590.54999999999995</v>
      </c>
      <c r="M911" t="s">
        <v>643</v>
      </c>
      <c r="N911" t="s">
        <v>1945</v>
      </c>
      <c r="O911" t="s">
        <v>687</v>
      </c>
      <c r="P911" t="s">
        <v>682</v>
      </c>
      <c r="Q911" t="s">
        <v>683</v>
      </c>
      <c r="R911" t="s">
        <v>1669</v>
      </c>
      <c r="S911" t="s">
        <v>1669</v>
      </c>
      <c r="T911" t="s">
        <v>1669</v>
      </c>
      <c r="U911" t="s">
        <v>1669</v>
      </c>
      <c r="V911" t="s">
        <v>648</v>
      </c>
      <c r="W911" t="s">
        <v>1582</v>
      </c>
      <c r="X911" t="s">
        <v>1669</v>
      </c>
      <c r="Y911" s="216">
        <v>44658</v>
      </c>
    </row>
    <row r="912" spans="2:25" x14ac:dyDescent="0.25">
      <c r="B912" t="s">
        <v>1821</v>
      </c>
      <c r="C912" s="216">
        <v>44545</v>
      </c>
      <c r="D912" t="s">
        <v>1643</v>
      </c>
      <c r="E912" t="s">
        <v>639</v>
      </c>
      <c r="F912">
        <v>5536</v>
      </c>
      <c r="G912" t="s">
        <v>1858</v>
      </c>
      <c r="H912" t="s">
        <v>1859</v>
      </c>
      <c r="I912" t="s">
        <v>679</v>
      </c>
      <c r="J912" s="217">
        <v>13936</v>
      </c>
      <c r="K912" s="218">
        <v>582.10233000000005</v>
      </c>
      <c r="L912" s="217">
        <v>23.94</v>
      </c>
      <c r="M912" t="s">
        <v>643</v>
      </c>
      <c r="N912" t="s">
        <v>1945</v>
      </c>
      <c r="O912" t="s">
        <v>687</v>
      </c>
      <c r="P912" t="s">
        <v>682</v>
      </c>
      <c r="Q912" t="s">
        <v>683</v>
      </c>
      <c r="R912" t="s">
        <v>1669</v>
      </c>
      <c r="S912" t="s">
        <v>1669</v>
      </c>
      <c r="T912" t="s">
        <v>1669</v>
      </c>
      <c r="U912" t="s">
        <v>1669</v>
      </c>
      <c r="V912" t="s">
        <v>648</v>
      </c>
      <c r="W912" t="s">
        <v>1582</v>
      </c>
      <c r="X912" t="s">
        <v>1669</v>
      </c>
      <c r="Y912" s="216">
        <v>44658</v>
      </c>
    </row>
    <row r="913" spans="2:25" x14ac:dyDescent="0.25">
      <c r="B913" t="s">
        <v>1821</v>
      </c>
      <c r="C913" s="216">
        <v>44545</v>
      </c>
      <c r="D913" t="s">
        <v>1643</v>
      </c>
      <c r="E913" t="s">
        <v>639</v>
      </c>
      <c r="F913">
        <v>5536</v>
      </c>
      <c r="G913" t="s">
        <v>1858</v>
      </c>
      <c r="H913" t="s">
        <v>1859</v>
      </c>
      <c r="I913" t="s">
        <v>679</v>
      </c>
      <c r="J913" s="217">
        <v>30582</v>
      </c>
      <c r="K913" s="218">
        <v>582.10233000000005</v>
      </c>
      <c r="L913" s="217">
        <v>52.54</v>
      </c>
      <c r="M913" t="s">
        <v>643</v>
      </c>
      <c r="N913" t="s">
        <v>1945</v>
      </c>
      <c r="O913" t="s">
        <v>687</v>
      </c>
      <c r="P913" t="s">
        <v>682</v>
      </c>
      <c r="Q913" t="s">
        <v>683</v>
      </c>
      <c r="R913" t="s">
        <v>1669</v>
      </c>
      <c r="S913" t="s">
        <v>1669</v>
      </c>
      <c r="T913" t="s">
        <v>1669</v>
      </c>
      <c r="U913" t="s">
        <v>1669</v>
      </c>
      <c r="V913" t="s">
        <v>648</v>
      </c>
      <c r="W913" t="s">
        <v>1582</v>
      </c>
      <c r="X913" t="s">
        <v>1669</v>
      </c>
      <c r="Y913" s="216">
        <v>44658</v>
      </c>
    </row>
    <row r="914" spans="2:25" x14ac:dyDescent="0.25">
      <c r="B914" t="s">
        <v>1821</v>
      </c>
      <c r="C914" s="216">
        <v>44545</v>
      </c>
      <c r="D914" t="s">
        <v>1643</v>
      </c>
      <c r="E914" t="s">
        <v>639</v>
      </c>
      <c r="F914">
        <v>5536</v>
      </c>
      <c r="G914" t="s">
        <v>1854</v>
      </c>
      <c r="H914" t="s">
        <v>1855</v>
      </c>
      <c r="I914" t="s">
        <v>679</v>
      </c>
      <c r="J914" s="217">
        <v>58965</v>
      </c>
      <c r="K914" s="218">
        <v>582.10233000000005</v>
      </c>
      <c r="L914" s="217">
        <v>101.3</v>
      </c>
      <c r="M914" t="s">
        <v>643</v>
      </c>
      <c r="N914" t="s">
        <v>1945</v>
      </c>
      <c r="O914" t="s">
        <v>687</v>
      </c>
      <c r="P914" t="s">
        <v>682</v>
      </c>
      <c r="Q914" t="s">
        <v>683</v>
      </c>
      <c r="R914" t="s">
        <v>1669</v>
      </c>
      <c r="S914" t="s">
        <v>1669</v>
      </c>
      <c r="T914" t="s">
        <v>1669</v>
      </c>
      <c r="U914" t="s">
        <v>1669</v>
      </c>
      <c r="V914" t="s">
        <v>648</v>
      </c>
      <c r="W914" t="s">
        <v>1582</v>
      </c>
      <c r="X914" t="s">
        <v>1669</v>
      </c>
      <c r="Y914" s="216">
        <v>44658</v>
      </c>
    </row>
    <row r="915" spans="2:25" x14ac:dyDescent="0.25">
      <c r="B915" t="s">
        <v>1821</v>
      </c>
      <c r="C915" s="216">
        <v>44545</v>
      </c>
      <c r="D915" t="s">
        <v>1643</v>
      </c>
      <c r="E915" t="s">
        <v>639</v>
      </c>
      <c r="F915">
        <v>5536</v>
      </c>
      <c r="G915" t="s">
        <v>1854</v>
      </c>
      <c r="H915" t="s">
        <v>1855</v>
      </c>
      <c r="I915" t="s">
        <v>679</v>
      </c>
      <c r="J915" s="217">
        <v>97655</v>
      </c>
      <c r="K915" s="218">
        <v>582.10233000000005</v>
      </c>
      <c r="L915" s="217">
        <v>167.76</v>
      </c>
      <c r="M915" t="s">
        <v>643</v>
      </c>
      <c r="N915" t="s">
        <v>1945</v>
      </c>
      <c r="O915" t="s">
        <v>687</v>
      </c>
      <c r="P915" t="s">
        <v>682</v>
      </c>
      <c r="Q915" t="s">
        <v>683</v>
      </c>
      <c r="R915" t="s">
        <v>1669</v>
      </c>
      <c r="S915" t="s">
        <v>1669</v>
      </c>
      <c r="T915" t="s">
        <v>1669</v>
      </c>
      <c r="U915" t="s">
        <v>1669</v>
      </c>
      <c r="V915" t="s">
        <v>648</v>
      </c>
      <c r="W915" t="s">
        <v>1582</v>
      </c>
      <c r="X915" t="s">
        <v>1669</v>
      </c>
      <c r="Y915" s="216">
        <v>44658</v>
      </c>
    </row>
    <row r="916" spans="2:25" x14ac:dyDescent="0.25">
      <c r="B916" t="s">
        <v>1821</v>
      </c>
      <c r="C916" s="216">
        <v>44546</v>
      </c>
      <c r="D916" t="s">
        <v>1643</v>
      </c>
      <c r="E916" t="s">
        <v>639</v>
      </c>
      <c r="F916">
        <v>5536</v>
      </c>
      <c r="G916" t="s">
        <v>1860</v>
      </c>
      <c r="H916" t="s">
        <v>1861</v>
      </c>
      <c r="I916" t="s">
        <v>679</v>
      </c>
      <c r="J916" s="217">
        <v>15000</v>
      </c>
      <c r="K916" s="218">
        <v>580.00550199999998</v>
      </c>
      <c r="L916" s="217">
        <v>25.86</v>
      </c>
      <c r="M916" t="s">
        <v>643</v>
      </c>
      <c r="N916" t="s">
        <v>1932</v>
      </c>
      <c r="O916" t="s">
        <v>721</v>
      </c>
      <c r="P916" t="s">
        <v>682</v>
      </c>
      <c r="Q916" t="s">
        <v>683</v>
      </c>
      <c r="R916" t="s">
        <v>1669</v>
      </c>
      <c r="S916" t="s">
        <v>1669</v>
      </c>
      <c r="T916" t="s">
        <v>1669</v>
      </c>
      <c r="U916" t="s">
        <v>1669</v>
      </c>
      <c r="V916" t="s">
        <v>648</v>
      </c>
      <c r="W916" t="s">
        <v>1582</v>
      </c>
      <c r="X916" t="s">
        <v>1669</v>
      </c>
      <c r="Y916" s="216">
        <v>44658</v>
      </c>
    </row>
    <row r="917" spans="2:25" x14ac:dyDescent="0.25">
      <c r="B917" t="s">
        <v>1821</v>
      </c>
      <c r="C917" s="216">
        <v>44546</v>
      </c>
      <c r="D917" t="s">
        <v>1643</v>
      </c>
      <c r="E917" t="s">
        <v>639</v>
      </c>
      <c r="F917">
        <v>5536</v>
      </c>
      <c r="G917" t="s">
        <v>1862</v>
      </c>
      <c r="H917" t="s">
        <v>1857</v>
      </c>
      <c r="I917" t="s">
        <v>679</v>
      </c>
      <c r="J917" s="217">
        <v>65000</v>
      </c>
      <c r="K917" s="218">
        <v>580.00550199999998</v>
      </c>
      <c r="L917" s="217">
        <v>112.07</v>
      </c>
      <c r="M917" t="s">
        <v>643</v>
      </c>
      <c r="N917" t="s">
        <v>1653</v>
      </c>
      <c r="O917" t="s">
        <v>701</v>
      </c>
      <c r="P917" t="s">
        <v>682</v>
      </c>
      <c r="Q917" t="s">
        <v>683</v>
      </c>
      <c r="R917" t="s">
        <v>1669</v>
      </c>
      <c r="S917" t="s">
        <v>1669</v>
      </c>
      <c r="T917" t="s">
        <v>1669</v>
      </c>
      <c r="U917" t="s">
        <v>1669</v>
      </c>
      <c r="V917" t="s">
        <v>648</v>
      </c>
      <c r="W917" t="s">
        <v>1582</v>
      </c>
      <c r="X917" t="s">
        <v>1669</v>
      </c>
      <c r="Y917" s="216">
        <v>44658</v>
      </c>
    </row>
    <row r="918" spans="2:25" x14ac:dyDescent="0.25">
      <c r="B918" t="s">
        <v>1821</v>
      </c>
      <c r="C918" s="216">
        <v>44546</v>
      </c>
      <c r="D918" t="s">
        <v>1643</v>
      </c>
      <c r="E918" t="s">
        <v>639</v>
      </c>
      <c r="F918">
        <v>5536</v>
      </c>
      <c r="G918" t="s">
        <v>1863</v>
      </c>
      <c r="H918" t="s">
        <v>1857</v>
      </c>
      <c r="I918" t="s">
        <v>679</v>
      </c>
      <c r="J918" s="217">
        <v>50000</v>
      </c>
      <c r="K918" s="218">
        <v>580.00550199999998</v>
      </c>
      <c r="L918" s="217">
        <v>86.21</v>
      </c>
      <c r="M918" t="s">
        <v>643</v>
      </c>
      <c r="N918" t="s">
        <v>1654</v>
      </c>
      <c r="O918" t="s">
        <v>698</v>
      </c>
      <c r="P918" t="s">
        <v>682</v>
      </c>
      <c r="Q918" t="s">
        <v>683</v>
      </c>
      <c r="R918" t="s">
        <v>1669</v>
      </c>
      <c r="S918" t="s">
        <v>1669</v>
      </c>
      <c r="T918" t="s">
        <v>1669</v>
      </c>
      <c r="U918" t="s">
        <v>1669</v>
      </c>
      <c r="V918" t="s">
        <v>648</v>
      </c>
      <c r="W918" t="s">
        <v>1582</v>
      </c>
      <c r="X918" t="s">
        <v>1669</v>
      </c>
      <c r="Y918" s="216">
        <v>44658</v>
      </c>
    </row>
    <row r="919" spans="2:25" x14ac:dyDescent="0.25">
      <c r="B919" t="s">
        <v>1821</v>
      </c>
      <c r="C919" s="216">
        <v>44546</v>
      </c>
      <c r="D919" t="s">
        <v>1643</v>
      </c>
      <c r="E919" t="s">
        <v>639</v>
      </c>
      <c r="F919">
        <v>5536</v>
      </c>
      <c r="G919" t="s">
        <v>1864</v>
      </c>
      <c r="H919" t="s">
        <v>1865</v>
      </c>
      <c r="I919" t="s">
        <v>679</v>
      </c>
      <c r="J919" s="217">
        <v>154450</v>
      </c>
      <c r="K919" s="218">
        <v>580.00550199999998</v>
      </c>
      <c r="L919" s="217">
        <v>266.29000000000002</v>
      </c>
      <c r="M919" t="s">
        <v>643</v>
      </c>
      <c r="N919" t="s">
        <v>1948</v>
      </c>
      <c r="O919" t="s">
        <v>764</v>
      </c>
      <c r="P919" t="s">
        <v>682</v>
      </c>
      <c r="Q919" t="s">
        <v>683</v>
      </c>
      <c r="R919" t="s">
        <v>1669</v>
      </c>
      <c r="S919" t="s">
        <v>1669</v>
      </c>
      <c r="T919" t="s">
        <v>1669</v>
      </c>
      <c r="U919" t="s">
        <v>1669</v>
      </c>
      <c r="V919" t="s">
        <v>648</v>
      </c>
      <c r="W919" t="s">
        <v>1582</v>
      </c>
      <c r="X919" t="s">
        <v>1669</v>
      </c>
      <c r="Y919" s="216">
        <v>44658</v>
      </c>
    </row>
    <row r="920" spans="2:25" x14ac:dyDescent="0.25">
      <c r="B920" t="s">
        <v>1821</v>
      </c>
      <c r="C920" s="216">
        <v>44548</v>
      </c>
      <c r="D920" t="s">
        <v>1643</v>
      </c>
      <c r="E920" t="s">
        <v>639</v>
      </c>
      <c r="F920">
        <v>5536</v>
      </c>
      <c r="G920" t="s">
        <v>1866</v>
      </c>
      <c r="H920" t="s">
        <v>1867</v>
      </c>
      <c r="I920" t="s">
        <v>679</v>
      </c>
      <c r="J920" s="217">
        <v>152450</v>
      </c>
      <c r="K920" s="218">
        <v>583.79939999999999</v>
      </c>
      <c r="L920" s="217">
        <v>261.13</v>
      </c>
      <c r="M920" t="s">
        <v>643</v>
      </c>
      <c r="N920" t="s">
        <v>1948</v>
      </c>
      <c r="O920" t="s">
        <v>764</v>
      </c>
      <c r="P920" t="s">
        <v>682</v>
      </c>
      <c r="Q920" t="s">
        <v>683</v>
      </c>
      <c r="R920" t="s">
        <v>1669</v>
      </c>
      <c r="S920" t="s">
        <v>1669</v>
      </c>
      <c r="T920" t="s">
        <v>1669</v>
      </c>
      <c r="U920" t="s">
        <v>1669</v>
      </c>
      <c r="V920" t="s">
        <v>648</v>
      </c>
      <c r="W920" t="s">
        <v>1582</v>
      </c>
      <c r="X920" t="s">
        <v>1669</v>
      </c>
      <c r="Y920" s="216">
        <v>44658</v>
      </c>
    </row>
    <row r="921" spans="2:25" x14ac:dyDescent="0.25">
      <c r="B921" t="s">
        <v>1821</v>
      </c>
      <c r="C921" s="216">
        <v>44548</v>
      </c>
      <c r="D921" t="s">
        <v>1643</v>
      </c>
      <c r="E921" t="s">
        <v>639</v>
      </c>
      <c r="F921">
        <v>5536</v>
      </c>
      <c r="G921" t="s">
        <v>1868</v>
      </c>
      <c r="H921" t="s">
        <v>1869</v>
      </c>
      <c r="I921" t="s">
        <v>679</v>
      </c>
      <c r="J921" s="217">
        <v>49500</v>
      </c>
      <c r="K921" s="218">
        <v>583.79939999999999</v>
      </c>
      <c r="L921" s="217">
        <v>84.79</v>
      </c>
      <c r="M921" t="s">
        <v>643</v>
      </c>
      <c r="N921" t="s">
        <v>1949</v>
      </c>
      <c r="O921" t="s">
        <v>1554</v>
      </c>
      <c r="P921" t="s">
        <v>682</v>
      </c>
      <c r="Q921" t="s">
        <v>683</v>
      </c>
      <c r="R921" t="s">
        <v>1669</v>
      </c>
      <c r="S921" t="s">
        <v>1669</v>
      </c>
      <c r="T921" t="s">
        <v>1669</v>
      </c>
      <c r="U921" t="s">
        <v>1669</v>
      </c>
      <c r="V921" t="s">
        <v>648</v>
      </c>
      <c r="W921" t="s">
        <v>1582</v>
      </c>
      <c r="X921" t="s">
        <v>1669</v>
      </c>
      <c r="Y921" s="216">
        <v>44658</v>
      </c>
    </row>
    <row r="922" spans="2:25" x14ac:dyDescent="0.25">
      <c r="B922" t="s">
        <v>1821</v>
      </c>
      <c r="C922" s="216">
        <v>44551</v>
      </c>
      <c r="D922" t="s">
        <v>1643</v>
      </c>
      <c r="E922" t="s">
        <v>639</v>
      </c>
      <c r="F922">
        <v>5199</v>
      </c>
      <c r="G922" t="s">
        <v>651</v>
      </c>
      <c r="H922" t="s">
        <v>1870</v>
      </c>
      <c r="I922" t="s">
        <v>1669</v>
      </c>
      <c r="J922" s="217">
        <v>0</v>
      </c>
      <c r="K922" s="218">
        <v>0</v>
      </c>
      <c r="L922" s="217">
        <v>4177</v>
      </c>
      <c r="M922" t="s">
        <v>643</v>
      </c>
      <c r="N922" t="s">
        <v>1931</v>
      </c>
      <c r="O922" t="s">
        <v>644</v>
      </c>
      <c r="P922" t="s">
        <v>645</v>
      </c>
      <c r="Q922" t="s">
        <v>646</v>
      </c>
      <c r="R922" t="s">
        <v>1669</v>
      </c>
      <c r="S922" t="s">
        <v>1669</v>
      </c>
      <c r="T922" t="s">
        <v>1986</v>
      </c>
      <c r="U922" t="s">
        <v>647</v>
      </c>
      <c r="V922" t="s">
        <v>648</v>
      </c>
      <c r="W922" t="s">
        <v>649</v>
      </c>
      <c r="X922" t="s">
        <v>1669</v>
      </c>
      <c r="Y922" s="216">
        <v>44695</v>
      </c>
    </row>
    <row r="923" spans="2:25" x14ac:dyDescent="0.25">
      <c r="B923" t="s">
        <v>1821</v>
      </c>
      <c r="C923" s="216">
        <v>44557</v>
      </c>
      <c r="D923" t="s">
        <v>1643</v>
      </c>
      <c r="E923" t="s">
        <v>639</v>
      </c>
      <c r="F923">
        <v>5536</v>
      </c>
      <c r="G923" t="s">
        <v>1871</v>
      </c>
      <c r="H923" t="s">
        <v>1872</v>
      </c>
      <c r="I923" t="s">
        <v>679</v>
      </c>
      <c r="J923" s="217">
        <v>8000</v>
      </c>
      <c r="K923" s="218">
        <v>579.43189500000005</v>
      </c>
      <c r="L923" s="217">
        <v>13.81</v>
      </c>
      <c r="M923" t="s">
        <v>643</v>
      </c>
      <c r="N923" t="s">
        <v>1949</v>
      </c>
      <c r="O923" t="s">
        <v>1554</v>
      </c>
      <c r="P923" t="s">
        <v>682</v>
      </c>
      <c r="Q923" t="s">
        <v>683</v>
      </c>
      <c r="R923" t="s">
        <v>1669</v>
      </c>
      <c r="S923" t="s">
        <v>1669</v>
      </c>
      <c r="T923" t="s">
        <v>1669</v>
      </c>
      <c r="U923" t="s">
        <v>1669</v>
      </c>
      <c r="V923" t="s">
        <v>648</v>
      </c>
      <c r="W923" t="s">
        <v>1582</v>
      </c>
      <c r="X923" t="s">
        <v>1669</v>
      </c>
      <c r="Y923" s="216">
        <v>44658</v>
      </c>
    </row>
    <row r="924" spans="2:25" x14ac:dyDescent="0.25">
      <c r="B924" t="s">
        <v>1821</v>
      </c>
      <c r="C924" s="216">
        <v>44559</v>
      </c>
      <c r="D924" t="s">
        <v>1643</v>
      </c>
      <c r="E924" t="s">
        <v>639</v>
      </c>
      <c r="F924">
        <v>5536</v>
      </c>
      <c r="G924" t="s">
        <v>1873</v>
      </c>
      <c r="H924" t="s">
        <v>1874</v>
      </c>
      <c r="I924" t="s">
        <v>679</v>
      </c>
      <c r="J924" s="217">
        <v>7500</v>
      </c>
      <c r="K924" s="218">
        <v>579.55934000000002</v>
      </c>
      <c r="L924" s="217">
        <v>12.94</v>
      </c>
      <c r="M924" t="s">
        <v>643</v>
      </c>
      <c r="N924" t="s">
        <v>1949</v>
      </c>
      <c r="O924" t="s">
        <v>1554</v>
      </c>
      <c r="P924" t="s">
        <v>682</v>
      </c>
      <c r="Q924" t="s">
        <v>683</v>
      </c>
      <c r="R924" t="s">
        <v>1669</v>
      </c>
      <c r="S924" t="s">
        <v>1669</v>
      </c>
      <c r="T924" t="s">
        <v>1669</v>
      </c>
      <c r="U924" t="s">
        <v>1669</v>
      </c>
      <c r="V924" t="s">
        <v>648</v>
      </c>
      <c r="W924" t="s">
        <v>1582</v>
      </c>
      <c r="X924" t="s">
        <v>1669</v>
      </c>
      <c r="Y924" s="216">
        <v>44658</v>
      </c>
    </row>
    <row r="925" spans="2:25" x14ac:dyDescent="0.25">
      <c r="B925" t="s">
        <v>1821</v>
      </c>
      <c r="C925" s="216">
        <v>44561</v>
      </c>
      <c r="D925" t="s">
        <v>1643</v>
      </c>
      <c r="E925" t="s">
        <v>639</v>
      </c>
      <c r="F925">
        <v>5382</v>
      </c>
      <c r="G925" t="s">
        <v>2055</v>
      </c>
      <c r="H925" t="s">
        <v>2056</v>
      </c>
      <c r="I925" t="s">
        <v>1669</v>
      </c>
      <c r="J925" s="217">
        <v>0</v>
      </c>
      <c r="K925" s="218">
        <v>0</v>
      </c>
      <c r="L925" s="217">
        <f>15146.45*0</f>
        <v>0</v>
      </c>
      <c r="M925" t="s">
        <v>643</v>
      </c>
      <c r="N925" t="s">
        <v>2057</v>
      </c>
      <c r="O925" t="s">
        <v>2058</v>
      </c>
      <c r="P925" t="s">
        <v>645</v>
      </c>
      <c r="Q925" t="s">
        <v>646</v>
      </c>
      <c r="R925" t="s">
        <v>1669</v>
      </c>
      <c r="S925" t="s">
        <v>1669</v>
      </c>
      <c r="T925" t="s">
        <v>649</v>
      </c>
      <c r="U925" t="s">
        <v>665</v>
      </c>
      <c r="V925" t="s">
        <v>648</v>
      </c>
      <c r="W925" t="s">
        <v>649</v>
      </c>
      <c r="X925" t="s">
        <v>1669</v>
      </c>
      <c r="Y925" s="216">
        <v>44729</v>
      </c>
    </row>
    <row r="926" spans="2:25" x14ac:dyDescent="0.25">
      <c r="B926" t="s">
        <v>1875</v>
      </c>
      <c r="C926" s="216">
        <v>44371</v>
      </c>
      <c r="D926" t="s">
        <v>1643</v>
      </c>
      <c r="E926" t="s">
        <v>639</v>
      </c>
      <c r="F926">
        <v>5415</v>
      </c>
      <c r="G926" t="s">
        <v>1876</v>
      </c>
      <c r="H926" t="s">
        <v>1877</v>
      </c>
      <c r="I926" t="s">
        <v>1669</v>
      </c>
      <c r="J926" s="217">
        <v>0</v>
      </c>
      <c r="K926" s="218">
        <v>0</v>
      </c>
      <c r="L926" s="217">
        <v>37.9</v>
      </c>
      <c r="M926" t="s">
        <v>643</v>
      </c>
      <c r="N926" t="s">
        <v>1931</v>
      </c>
      <c r="O926" t="s">
        <v>644</v>
      </c>
      <c r="P926" t="s">
        <v>645</v>
      </c>
      <c r="Q926" t="s">
        <v>646</v>
      </c>
      <c r="R926" t="s">
        <v>1669</v>
      </c>
      <c r="S926" t="s">
        <v>1669</v>
      </c>
      <c r="T926" t="s">
        <v>1986</v>
      </c>
      <c r="U926" t="s">
        <v>647</v>
      </c>
      <c r="V926" t="s">
        <v>648</v>
      </c>
      <c r="W926" t="s">
        <v>649</v>
      </c>
      <c r="X926" t="s">
        <v>1987</v>
      </c>
      <c r="Y926" s="216"/>
    </row>
    <row r="927" spans="2:25" x14ac:dyDescent="0.25">
      <c r="B927" t="s">
        <v>1875</v>
      </c>
      <c r="C927" s="216">
        <v>44564</v>
      </c>
      <c r="D927" t="s">
        <v>1643</v>
      </c>
      <c r="E927" t="s">
        <v>639</v>
      </c>
      <c r="F927">
        <v>5981</v>
      </c>
      <c r="G927" t="s">
        <v>1878</v>
      </c>
      <c r="H927" t="s">
        <v>2179</v>
      </c>
      <c r="I927" t="s">
        <v>679</v>
      </c>
      <c r="J927" s="217">
        <v>51100</v>
      </c>
      <c r="K927" s="218">
        <v>579.03751</v>
      </c>
      <c r="L927" s="217">
        <v>88.25</v>
      </c>
      <c r="M927" t="s">
        <v>643</v>
      </c>
      <c r="N927" t="s">
        <v>1950</v>
      </c>
      <c r="O927" t="s">
        <v>706</v>
      </c>
      <c r="P927" t="s">
        <v>682</v>
      </c>
      <c r="Q927" t="s">
        <v>683</v>
      </c>
      <c r="R927" t="s">
        <v>1669</v>
      </c>
      <c r="S927" t="s">
        <v>1669</v>
      </c>
      <c r="T927" t="s">
        <v>1669</v>
      </c>
      <c r="U927" t="s">
        <v>1669</v>
      </c>
      <c r="V927" t="s">
        <v>648</v>
      </c>
      <c r="W927" t="s">
        <v>1582</v>
      </c>
      <c r="X927" t="s">
        <v>1987</v>
      </c>
      <c r="Y927" s="216"/>
    </row>
    <row r="928" spans="2:25" x14ac:dyDescent="0.25">
      <c r="B928" t="s">
        <v>1875</v>
      </c>
      <c r="C928" s="216">
        <v>44565</v>
      </c>
      <c r="D928" t="s">
        <v>1643</v>
      </c>
      <c r="E928" t="s">
        <v>639</v>
      </c>
      <c r="F928">
        <v>5981</v>
      </c>
      <c r="G928" t="s">
        <v>1881</v>
      </c>
      <c r="H928" t="s">
        <v>1882</v>
      </c>
      <c r="I928" t="s">
        <v>679</v>
      </c>
      <c r="J928" s="217">
        <v>46300</v>
      </c>
      <c r="K928" s="218">
        <v>580.82361000000003</v>
      </c>
      <c r="L928" s="217">
        <v>79.709999999999994</v>
      </c>
      <c r="M928" t="s">
        <v>643</v>
      </c>
      <c r="N928" t="s">
        <v>1951</v>
      </c>
      <c r="O928" t="s">
        <v>923</v>
      </c>
      <c r="P928" t="s">
        <v>682</v>
      </c>
      <c r="Q928" t="s">
        <v>683</v>
      </c>
      <c r="R928" t="s">
        <v>1669</v>
      </c>
      <c r="S928" t="s">
        <v>1669</v>
      </c>
      <c r="T928" t="s">
        <v>1669</v>
      </c>
      <c r="U928" t="s">
        <v>1669</v>
      </c>
      <c r="V928" t="s">
        <v>648</v>
      </c>
      <c r="W928" t="s">
        <v>1582</v>
      </c>
      <c r="X928" t="s">
        <v>1987</v>
      </c>
      <c r="Y928" s="216"/>
    </row>
    <row r="929" spans="2:25" x14ac:dyDescent="0.25">
      <c r="B929" t="s">
        <v>1875</v>
      </c>
      <c r="C929" s="216">
        <v>44565</v>
      </c>
      <c r="D929" t="s">
        <v>1643</v>
      </c>
      <c r="E929" t="s">
        <v>639</v>
      </c>
      <c r="F929">
        <v>5981</v>
      </c>
      <c r="G929" t="s">
        <v>1883</v>
      </c>
      <c r="H929" t="s">
        <v>2180</v>
      </c>
      <c r="I929" t="s">
        <v>679</v>
      </c>
      <c r="J929" s="217">
        <v>62558</v>
      </c>
      <c r="K929" s="218">
        <v>580.82361000000003</v>
      </c>
      <c r="L929" s="217">
        <v>107.71</v>
      </c>
      <c r="M929" t="s">
        <v>643</v>
      </c>
      <c r="N929" t="s">
        <v>1951</v>
      </c>
      <c r="O929" t="s">
        <v>923</v>
      </c>
      <c r="P929" t="s">
        <v>682</v>
      </c>
      <c r="Q929" t="s">
        <v>683</v>
      </c>
      <c r="R929" t="s">
        <v>1669</v>
      </c>
      <c r="S929" t="s">
        <v>1669</v>
      </c>
      <c r="T929" t="s">
        <v>1669</v>
      </c>
      <c r="U929" t="s">
        <v>1669</v>
      </c>
      <c r="V929" t="s">
        <v>648</v>
      </c>
      <c r="W929" t="s">
        <v>1582</v>
      </c>
      <c r="X929" t="s">
        <v>1987</v>
      </c>
      <c r="Y929" s="216"/>
    </row>
    <row r="930" spans="2:25" x14ac:dyDescent="0.25">
      <c r="B930" t="s">
        <v>1875</v>
      </c>
      <c r="C930" s="216">
        <v>44571</v>
      </c>
      <c r="D930" t="s">
        <v>1643</v>
      </c>
      <c r="E930" t="s">
        <v>639</v>
      </c>
      <c r="F930">
        <v>5981</v>
      </c>
      <c r="G930" t="s">
        <v>1887</v>
      </c>
      <c r="H930" t="s">
        <v>1888</v>
      </c>
      <c r="I930" t="s">
        <v>679</v>
      </c>
      <c r="J930" s="217">
        <f>15100</f>
        <v>15100</v>
      </c>
      <c r="K930" s="218">
        <v>578.99898900000005</v>
      </c>
      <c r="L930" s="217">
        <f>26.08</f>
        <v>26.08</v>
      </c>
      <c r="M930" t="s">
        <v>643</v>
      </c>
      <c r="N930" t="s">
        <v>1951</v>
      </c>
      <c r="O930" t="s">
        <v>923</v>
      </c>
      <c r="P930" t="s">
        <v>682</v>
      </c>
      <c r="Q930" t="s">
        <v>683</v>
      </c>
      <c r="R930" t="s">
        <v>1669</v>
      </c>
      <c r="S930" t="s">
        <v>1669</v>
      </c>
      <c r="T930" t="s">
        <v>1669</v>
      </c>
      <c r="U930" t="s">
        <v>1669</v>
      </c>
      <c r="V930" t="s">
        <v>648</v>
      </c>
      <c r="W930" t="s">
        <v>1582</v>
      </c>
      <c r="X930" t="s">
        <v>1987</v>
      </c>
      <c r="Y930" s="216"/>
    </row>
    <row r="931" spans="2:25" x14ac:dyDescent="0.25">
      <c r="B931" t="s">
        <v>1875</v>
      </c>
      <c r="C931" s="216">
        <v>44571</v>
      </c>
      <c r="D931" t="s">
        <v>1643</v>
      </c>
      <c r="E931" t="s">
        <v>639</v>
      </c>
      <c r="F931">
        <v>5415</v>
      </c>
      <c r="G931" t="s">
        <v>640</v>
      </c>
      <c r="H931" t="s">
        <v>1890</v>
      </c>
      <c r="I931" t="s">
        <v>642</v>
      </c>
      <c r="J931" s="217">
        <v>130.37</v>
      </c>
      <c r="K931" s="218">
        <v>0.88272700000000004</v>
      </c>
      <c r="L931" s="217">
        <v>147.69</v>
      </c>
      <c r="M931" t="s">
        <v>643</v>
      </c>
      <c r="N931" t="s">
        <v>1931</v>
      </c>
      <c r="O931" t="s">
        <v>644</v>
      </c>
      <c r="P931" t="s">
        <v>645</v>
      </c>
      <c r="Q931" t="s">
        <v>646</v>
      </c>
      <c r="R931" t="s">
        <v>1669</v>
      </c>
      <c r="S931" t="s">
        <v>1669</v>
      </c>
      <c r="T931" t="s">
        <v>1986</v>
      </c>
      <c r="U931" t="s">
        <v>647</v>
      </c>
      <c r="V931" t="s">
        <v>648</v>
      </c>
      <c r="W931" t="s">
        <v>649</v>
      </c>
      <c r="X931" t="s">
        <v>1987</v>
      </c>
      <c r="Y931" s="216"/>
    </row>
    <row r="932" spans="2:25" x14ac:dyDescent="0.25">
      <c r="B932" t="s">
        <v>1875</v>
      </c>
      <c r="C932" s="216">
        <v>44573</v>
      </c>
      <c r="D932" t="s">
        <v>1643</v>
      </c>
      <c r="E932" t="s">
        <v>639</v>
      </c>
      <c r="F932">
        <v>5981</v>
      </c>
      <c r="G932" t="s">
        <v>1891</v>
      </c>
      <c r="H932" t="s">
        <v>1892</v>
      </c>
      <c r="I932" t="s">
        <v>679</v>
      </c>
      <c r="J932" s="217">
        <v>110000</v>
      </c>
      <c r="K932" s="218">
        <v>575.563627</v>
      </c>
      <c r="L932" s="217">
        <v>191.12</v>
      </c>
      <c r="M932" t="s">
        <v>643</v>
      </c>
      <c r="N932" t="s">
        <v>1938</v>
      </c>
      <c r="O932" t="s">
        <v>709</v>
      </c>
      <c r="P932" t="s">
        <v>682</v>
      </c>
      <c r="Q932" t="s">
        <v>683</v>
      </c>
      <c r="R932" t="s">
        <v>1669</v>
      </c>
      <c r="S932" t="s">
        <v>1669</v>
      </c>
      <c r="T932" t="s">
        <v>1669</v>
      </c>
      <c r="U932" t="s">
        <v>1669</v>
      </c>
      <c r="V932" t="s">
        <v>648</v>
      </c>
      <c r="W932" t="s">
        <v>1582</v>
      </c>
      <c r="X932" t="s">
        <v>1987</v>
      </c>
      <c r="Y932" s="216"/>
    </row>
    <row r="933" spans="2:25" x14ac:dyDescent="0.25">
      <c r="B933" t="s">
        <v>1875</v>
      </c>
      <c r="C933" s="216">
        <v>44573</v>
      </c>
      <c r="D933" t="s">
        <v>1643</v>
      </c>
      <c r="E933" t="s">
        <v>639</v>
      </c>
      <c r="F933">
        <v>5981</v>
      </c>
      <c r="G933" t="s">
        <v>1893</v>
      </c>
      <c r="H933" t="s">
        <v>1014</v>
      </c>
      <c r="I933" t="s">
        <v>679</v>
      </c>
      <c r="J933" s="217">
        <v>16800</v>
      </c>
      <c r="K933" s="218">
        <v>575.563627</v>
      </c>
      <c r="L933" s="217">
        <v>29.19</v>
      </c>
      <c r="M933" t="s">
        <v>643</v>
      </c>
      <c r="N933" t="s">
        <v>1932</v>
      </c>
      <c r="O933" t="s">
        <v>721</v>
      </c>
      <c r="P933" t="s">
        <v>682</v>
      </c>
      <c r="Q933" t="s">
        <v>683</v>
      </c>
      <c r="R933" t="s">
        <v>1669</v>
      </c>
      <c r="S933" t="s">
        <v>1669</v>
      </c>
      <c r="T933" t="s">
        <v>1669</v>
      </c>
      <c r="U933" t="s">
        <v>1669</v>
      </c>
      <c r="V933" t="s">
        <v>648</v>
      </c>
      <c r="W933" t="s">
        <v>1582</v>
      </c>
      <c r="X933" t="s">
        <v>1987</v>
      </c>
      <c r="Y933" s="216"/>
    </row>
    <row r="934" spans="2:25" x14ac:dyDescent="0.25">
      <c r="B934" t="s">
        <v>1875</v>
      </c>
      <c r="C934" s="216">
        <v>44575</v>
      </c>
      <c r="D934" t="s">
        <v>1643</v>
      </c>
      <c r="E934" t="s">
        <v>639</v>
      </c>
      <c r="F934">
        <v>5981</v>
      </c>
      <c r="G934" t="s">
        <v>1900</v>
      </c>
      <c r="H934" t="s">
        <v>1016</v>
      </c>
      <c r="I934" t="s">
        <v>679</v>
      </c>
      <c r="J934" s="217">
        <v>50000</v>
      </c>
      <c r="K934" s="218">
        <v>573.15605700000003</v>
      </c>
      <c r="L934" s="217">
        <v>87.24</v>
      </c>
      <c r="M934" t="s">
        <v>643</v>
      </c>
      <c r="N934" t="s">
        <v>1953</v>
      </c>
      <c r="O934" t="s">
        <v>712</v>
      </c>
      <c r="P934" t="s">
        <v>682</v>
      </c>
      <c r="Q934" t="s">
        <v>683</v>
      </c>
      <c r="R934" t="s">
        <v>1669</v>
      </c>
      <c r="S934" t="s">
        <v>1669</v>
      </c>
      <c r="T934" t="s">
        <v>1669</v>
      </c>
      <c r="U934" t="s">
        <v>1669</v>
      </c>
      <c r="V934" t="s">
        <v>648</v>
      </c>
      <c r="W934" t="s">
        <v>1582</v>
      </c>
      <c r="X934" t="s">
        <v>1987</v>
      </c>
      <c r="Y934" s="216"/>
    </row>
    <row r="935" spans="2:25" x14ac:dyDescent="0.25">
      <c r="B935" t="s">
        <v>1875</v>
      </c>
      <c r="C935" s="216">
        <v>44575</v>
      </c>
      <c r="D935" t="s">
        <v>1643</v>
      </c>
      <c r="E935" t="s">
        <v>639</v>
      </c>
      <c r="F935">
        <v>5981</v>
      </c>
      <c r="G935" t="s">
        <v>1896</v>
      </c>
      <c r="H935" t="s">
        <v>1897</v>
      </c>
      <c r="I935" t="s">
        <v>679</v>
      </c>
      <c r="J935" s="217">
        <v>125000</v>
      </c>
      <c r="K935" s="218">
        <v>573.15605700000003</v>
      </c>
      <c r="L935" s="217">
        <v>218.09</v>
      </c>
      <c r="M935" t="s">
        <v>643</v>
      </c>
      <c r="N935" t="s">
        <v>1952</v>
      </c>
      <c r="O935" t="s">
        <v>1059</v>
      </c>
      <c r="P935" t="s">
        <v>682</v>
      </c>
      <c r="Q935" t="s">
        <v>683</v>
      </c>
      <c r="R935" t="s">
        <v>1669</v>
      </c>
      <c r="S935" t="s">
        <v>1669</v>
      </c>
      <c r="T935" t="s">
        <v>1669</v>
      </c>
      <c r="U935" t="s">
        <v>1669</v>
      </c>
      <c r="V935" t="s">
        <v>648</v>
      </c>
      <c r="W935" t="s">
        <v>1582</v>
      </c>
      <c r="X935" t="s">
        <v>1987</v>
      </c>
      <c r="Y935" s="216"/>
    </row>
    <row r="936" spans="2:25" x14ac:dyDescent="0.25">
      <c r="B936" t="s">
        <v>1875</v>
      </c>
      <c r="C936" s="216">
        <v>44580</v>
      </c>
      <c r="D936" t="s">
        <v>1643</v>
      </c>
      <c r="E936" t="s">
        <v>639</v>
      </c>
      <c r="F936">
        <v>5981</v>
      </c>
      <c r="G936" t="s">
        <v>699</v>
      </c>
      <c r="H936" t="s">
        <v>1903</v>
      </c>
      <c r="I936" t="s">
        <v>679</v>
      </c>
      <c r="J936" s="217">
        <v>274900</v>
      </c>
      <c r="K936" s="218">
        <v>578.502297</v>
      </c>
      <c r="L936" s="217">
        <v>475.19</v>
      </c>
      <c r="M936" t="s">
        <v>643</v>
      </c>
      <c r="N936" t="s">
        <v>1948</v>
      </c>
      <c r="O936" t="s">
        <v>764</v>
      </c>
      <c r="P936" t="s">
        <v>682</v>
      </c>
      <c r="Q936" t="s">
        <v>683</v>
      </c>
      <c r="R936" t="s">
        <v>1669</v>
      </c>
      <c r="S936" t="s">
        <v>1669</v>
      </c>
      <c r="T936" t="s">
        <v>1669</v>
      </c>
      <c r="U936" t="s">
        <v>1669</v>
      </c>
      <c r="V936" t="s">
        <v>648</v>
      </c>
      <c r="W936" t="s">
        <v>1610</v>
      </c>
      <c r="X936" t="s">
        <v>1987</v>
      </c>
      <c r="Y936" s="216"/>
    </row>
    <row r="937" spans="2:25" x14ac:dyDescent="0.25">
      <c r="B937" t="s">
        <v>1875</v>
      </c>
      <c r="C937" s="216">
        <v>44580</v>
      </c>
      <c r="D937" t="s">
        <v>1643</v>
      </c>
      <c r="E937" t="s">
        <v>639</v>
      </c>
      <c r="F937">
        <v>5981</v>
      </c>
      <c r="G937" t="s">
        <v>696</v>
      </c>
      <c r="H937" t="s">
        <v>1905</v>
      </c>
      <c r="I937" t="s">
        <v>679</v>
      </c>
      <c r="J937" s="217">
        <v>146450</v>
      </c>
      <c r="K937" s="218">
        <v>578.502297</v>
      </c>
      <c r="L937" s="217">
        <v>253.15</v>
      </c>
      <c r="M937" t="s">
        <v>643</v>
      </c>
      <c r="N937" t="s">
        <v>1948</v>
      </c>
      <c r="O937" t="s">
        <v>764</v>
      </c>
      <c r="P937" t="s">
        <v>682</v>
      </c>
      <c r="Q937" t="s">
        <v>683</v>
      </c>
      <c r="R937" t="s">
        <v>1669</v>
      </c>
      <c r="S937" t="s">
        <v>1669</v>
      </c>
      <c r="T937" t="s">
        <v>1669</v>
      </c>
      <c r="U937" t="s">
        <v>1669</v>
      </c>
      <c r="V937" t="s">
        <v>648</v>
      </c>
      <c r="W937" t="s">
        <v>1610</v>
      </c>
      <c r="X937" t="s">
        <v>1987</v>
      </c>
      <c r="Y937" s="216"/>
    </row>
    <row r="938" spans="2:25" x14ac:dyDescent="0.25">
      <c r="B938" t="s">
        <v>1875</v>
      </c>
      <c r="C938" s="216">
        <v>44583</v>
      </c>
      <c r="D938" t="s">
        <v>1643</v>
      </c>
      <c r="E938" t="s">
        <v>639</v>
      </c>
      <c r="F938">
        <v>5981</v>
      </c>
      <c r="G938" t="s">
        <v>2181</v>
      </c>
      <c r="H938" t="s">
        <v>1907</v>
      </c>
      <c r="I938" t="s">
        <v>679</v>
      </c>
      <c r="J938" s="217">
        <v>153700</v>
      </c>
      <c r="K938" s="218">
        <v>578.24136799999997</v>
      </c>
      <c r="L938" s="217">
        <v>265.81</v>
      </c>
      <c r="M938" t="s">
        <v>643</v>
      </c>
      <c r="N938" t="s">
        <v>1948</v>
      </c>
      <c r="O938" t="s">
        <v>764</v>
      </c>
      <c r="P938" t="s">
        <v>682</v>
      </c>
      <c r="Q938" t="s">
        <v>683</v>
      </c>
      <c r="R938" t="s">
        <v>1669</v>
      </c>
      <c r="S938" t="s">
        <v>1669</v>
      </c>
      <c r="T938" t="s">
        <v>1669</v>
      </c>
      <c r="U938" t="s">
        <v>1669</v>
      </c>
      <c r="V938" t="s">
        <v>648</v>
      </c>
      <c r="W938" t="s">
        <v>1610</v>
      </c>
      <c r="X938" t="s">
        <v>1987</v>
      </c>
      <c r="Y938" s="216"/>
    </row>
    <row r="939" spans="2:25" x14ac:dyDescent="0.25">
      <c r="B939" t="s">
        <v>1875</v>
      </c>
      <c r="C939" s="216">
        <v>44586</v>
      </c>
      <c r="D939" t="s">
        <v>1643</v>
      </c>
      <c r="E939" t="s">
        <v>639</v>
      </c>
      <c r="F939">
        <v>5981</v>
      </c>
      <c r="G939" t="s">
        <v>2182</v>
      </c>
      <c r="H939" t="s">
        <v>1909</v>
      </c>
      <c r="I939" t="s">
        <v>679</v>
      </c>
      <c r="J939" s="217">
        <v>186450</v>
      </c>
      <c r="K939" s="218">
        <v>580.645172</v>
      </c>
      <c r="L939" s="217">
        <v>321.11</v>
      </c>
      <c r="M939" t="s">
        <v>643</v>
      </c>
      <c r="N939" t="s">
        <v>1948</v>
      </c>
      <c r="O939" t="s">
        <v>764</v>
      </c>
      <c r="P939" t="s">
        <v>682</v>
      </c>
      <c r="Q939" t="s">
        <v>683</v>
      </c>
      <c r="R939" t="s">
        <v>1669</v>
      </c>
      <c r="S939" t="s">
        <v>1669</v>
      </c>
      <c r="T939" t="s">
        <v>1669</v>
      </c>
      <c r="U939" t="s">
        <v>1669</v>
      </c>
      <c r="V939" t="s">
        <v>648</v>
      </c>
      <c r="W939" t="s">
        <v>1610</v>
      </c>
      <c r="X939" t="s">
        <v>1987</v>
      </c>
      <c r="Y939" s="216"/>
    </row>
    <row r="940" spans="2:25" x14ac:dyDescent="0.25">
      <c r="B940" t="s">
        <v>1875</v>
      </c>
      <c r="C940" s="216">
        <v>44586</v>
      </c>
      <c r="D940" t="s">
        <v>1643</v>
      </c>
      <c r="E940" t="s">
        <v>639</v>
      </c>
      <c r="F940">
        <v>5981</v>
      </c>
      <c r="G940" t="s">
        <v>1910</v>
      </c>
      <c r="H940" t="s">
        <v>1235</v>
      </c>
      <c r="I940" t="s">
        <v>679</v>
      </c>
      <c r="J940" s="217">
        <v>200000</v>
      </c>
      <c r="K940" s="218">
        <v>580.645172</v>
      </c>
      <c r="L940" s="217">
        <v>344.44</v>
      </c>
      <c r="M940" t="s">
        <v>643</v>
      </c>
      <c r="N940" t="s">
        <v>1947</v>
      </c>
      <c r="O940" t="s">
        <v>1236</v>
      </c>
      <c r="P940" t="s">
        <v>682</v>
      </c>
      <c r="Q940" t="s">
        <v>683</v>
      </c>
      <c r="R940" t="s">
        <v>1669</v>
      </c>
      <c r="S940" t="s">
        <v>1669</v>
      </c>
      <c r="T940" t="s">
        <v>1669</v>
      </c>
      <c r="U940" t="s">
        <v>1669</v>
      </c>
      <c r="V940" t="s">
        <v>648</v>
      </c>
      <c r="W940" t="s">
        <v>1610</v>
      </c>
      <c r="X940" t="s">
        <v>1987</v>
      </c>
      <c r="Y940" s="216"/>
    </row>
    <row r="941" spans="2:25" x14ac:dyDescent="0.25">
      <c r="B941" t="s">
        <v>1875</v>
      </c>
      <c r="C941" s="216">
        <v>44586</v>
      </c>
      <c r="D941" t="s">
        <v>1643</v>
      </c>
      <c r="E941" t="s">
        <v>639</v>
      </c>
      <c r="F941">
        <v>5981</v>
      </c>
      <c r="G941" t="s">
        <v>2184</v>
      </c>
      <c r="H941" t="s">
        <v>1914</v>
      </c>
      <c r="I941" t="s">
        <v>679</v>
      </c>
      <c r="J941" s="217">
        <v>30000</v>
      </c>
      <c r="K941" s="218">
        <v>580.645172</v>
      </c>
      <c r="L941" s="217">
        <v>51.67</v>
      </c>
      <c r="M941" t="s">
        <v>643</v>
      </c>
      <c r="N941" t="s">
        <v>1949</v>
      </c>
      <c r="O941" t="s">
        <v>1554</v>
      </c>
      <c r="P941" t="s">
        <v>682</v>
      </c>
      <c r="Q941" t="s">
        <v>683</v>
      </c>
      <c r="R941" t="s">
        <v>1669</v>
      </c>
      <c r="S941" t="s">
        <v>1669</v>
      </c>
      <c r="T941" t="s">
        <v>1669</v>
      </c>
      <c r="U941" t="s">
        <v>1669</v>
      </c>
      <c r="V941" t="s">
        <v>648</v>
      </c>
      <c r="W941" t="s">
        <v>1610</v>
      </c>
      <c r="X941" t="s">
        <v>1987</v>
      </c>
      <c r="Y941" s="216"/>
    </row>
    <row r="942" spans="2:25" x14ac:dyDescent="0.25">
      <c r="B942" t="s">
        <v>1875</v>
      </c>
      <c r="C942" s="216">
        <v>44586</v>
      </c>
      <c r="D942" t="s">
        <v>1643</v>
      </c>
      <c r="E942" t="s">
        <v>639</v>
      </c>
      <c r="F942">
        <v>5981</v>
      </c>
      <c r="G942" t="s">
        <v>2183</v>
      </c>
      <c r="H942" t="s">
        <v>1916</v>
      </c>
      <c r="I942" t="s">
        <v>679</v>
      </c>
      <c r="J942" s="217">
        <v>60000</v>
      </c>
      <c r="K942" s="218">
        <v>580.645172</v>
      </c>
      <c r="L942" s="217">
        <v>103.33</v>
      </c>
      <c r="M942" t="s">
        <v>643</v>
      </c>
      <c r="N942" t="s">
        <v>1654</v>
      </c>
      <c r="O942" t="s">
        <v>698</v>
      </c>
      <c r="P942" t="s">
        <v>682</v>
      </c>
      <c r="Q942" t="s">
        <v>683</v>
      </c>
      <c r="R942" t="s">
        <v>1669</v>
      </c>
      <c r="S942" t="s">
        <v>1669</v>
      </c>
      <c r="T942" t="s">
        <v>1669</v>
      </c>
      <c r="U942" t="s">
        <v>1669</v>
      </c>
      <c r="V942" t="s">
        <v>648</v>
      </c>
      <c r="W942" t="s">
        <v>1610</v>
      </c>
      <c r="X942" t="s">
        <v>1987</v>
      </c>
      <c r="Y942" s="216"/>
    </row>
    <row r="943" spans="2:25" x14ac:dyDescent="0.25">
      <c r="B943" t="s">
        <v>1875</v>
      </c>
      <c r="C943" s="216">
        <v>44586</v>
      </c>
      <c r="D943" t="s">
        <v>1643</v>
      </c>
      <c r="E943" t="s">
        <v>639</v>
      </c>
      <c r="F943">
        <v>5981</v>
      </c>
      <c r="G943" t="s">
        <v>2185</v>
      </c>
      <c r="H943" t="s">
        <v>1916</v>
      </c>
      <c r="I943" t="s">
        <v>679</v>
      </c>
      <c r="J943" s="217">
        <v>75000</v>
      </c>
      <c r="K943" s="218">
        <v>580.645172</v>
      </c>
      <c r="L943" s="217">
        <v>129.16999999999999</v>
      </c>
      <c r="M943" t="s">
        <v>643</v>
      </c>
      <c r="N943" t="s">
        <v>1653</v>
      </c>
      <c r="O943" t="s">
        <v>701</v>
      </c>
      <c r="P943" t="s">
        <v>682</v>
      </c>
      <c r="Q943" t="s">
        <v>683</v>
      </c>
      <c r="R943" t="s">
        <v>1669</v>
      </c>
      <c r="S943" t="s">
        <v>1669</v>
      </c>
      <c r="T943" t="s">
        <v>1669</v>
      </c>
      <c r="U943" t="s">
        <v>1669</v>
      </c>
      <c r="V943" t="s">
        <v>648</v>
      </c>
      <c r="W943" t="s">
        <v>1610</v>
      </c>
      <c r="X943" t="s">
        <v>1987</v>
      </c>
      <c r="Y943" s="216"/>
    </row>
    <row r="944" spans="2:25" x14ac:dyDescent="0.25">
      <c r="B944" t="s">
        <v>1875</v>
      </c>
      <c r="C944" s="216">
        <v>44586</v>
      </c>
      <c r="D944" t="s">
        <v>1643</v>
      </c>
      <c r="E944" t="s">
        <v>639</v>
      </c>
      <c r="F944">
        <v>5981</v>
      </c>
      <c r="G944" t="s">
        <v>1911</v>
      </c>
      <c r="H944" t="s">
        <v>1912</v>
      </c>
      <c r="I944" t="s">
        <v>679</v>
      </c>
      <c r="J944" s="217">
        <v>280000</v>
      </c>
      <c r="K944" s="218">
        <v>580.645172</v>
      </c>
      <c r="L944" s="217">
        <v>482.22</v>
      </c>
      <c r="M944" t="s">
        <v>643</v>
      </c>
      <c r="N944" t="s">
        <v>1652</v>
      </c>
      <c r="O944" t="s">
        <v>728</v>
      </c>
      <c r="P944" t="s">
        <v>682</v>
      </c>
      <c r="Q944" t="s">
        <v>683</v>
      </c>
      <c r="R944" t="s">
        <v>1669</v>
      </c>
      <c r="S944" t="s">
        <v>1669</v>
      </c>
      <c r="T944" t="s">
        <v>1669</v>
      </c>
      <c r="U944" t="s">
        <v>1669</v>
      </c>
      <c r="V944" t="s">
        <v>648</v>
      </c>
      <c r="W944" t="s">
        <v>1610</v>
      </c>
      <c r="X944" t="s">
        <v>1987</v>
      </c>
      <c r="Y944" s="216"/>
    </row>
    <row r="945" spans="2:25" x14ac:dyDescent="0.25">
      <c r="B945" t="s">
        <v>1875</v>
      </c>
      <c r="C945" s="216">
        <v>44586</v>
      </c>
      <c r="D945" t="s">
        <v>1643</v>
      </c>
      <c r="E945" t="s">
        <v>639</v>
      </c>
      <c r="F945">
        <v>5981</v>
      </c>
      <c r="G945" t="s">
        <v>693</v>
      </c>
      <c r="H945" t="s">
        <v>1916</v>
      </c>
      <c r="I945" t="s">
        <v>679</v>
      </c>
      <c r="J945" s="217">
        <v>260496</v>
      </c>
      <c r="K945" s="218">
        <v>580.645172</v>
      </c>
      <c r="L945" s="217">
        <v>448.63</v>
      </c>
      <c r="M945" t="s">
        <v>643</v>
      </c>
      <c r="N945" t="s">
        <v>1945</v>
      </c>
      <c r="O945" t="s">
        <v>687</v>
      </c>
      <c r="P945" t="s">
        <v>682</v>
      </c>
      <c r="Q945" t="s">
        <v>683</v>
      </c>
      <c r="R945" t="s">
        <v>1669</v>
      </c>
      <c r="S945" t="s">
        <v>1669</v>
      </c>
      <c r="T945" t="s">
        <v>1669</v>
      </c>
      <c r="U945" t="s">
        <v>1669</v>
      </c>
      <c r="V945" t="s">
        <v>648</v>
      </c>
      <c r="W945" t="s">
        <v>1610</v>
      </c>
      <c r="X945" t="s">
        <v>1987</v>
      </c>
      <c r="Y945" s="216"/>
    </row>
    <row r="946" spans="2:25" x14ac:dyDescent="0.25">
      <c r="B946" t="s">
        <v>1875</v>
      </c>
      <c r="C946" s="216">
        <v>44586</v>
      </c>
      <c r="D946" t="s">
        <v>1643</v>
      </c>
      <c r="E946" t="s">
        <v>639</v>
      </c>
      <c r="F946">
        <v>5981</v>
      </c>
      <c r="G946" t="s">
        <v>693</v>
      </c>
      <c r="H946" t="s">
        <v>1916</v>
      </c>
      <c r="I946" t="s">
        <v>679</v>
      </c>
      <c r="J946" s="217">
        <v>364754</v>
      </c>
      <c r="K946" s="218">
        <v>580.645172</v>
      </c>
      <c r="L946" s="217">
        <v>628.19000000000005</v>
      </c>
      <c r="M946" t="s">
        <v>643</v>
      </c>
      <c r="N946" t="s">
        <v>1945</v>
      </c>
      <c r="O946" t="s">
        <v>687</v>
      </c>
      <c r="P946" t="s">
        <v>682</v>
      </c>
      <c r="Q946" t="s">
        <v>683</v>
      </c>
      <c r="R946" t="s">
        <v>1669</v>
      </c>
      <c r="S946" t="s">
        <v>1669</v>
      </c>
      <c r="T946" t="s">
        <v>1669</v>
      </c>
      <c r="U946" t="s">
        <v>1669</v>
      </c>
      <c r="V946" t="s">
        <v>648</v>
      </c>
      <c r="W946" t="s">
        <v>1610</v>
      </c>
      <c r="X946" t="s">
        <v>1987</v>
      </c>
      <c r="Y946" s="216"/>
    </row>
    <row r="947" spans="2:25" x14ac:dyDescent="0.25">
      <c r="B947" t="s">
        <v>1875</v>
      </c>
      <c r="C947" s="216">
        <v>44586</v>
      </c>
      <c r="D947" t="s">
        <v>1643</v>
      </c>
      <c r="E947" t="s">
        <v>639</v>
      </c>
      <c r="F947">
        <v>5981</v>
      </c>
      <c r="G947" t="s">
        <v>693</v>
      </c>
      <c r="H947" t="s">
        <v>1916</v>
      </c>
      <c r="I947" t="s">
        <v>679</v>
      </c>
      <c r="J947" s="217">
        <v>182452</v>
      </c>
      <c r="K947" s="218">
        <v>580.645172</v>
      </c>
      <c r="L947" s="217">
        <v>314.22000000000003</v>
      </c>
      <c r="M947" t="s">
        <v>643</v>
      </c>
      <c r="N947" t="s">
        <v>1945</v>
      </c>
      <c r="O947" t="s">
        <v>687</v>
      </c>
      <c r="P947" t="s">
        <v>682</v>
      </c>
      <c r="Q947" t="s">
        <v>683</v>
      </c>
      <c r="R947" t="s">
        <v>1669</v>
      </c>
      <c r="S947" t="s">
        <v>1669</v>
      </c>
      <c r="T947" t="s">
        <v>1669</v>
      </c>
      <c r="U947" t="s">
        <v>1669</v>
      </c>
      <c r="V947" t="s">
        <v>648</v>
      </c>
      <c r="W947" t="s">
        <v>1610</v>
      </c>
      <c r="X947" t="s">
        <v>1987</v>
      </c>
      <c r="Y947" s="216"/>
    </row>
    <row r="948" spans="2:25" x14ac:dyDescent="0.25">
      <c r="B948" t="s">
        <v>1875</v>
      </c>
      <c r="C948" s="216">
        <v>44586</v>
      </c>
      <c r="D948" t="s">
        <v>1643</v>
      </c>
      <c r="E948" t="s">
        <v>639</v>
      </c>
      <c r="F948">
        <v>5981</v>
      </c>
      <c r="G948" t="s">
        <v>693</v>
      </c>
      <c r="H948" t="s">
        <v>1916</v>
      </c>
      <c r="I948" t="s">
        <v>679</v>
      </c>
      <c r="J948" s="217">
        <v>303259</v>
      </c>
      <c r="K948" s="218">
        <v>580.645172</v>
      </c>
      <c r="L948" s="217">
        <v>522.28</v>
      </c>
      <c r="M948" t="s">
        <v>643</v>
      </c>
      <c r="N948" t="s">
        <v>1943</v>
      </c>
      <c r="O948" t="s">
        <v>695</v>
      </c>
      <c r="P948" t="s">
        <v>682</v>
      </c>
      <c r="Q948" t="s">
        <v>683</v>
      </c>
      <c r="R948" t="s">
        <v>1669</v>
      </c>
      <c r="S948" t="s">
        <v>1669</v>
      </c>
      <c r="T948" t="s">
        <v>1669</v>
      </c>
      <c r="U948" t="s">
        <v>1669</v>
      </c>
      <c r="V948" t="s">
        <v>648</v>
      </c>
      <c r="W948" t="s">
        <v>1610</v>
      </c>
      <c r="X948" t="s">
        <v>1987</v>
      </c>
      <c r="Y948" s="216"/>
    </row>
    <row r="949" spans="2:25" x14ac:dyDescent="0.25">
      <c r="B949" t="s">
        <v>1875</v>
      </c>
      <c r="C949" s="216">
        <v>44586</v>
      </c>
      <c r="D949" t="s">
        <v>1643</v>
      </c>
      <c r="E949" t="s">
        <v>639</v>
      </c>
      <c r="F949">
        <v>5981</v>
      </c>
      <c r="G949" t="s">
        <v>693</v>
      </c>
      <c r="H949" t="s">
        <v>1916</v>
      </c>
      <c r="I949" t="s">
        <v>679</v>
      </c>
      <c r="J949" s="217">
        <v>53756</v>
      </c>
      <c r="K949" s="218">
        <v>580.645172</v>
      </c>
      <c r="L949" s="217">
        <v>92.58</v>
      </c>
      <c r="M949" t="s">
        <v>643</v>
      </c>
      <c r="N949" t="s">
        <v>1955</v>
      </c>
      <c r="O949" t="s">
        <v>1956</v>
      </c>
      <c r="P949" t="s">
        <v>682</v>
      </c>
      <c r="Q949" t="s">
        <v>683</v>
      </c>
      <c r="R949" t="s">
        <v>1669</v>
      </c>
      <c r="S949" t="s">
        <v>1669</v>
      </c>
      <c r="T949" t="s">
        <v>1669</v>
      </c>
      <c r="U949" t="s">
        <v>1669</v>
      </c>
      <c r="V949" t="s">
        <v>648</v>
      </c>
      <c r="W949" t="s">
        <v>1610</v>
      </c>
      <c r="X949" t="s">
        <v>1987</v>
      </c>
      <c r="Y949" s="216"/>
    </row>
    <row r="950" spans="2:25" x14ac:dyDescent="0.25">
      <c r="B950" t="s">
        <v>1875</v>
      </c>
      <c r="C950" s="216">
        <v>44586</v>
      </c>
      <c r="D950" t="s">
        <v>1643</v>
      </c>
      <c r="E950" t="s">
        <v>639</v>
      </c>
      <c r="F950">
        <v>5981</v>
      </c>
      <c r="G950" t="s">
        <v>693</v>
      </c>
      <c r="H950" t="s">
        <v>1916</v>
      </c>
      <c r="I950" t="s">
        <v>679</v>
      </c>
      <c r="J950" s="217">
        <v>75276</v>
      </c>
      <c r="K950" s="218">
        <v>580.645172</v>
      </c>
      <c r="L950" s="217">
        <v>129.63999999999999</v>
      </c>
      <c r="M950" t="s">
        <v>643</v>
      </c>
      <c r="N950" t="s">
        <v>1942</v>
      </c>
      <c r="O950" t="s">
        <v>688</v>
      </c>
      <c r="P950" t="s">
        <v>682</v>
      </c>
      <c r="Q950" t="s">
        <v>683</v>
      </c>
      <c r="R950" t="s">
        <v>1669</v>
      </c>
      <c r="S950" t="s">
        <v>1669</v>
      </c>
      <c r="T950" t="s">
        <v>1669</v>
      </c>
      <c r="U950" t="s">
        <v>1669</v>
      </c>
      <c r="V950" t="s">
        <v>648</v>
      </c>
      <c r="W950" t="s">
        <v>1610</v>
      </c>
      <c r="X950" t="s">
        <v>1987</v>
      </c>
      <c r="Y950" s="216"/>
    </row>
    <row r="951" spans="2:25" x14ac:dyDescent="0.25">
      <c r="B951" t="s">
        <v>1875</v>
      </c>
      <c r="C951" s="216">
        <v>44586</v>
      </c>
      <c r="D951" t="s">
        <v>1643</v>
      </c>
      <c r="E951" t="s">
        <v>639</v>
      </c>
      <c r="F951">
        <v>5981</v>
      </c>
      <c r="G951" t="s">
        <v>693</v>
      </c>
      <c r="H951" t="s">
        <v>1916</v>
      </c>
      <c r="I951" t="s">
        <v>679</v>
      </c>
      <c r="J951" s="217">
        <v>701626</v>
      </c>
      <c r="K951" s="218">
        <v>580.645172</v>
      </c>
      <c r="L951" s="217">
        <v>1208.3599999999999</v>
      </c>
      <c r="M951" t="s">
        <v>643</v>
      </c>
      <c r="N951" t="s">
        <v>1946</v>
      </c>
      <c r="O951" t="s">
        <v>681</v>
      </c>
      <c r="P951" t="s">
        <v>682</v>
      </c>
      <c r="Q951" t="s">
        <v>683</v>
      </c>
      <c r="R951" t="s">
        <v>1669</v>
      </c>
      <c r="S951" t="s">
        <v>1669</v>
      </c>
      <c r="T951" t="s">
        <v>1669</v>
      </c>
      <c r="U951" t="s">
        <v>1669</v>
      </c>
      <c r="V951" t="s">
        <v>648</v>
      </c>
      <c r="W951" t="s">
        <v>1610</v>
      </c>
      <c r="X951" t="s">
        <v>1987</v>
      </c>
      <c r="Y951" s="216"/>
    </row>
    <row r="952" spans="2:25" x14ac:dyDescent="0.25">
      <c r="B952" t="s">
        <v>1875</v>
      </c>
      <c r="C952" s="216">
        <v>44586</v>
      </c>
      <c r="D952" t="s">
        <v>1643</v>
      </c>
      <c r="E952" t="s">
        <v>639</v>
      </c>
      <c r="F952">
        <v>5981</v>
      </c>
      <c r="G952" t="s">
        <v>693</v>
      </c>
      <c r="H952" t="s">
        <v>1916</v>
      </c>
      <c r="I952" t="s">
        <v>679</v>
      </c>
      <c r="J952" s="217">
        <v>491428</v>
      </c>
      <c r="K952" s="218">
        <v>580.645172</v>
      </c>
      <c r="L952" s="217">
        <v>846.35</v>
      </c>
      <c r="M952" t="s">
        <v>643</v>
      </c>
      <c r="N952" t="s">
        <v>1944</v>
      </c>
      <c r="O952" t="s">
        <v>685</v>
      </c>
      <c r="P952" t="s">
        <v>682</v>
      </c>
      <c r="Q952" t="s">
        <v>683</v>
      </c>
      <c r="R952" t="s">
        <v>1669</v>
      </c>
      <c r="S952" t="s">
        <v>1669</v>
      </c>
      <c r="T952" t="s">
        <v>1669</v>
      </c>
      <c r="U952" t="s">
        <v>1669</v>
      </c>
      <c r="V952" t="s">
        <v>648</v>
      </c>
      <c r="W952" t="s">
        <v>1610</v>
      </c>
      <c r="X952" t="s">
        <v>1987</v>
      </c>
      <c r="Y952" s="216"/>
    </row>
    <row r="953" spans="2:25" x14ac:dyDescent="0.25">
      <c r="B953" t="s">
        <v>1875</v>
      </c>
      <c r="C953" s="216">
        <v>44587</v>
      </c>
      <c r="D953" t="s">
        <v>1643</v>
      </c>
      <c r="E953" t="s">
        <v>639</v>
      </c>
      <c r="F953">
        <v>5981</v>
      </c>
      <c r="G953" t="s">
        <v>1918</v>
      </c>
      <c r="H953" t="s">
        <v>1919</v>
      </c>
      <c r="I953" t="s">
        <v>679</v>
      </c>
      <c r="J953" s="217">
        <v>137328</v>
      </c>
      <c r="K953" s="218">
        <v>581.37355700000001</v>
      </c>
      <c r="L953" s="217">
        <v>236.21</v>
      </c>
      <c r="M953" t="s">
        <v>643</v>
      </c>
      <c r="N953" t="s">
        <v>1944</v>
      </c>
      <c r="O953" t="s">
        <v>685</v>
      </c>
      <c r="P953" t="s">
        <v>682</v>
      </c>
      <c r="Q953" t="s">
        <v>683</v>
      </c>
      <c r="R953" t="s">
        <v>1669</v>
      </c>
      <c r="S953" t="s">
        <v>1669</v>
      </c>
      <c r="T953" t="s">
        <v>1669</v>
      </c>
      <c r="U953" t="s">
        <v>1669</v>
      </c>
      <c r="V953" t="s">
        <v>648</v>
      </c>
      <c r="W953" t="s">
        <v>1610</v>
      </c>
      <c r="X953" t="s">
        <v>1987</v>
      </c>
      <c r="Y953" s="216"/>
    </row>
    <row r="954" spans="2:25" x14ac:dyDescent="0.25">
      <c r="B954" t="s">
        <v>1875</v>
      </c>
      <c r="C954" s="216">
        <v>44587</v>
      </c>
      <c r="D954" t="s">
        <v>1643</v>
      </c>
      <c r="E954" t="s">
        <v>639</v>
      </c>
      <c r="F954">
        <v>5981</v>
      </c>
      <c r="G954" t="s">
        <v>1918</v>
      </c>
      <c r="H954" t="s">
        <v>1919</v>
      </c>
      <c r="I954" t="s">
        <v>679</v>
      </c>
      <c r="J954" s="217">
        <v>307614</v>
      </c>
      <c r="K954" s="218">
        <v>581.37355700000001</v>
      </c>
      <c r="L954" s="217">
        <v>529.12</v>
      </c>
      <c r="M954" t="s">
        <v>643</v>
      </c>
      <c r="N954" t="s">
        <v>1946</v>
      </c>
      <c r="O954" t="s">
        <v>681</v>
      </c>
      <c r="P954" t="s">
        <v>682</v>
      </c>
      <c r="Q954" t="s">
        <v>683</v>
      </c>
      <c r="R954" t="s">
        <v>1669</v>
      </c>
      <c r="S954" t="s">
        <v>1669</v>
      </c>
      <c r="T954" t="s">
        <v>1669</v>
      </c>
      <c r="U954" t="s">
        <v>1669</v>
      </c>
      <c r="V954" t="s">
        <v>648</v>
      </c>
      <c r="W954" t="s">
        <v>1610</v>
      </c>
      <c r="X954" t="s">
        <v>1987</v>
      </c>
      <c r="Y954" s="216"/>
    </row>
    <row r="955" spans="2:25" x14ac:dyDescent="0.25">
      <c r="B955" t="s">
        <v>1875</v>
      </c>
      <c r="C955" s="216">
        <v>44587</v>
      </c>
      <c r="D955" t="s">
        <v>1643</v>
      </c>
      <c r="E955" t="s">
        <v>639</v>
      </c>
      <c r="F955">
        <v>5981</v>
      </c>
      <c r="G955" t="s">
        <v>1918</v>
      </c>
      <c r="H955" t="s">
        <v>1919</v>
      </c>
      <c r="I955" t="s">
        <v>679</v>
      </c>
      <c r="J955" s="217">
        <v>42724</v>
      </c>
      <c r="K955" s="218">
        <v>581.37355700000001</v>
      </c>
      <c r="L955" s="217">
        <v>73.489999999999995</v>
      </c>
      <c r="M955" t="s">
        <v>643</v>
      </c>
      <c r="N955" t="s">
        <v>1942</v>
      </c>
      <c r="O955" t="s">
        <v>688</v>
      </c>
      <c r="P955" t="s">
        <v>682</v>
      </c>
      <c r="Q955" t="s">
        <v>683</v>
      </c>
      <c r="R955" t="s">
        <v>1669</v>
      </c>
      <c r="S955" t="s">
        <v>1669</v>
      </c>
      <c r="T955" t="s">
        <v>1669</v>
      </c>
      <c r="U955" t="s">
        <v>1669</v>
      </c>
      <c r="V955" t="s">
        <v>648</v>
      </c>
      <c r="W955" t="s">
        <v>1610</v>
      </c>
      <c r="X955" t="s">
        <v>1987</v>
      </c>
      <c r="Y955" s="216"/>
    </row>
    <row r="956" spans="2:25" x14ac:dyDescent="0.25">
      <c r="B956" t="s">
        <v>1875</v>
      </c>
      <c r="C956" s="216">
        <v>44587</v>
      </c>
      <c r="D956" t="s">
        <v>1643</v>
      </c>
      <c r="E956" t="s">
        <v>639</v>
      </c>
      <c r="F956">
        <v>5981</v>
      </c>
      <c r="G956" t="s">
        <v>1918</v>
      </c>
      <c r="H956" t="s">
        <v>1919</v>
      </c>
      <c r="I956" t="s">
        <v>679</v>
      </c>
      <c r="J956" s="217">
        <v>85449</v>
      </c>
      <c r="K956" s="218">
        <v>581.37355700000001</v>
      </c>
      <c r="L956" s="217">
        <v>146.97999999999999</v>
      </c>
      <c r="M956" t="s">
        <v>643</v>
      </c>
      <c r="N956" t="s">
        <v>1943</v>
      </c>
      <c r="O956" t="s">
        <v>695</v>
      </c>
      <c r="P956" t="s">
        <v>682</v>
      </c>
      <c r="Q956" t="s">
        <v>683</v>
      </c>
      <c r="R956" t="s">
        <v>1669</v>
      </c>
      <c r="S956" t="s">
        <v>1669</v>
      </c>
      <c r="T956" t="s">
        <v>1669</v>
      </c>
      <c r="U956" t="s">
        <v>1669</v>
      </c>
      <c r="V956" t="s">
        <v>648</v>
      </c>
      <c r="W956" t="s">
        <v>1610</v>
      </c>
      <c r="X956" t="s">
        <v>1987</v>
      </c>
      <c r="Y956" s="216"/>
    </row>
    <row r="957" spans="2:25" x14ac:dyDescent="0.25">
      <c r="B957" t="s">
        <v>1875</v>
      </c>
      <c r="C957" s="216">
        <v>44587</v>
      </c>
      <c r="D957" t="s">
        <v>1643</v>
      </c>
      <c r="E957" t="s">
        <v>639</v>
      </c>
      <c r="F957">
        <v>5981</v>
      </c>
      <c r="G957" t="s">
        <v>1918</v>
      </c>
      <c r="H957" t="s">
        <v>1919</v>
      </c>
      <c r="I957" t="s">
        <v>679</v>
      </c>
      <c r="J957" s="217">
        <v>73242</v>
      </c>
      <c r="K957" s="218">
        <v>581.37355700000001</v>
      </c>
      <c r="L957" s="217">
        <v>125.98</v>
      </c>
      <c r="M957" t="s">
        <v>643</v>
      </c>
      <c r="N957" t="s">
        <v>1945</v>
      </c>
      <c r="O957" t="s">
        <v>687</v>
      </c>
      <c r="P957" t="s">
        <v>682</v>
      </c>
      <c r="Q957" t="s">
        <v>683</v>
      </c>
      <c r="R957" t="s">
        <v>1669</v>
      </c>
      <c r="S957" t="s">
        <v>1669</v>
      </c>
      <c r="T957" t="s">
        <v>1669</v>
      </c>
      <c r="U957" t="s">
        <v>1669</v>
      </c>
      <c r="V957" t="s">
        <v>648</v>
      </c>
      <c r="W957" t="s">
        <v>1610</v>
      </c>
      <c r="X957" t="s">
        <v>1987</v>
      </c>
      <c r="Y957" s="216"/>
    </row>
    <row r="958" spans="2:25" x14ac:dyDescent="0.25">
      <c r="B958" t="s">
        <v>1875</v>
      </c>
      <c r="C958" s="216">
        <v>44587</v>
      </c>
      <c r="D958" t="s">
        <v>1643</v>
      </c>
      <c r="E958" t="s">
        <v>639</v>
      </c>
      <c r="F958">
        <v>5981</v>
      </c>
      <c r="G958" t="s">
        <v>1918</v>
      </c>
      <c r="H958" t="s">
        <v>1919</v>
      </c>
      <c r="I958" t="s">
        <v>679</v>
      </c>
      <c r="J958" s="217">
        <v>103758</v>
      </c>
      <c r="K958" s="218">
        <v>581.37355700000001</v>
      </c>
      <c r="L958" s="217">
        <v>178.47</v>
      </c>
      <c r="M958" t="s">
        <v>643</v>
      </c>
      <c r="N958" t="s">
        <v>1945</v>
      </c>
      <c r="O958" t="s">
        <v>687</v>
      </c>
      <c r="P958" t="s">
        <v>682</v>
      </c>
      <c r="Q958" t="s">
        <v>683</v>
      </c>
      <c r="R958" t="s">
        <v>1669</v>
      </c>
      <c r="S958" t="s">
        <v>1669</v>
      </c>
      <c r="T958" t="s">
        <v>1669</v>
      </c>
      <c r="U958" t="s">
        <v>1669</v>
      </c>
      <c r="V958" t="s">
        <v>648</v>
      </c>
      <c r="W958" t="s">
        <v>1610</v>
      </c>
      <c r="X958" t="s">
        <v>1987</v>
      </c>
      <c r="Y958" s="216"/>
    </row>
    <row r="959" spans="2:25" x14ac:dyDescent="0.25">
      <c r="B959" t="s">
        <v>1875</v>
      </c>
      <c r="C959" s="216">
        <v>44587</v>
      </c>
      <c r="D959" t="s">
        <v>1643</v>
      </c>
      <c r="E959" t="s">
        <v>639</v>
      </c>
      <c r="F959">
        <v>5981</v>
      </c>
      <c r="G959" t="s">
        <v>1918</v>
      </c>
      <c r="H959" t="s">
        <v>1919</v>
      </c>
      <c r="I959" t="s">
        <v>679</v>
      </c>
      <c r="J959" s="217">
        <v>73242</v>
      </c>
      <c r="K959" s="218">
        <v>581.37355700000001</v>
      </c>
      <c r="L959" s="217">
        <v>125.98</v>
      </c>
      <c r="M959" t="s">
        <v>643</v>
      </c>
      <c r="N959" t="s">
        <v>1945</v>
      </c>
      <c r="O959" t="s">
        <v>687</v>
      </c>
      <c r="P959" t="s">
        <v>682</v>
      </c>
      <c r="Q959" t="s">
        <v>683</v>
      </c>
      <c r="R959" t="s">
        <v>1669</v>
      </c>
      <c r="S959" t="s">
        <v>1669</v>
      </c>
      <c r="T959" t="s">
        <v>1669</v>
      </c>
      <c r="U959" t="s">
        <v>1669</v>
      </c>
      <c r="V959" t="s">
        <v>648</v>
      </c>
      <c r="W959" t="s">
        <v>1610</v>
      </c>
      <c r="X959" t="s">
        <v>1987</v>
      </c>
      <c r="Y959" s="216"/>
    </row>
    <row r="960" spans="2:25" x14ac:dyDescent="0.25">
      <c r="B960" t="s">
        <v>1875</v>
      </c>
      <c r="C960" s="216">
        <v>44587</v>
      </c>
      <c r="D960" t="s">
        <v>1643</v>
      </c>
      <c r="E960" t="s">
        <v>639</v>
      </c>
      <c r="F960">
        <v>5415</v>
      </c>
      <c r="G960" t="s">
        <v>651</v>
      </c>
      <c r="H960" t="s">
        <v>691</v>
      </c>
      <c r="I960" t="s">
        <v>1669</v>
      </c>
      <c r="J960" s="217">
        <v>0</v>
      </c>
      <c r="K960" s="218">
        <v>0</v>
      </c>
      <c r="L960" s="217">
        <v>4177</v>
      </c>
      <c r="M960" t="s">
        <v>643</v>
      </c>
      <c r="N960" t="s">
        <v>1931</v>
      </c>
      <c r="O960" t="s">
        <v>644</v>
      </c>
      <c r="P960" t="s">
        <v>645</v>
      </c>
      <c r="Q960" t="s">
        <v>646</v>
      </c>
      <c r="R960" t="s">
        <v>1669</v>
      </c>
      <c r="S960" t="s">
        <v>1669</v>
      </c>
      <c r="T960" t="s">
        <v>1986</v>
      </c>
      <c r="U960" t="s">
        <v>647</v>
      </c>
      <c r="V960" t="s">
        <v>648</v>
      </c>
      <c r="W960" t="s">
        <v>649</v>
      </c>
      <c r="X960" t="s">
        <v>1987</v>
      </c>
      <c r="Y960" s="216"/>
    </row>
    <row r="961" spans="2:25" x14ac:dyDescent="0.25">
      <c r="B961" t="s">
        <v>1875</v>
      </c>
      <c r="C961" s="216">
        <v>44588</v>
      </c>
      <c r="D961" t="s">
        <v>1643</v>
      </c>
      <c r="E961" t="s">
        <v>639</v>
      </c>
      <c r="F961">
        <v>5981</v>
      </c>
      <c r="G961" t="s">
        <v>2187</v>
      </c>
      <c r="H961" t="s">
        <v>1923</v>
      </c>
      <c r="I961" t="s">
        <v>679</v>
      </c>
      <c r="J961" s="217">
        <v>123950</v>
      </c>
      <c r="K961" s="218">
        <v>586.68416200000001</v>
      </c>
      <c r="L961" s="217">
        <v>211.27</v>
      </c>
      <c r="M961" t="s">
        <v>643</v>
      </c>
      <c r="N961" t="s">
        <v>1948</v>
      </c>
      <c r="O961" t="s">
        <v>764</v>
      </c>
      <c r="P961" t="s">
        <v>682</v>
      </c>
      <c r="Q961" t="s">
        <v>683</v>
      </c>
      <c r="R961" t="s">
        <v>1669</v>
      </c>
      <c r="S961" t="s">
        <v>1669</v>
      </c>
      <c r="T961" t="s">
        <v>1669</v>
      </c>
      <c r="U961" t="s">
        <v>1669</v>
      </c>
      <c r="V961" t="s">
        <v>648</v>
      </c>
      <c r="W961" t="s">
        <v>1610</v>
      </c>
      <c r="X961" t="s">
        <v>1987</v>
      </c>
      <c r="Y961" s="216"/>
    </row>
    <row r="962" spans="2:25" x14ac:dyDescent="0.25">
      <c r="B962" t="s">
        <v>1875</v>
      </c>
      <c r="C962" s="216">
        <v>44588</v>
      </c>
      <c r="D962" t="s">
        <v>1643</v>
      </c>
      <c r="E962" t="s">
        <v>639</v>
      </c>
      <c r="F962">
        <v>5981</v>
      </c>
      <c r="G962" t="s">
        <v>2188</v>
      </c>
      <c r="H962" t="s">
        <v>1925</v>
      </c>
      <c r="I962" t="s">
        <v>679</v>
      </c>
      <c r="J962" s="217">
        <v>96550</v>
      </c>
      <c r="K962" s="218">
        <v>586.68416200000001</v>
      </c>
      <c r="L962" s="217">
        <v>164.57</v>
      </c>
      <c r="M962" t="s">
        <v>643</v>
      </c>
      <c r="N962" t="s">
        <v>1948</v>
      </c>
      <c r="O962" t="s">
        <v>764</v>
      </c>
      <c r="P962" t="s">
        <v>682</v>
      </c>
      <c r="Q962" t="s">
        <v>683</v>
      </c>
      <c r="R962" t="s">
        <v>1669</v>
      </c>
      <c r="S962" t="s">
        <v>1669</v>
      </c>
      <c r="T962" t="s">
        <v>1669</v>
      </c>
      <c r="U962" t="s">
        <v>1669</v>
      </c>
      <c r="V962" t="s">
        <v>648</v>
      </c>
      <c r="W962" t="s">
        <v>1610</v>
      </c>
      <c r="X962" t="s">
        <v>1987</v>
      </c>
      <c r="Y962" s="216"/>
    </row>
    <row r="963" spans="2:25" x14ac:dyDescent="0.25">
      <c r="B963" t="s">
        <v>1875</v>
      </c>
      <c r="C963" s="216">
        <v>44588</v>
      </c>
      <c r="D963" t="s">
        <v>1643</v>
      </c>
      <c r="E963" t="s">
        <v>639</v>
      </c>
      <c r="F963">
        <v>5981</v>
      </c>
      <c r="G963" t="s">
        <v>2186</v>
      </c>
      <c r="H963" t="s">
        <v>1921</v>
      </c>
      <c r="I963" t="s">
        <v>679</v>
      </c>
      <c r="J963" s="217">
        <v>5000</v>
      </c>
      <c r="K963" s="218">
        <v>586.68416200000001</v>
      </c>
      <c r="L963" s="217">
        <v>8.52</v>
      </c>
      <c r="M963" t="s">
        <v>643</v>
      </c>
      <c r="N963" t="s">
        <v>1932</v>
      </c>
      <c r="O963" t="s">
        <v>721</v>
      </c>
      <c r="P963" t="s">
        <v>682</v>
      </c>
      <c r="Q963" t="s">
        <v>683</v>
      </c>
      <c r="R963" t="s">
        <v>1669</v>
      </c>
      <c r="S963" t="s">
        <v>1669</v>
      </c>
      <c r="T963" t="s">
        <v>1669</v>
      </c>
      <c r="U963" t="s">
        <v>1669</v>
      </c>
      <c r="V963" t="s">
        <v>648</v>
      </c>
      <c r="W963" t="s">
        <v>1610</v>
      </c>
      <c r="X963" t="s">
        <v>1987</v>
      </c>
      <c r="Y963" s="216"/>
    </row>
    <row r="964" spans="2:25" x14ac:dyDescent="0.25">
      <c r="B964" t="s">
        <v>1875</v>
      </c>
      <c r="C964" s="216">
        <v>44589</v>
      </c>
      <c r="D964" t="s">
        <v>1643</v>
      </c>
      <c r="E964" t="s">
        <v>639</v>
      </c>
      <c r="F964">
        <v>5981</v>
      </c>
      <c r="G964" t="s">
        <v>1928</v>
      </c>
      <c r="H964" t="s">
        <v>1929</v>
      </c>
      <c r="I964" t="s">
        <v>679</v>
      </c>
      <c r="J964" s="217">
        <v>20262</v>
      </c>
      <c r="K964" s="218">
        <v>588.49800400000004</v>
      </c>
      <c r="L964" s="217">
        <v>34.43</v>
      </c>
      <c r="M964" t="s">
        <v>643</v>
      </c>
      <c r="N964" t="s">
        <v>1945</v>
      </c>
      <c r="O964" t="s">
        <v>687</v>
      </c>
      <c r="P964" t="s">
        <v>682</v>
      </c>
      <c r="Q964" t="s">
        <v>683</v>
      </c>
      <c r="R964" t="s">
        <v>1669</v>
      </c>
      <c r="S964" t="s">
        <v>1669</v>
      </c>
      <c r="T964" t="s">
        <v>1669</v>
      </c>
      <c r="U964" t="s">
        <v>1669</v>
      </c>
      <c r="V964" t="s">
        <v>648</v>
      </c>
      <c r="W964" t="s">
        <v>1610</v>
      </c>
      <c r="X964" t="s">
        <v>1987</v>
      </c>
      <c r="Y964" s="216"/>
    </row>
    <row r="965" spans="2:25" x14ac:dyDescent="0.25">
      <c r="B965" t="s">
        <v>1875</v>
      </c>
      <c r="C965" s="216">
        <v>44589</v>
      </c>
      <c r="D965" t="s">
        <v>1643</v>
      </c>
      <c r="E965" t="s">
        <v>639</v>
      </c>
      <c r="F965">
        <v>5981</v>
      </c>
      <c r="G965" t="s">
        <v>1928</v>
      </c>
      <c r="H965" t="s">
        <v>1929</v>
      </c>
      <c r="I965" t="s">
        <v>679</v>
      </c>
      <c r="J965" s="217">
        <v>32988</v>
      </c>
      <c r="K965" s="218">
        <v>588.49800400000004</v>
      </c>
      <c r="L965" s="217">
        <v>56.05</v>
      </c>
      <c r="M965" t="s">
        <v>643</v>
      </c>
      <c r="N965" t="s">
        <v>1945</v>
      </c>
      <c r="O965" t="s">
        <v>687</v>
      </c>
      <c r="P965" t="s">
        <v>682</v>
      </c>
      <c r="Q965" t="s">
        <v>683</v>
      </c>
      <c r="R965" t="s">
        <v>1669</v>
      </c>
      <c r="S965" t="s">
        <v>1669</v>
      </c>
      <c r="T965" t="s">
        <v>1669</v>
      </c>
      <c r="U965" t="s">
        <v>1669</v>
      </c>
      <c r="V965" t="s">
        <v>648</v>
      </c>
      <c r="W965" t="s">
        <v>1610</v>
      </c>
      <c r="X965" t="s">
        <v>1987</v>
      </c>
      <c r="Y965" s="216"/>
    </row>
    <row r="966" spans="2:25" x14ac:dyDescent="0.25">
      <c r="B966" t="s">
        <v>1875</v>
      </c>
      <c r="C966" s="216">
        <v>44589</v>
      </c>
      <c r="D966" t="s">
        <v>1643</v>
      </c>
      <c r="E966" t="s">
        <v>639</v>
      </c>
      <c r="F966">
        <v>5981</v>
      </c>
      <c r="G966" t="s">
        <v>1928</v>
      </c>
      <c r="H966" t="s">
        <v>1929</v>
      </c>
      <c r="I966" t="s">
        <v>679</v>
      </c>
      <c r="J966" s="217">
        <v>24292</v>
      </c>
      <c r="K966" s="218">
        <v>588.49800400000004</v>
      </c>
      <c r="L966" s="217">
        <v>41.28</v>
      </c>
      <c r="M966" t="s">
        <v>643</v>
      </c>
      <c r="N966" t="s">
        <v>1943</v>
      </c>
      <c r="O966" t="s">
        <v>695</v>
      </c>
      <c r="P966" t="s">
        <v>682</v>
      </c>
      <c r="Q966" t="s">
        <v>683</v>
      </c>
      <c r="R966" t="s">
        <v>1669</v>
      </c>
      <c r="S966" t="s">
        <v>1669</v>
      </c>
      <c r="T966" t="s">
        <v>1669</v>
      </c>
      <c r="U966" t="s">
        <v>1669</v>
      </c>
      <c r="V966" t="s">
        <v>648</v>
      </c>
      <c r="W966" t="s">
        <v>1610</v>
      </c>
      <c r="X966" t="s">
        <v>1987</v>
      </c>
      <c r="Y966" s="216"/>
    </row>
    <row r="967" spans="2:25" x14ac:dyDescent="0.25">
      <c r="B967" t="s">
        <v>1875</v>
      </c>
      <c r="C967" s="216">
        <v>44589</v>
      </c>
      <c r="D967" t="s">
        <v>1643</v>
      </c>
      <c r="E967" t="s">
        <v>639</v>
      </c>
      <c r="F967">
        <v>5981</v>
      </c>
      <c r="G967" t="s">
        <v>1928</v>
      </c>
      <c r="H967" t="s">
        <v>1930</v>
      </c>
      <c r="I967" t="s">
        <v>679</v>
      </c>
      <c r="J967" s="217">
        <v>34994</v>
      </c>
      <c r="K967" s="218">
        <v>588.49800400000004</v>
      </c>
      <c r="L967" s="217">
        <v>59.46</v>
      </c>
      <c r="M967" t="s">
        <v>643</v>
      </c>
      <c r="N967" t="s">
        <v>1955</v>
      </c>
      <c r="O967" t="s">
        <v>1956</v>
      </c>
      <c r="P967" t="s">
        <v>682</v>
      </c>
      <c r="Q967" t="s">
        <v>683</v>
      </c>
      <c r="R967" t="s">
        <v>1669</v>
      </c>
      <c r="S967" t="s">
        <v>1669</v>
      </c>
      <c r="T967" t="s">
        <v>1669</v>
      </c>
      <c r="U967" t="s">
        <v>1669</v>
      </c>
      <c r="V967" t="s">
        <v>648</v>
      </c>
      <c r="W967" t="s">
        <v>1610</v>
      </c>
      <c r="X967" t="s">
        <v>1987</v>
      </c>
      <c r="Y967" s="216"/>
    </row>
    <row r="968" spans="2:25" x14ac:dyDescent="0.25">
      <c r="B968" t="s">
        <v>1875</v>
      </c>
      <c r="C968" s="216">
        <v>44589</v>
      </c>
      <c r="D968" t="s">
        <v>1643</v>
      </c>
      <c r="E968" t="s">
        <v>639</v>
      </c>
      <c r="F968">
        <v>5981</v>
      </c>
      <c r="G968" t="s">
        <v>1928</v>
      </c>
      <c r="H968" t="s">
        <v>1929</v>
      </c>
      <c r="I968" t="s">
        <v>679</v>
      </c>
      <c r="J968" s="217">
        <v>34994</v>
      </c>
      <c r="K968" s="218">
        <v>588.49800400000004</v>
      </c>
      <c r="L968" s="217">
        <v>59.46</v>
      </c>
      <c r="M968" t="s">
        <v>643</v>
      </c>
      <c r="N968" t="s">
        <v>1944</v>
      </c>
      <c r="O968" t="s">
        <v>685</v>
      </c>
      <c r="P968" t="s">
        <v>682</v>
      </c>
      <c r="Q968" t="s">
        <v>683</v>
      </c>
      <c r="R968" t="s">
        <v>1669</v>
      </c>
      <c r="S968" t="s">
        <v>1669</v>
      </c>
      <c r="T968" t="s">
        <v>1669</v>
      </c>
      <c r="U968" t="s">
        <v>1669</v>
      </c>
      <c r="V968" t="s">
        <v>648</v>
      </c>
      <c r="W968" t="s">
        <v>1610</v>
      </c>
      <c r="X968" t="s">
        <v>1987</v>
      </c>
      <c r="Y968" s="216"/>
    </row>
    <row r="969" spans="2:25" x14ac:dyDescent="0.25">
      <c r="B969" t="s">
        <v>1875</v>
      </c>
      <c r="C969" s="216">
        <v>44589</v>
      </c>
      <c r="D969" t="s">
        <v>1643</v>
      </c>
      <c r="E969" t="s">
        <v>639</v>
      </c>
      <c r="F969">
        <v>5981</v>
      </c>
      <c r="G969" t="s">
        <v>2189</v>
      </c>
      <c r="H969" t="s">
        <v>1927</v>
      </c>
      <c r="I969" t="s">
        <v>679</v>
      </c>
      <c r="J969" s="217">
        <v>1500</v>
      </c>
      <c r="K969" s="218">
        <v>588.49800400000004</v>
      </c>
      <c r="L969" s="217">
        <v>2.5499999999999998</v>
      </c>
      <c r="M969" t="s">
        <v>643</v>
      </c>
      <c r="N969" t="s">
        <v>1665</v>
      </c>
      <c r="O969" t="s">
        <v>741</v>
      </c>
      <c r="P969" t="s">
        <v>682</v>
      </c>
      <c r="Q969" t="s">
        <v>683</v>
      </c>
      <c r="R969" t="s">
        <v>1669</v>
      </c>
      <c r="S969" t="s">
        <v>1669</v>
      </c>
      <c r="T969" t="s">
        <v>1669</v>
      </c>
      <c r="U969" t="s">
        <v>1669</v>
      </c>
      <c r="V969" t="s">
        <v>648</v>
      </c>
      <c r="W969" t="s">
        <v>1610</v>
      </c>
      <c r="X969" t="s">
        <v>1987</v>
      </c>
      <c r="Y969" s="216"/>
    </row>
    <row r="970" spans="2:25" x14ac:dyDescent="0.25">
      <c r="B970" t="s">
        <v>2061</v>
      </c>
      <c r="C970" s="216">
        <v>44371</v>
      </c>
      <c r="D970" t="s">
        <v>1643</v>
      </c>
      <c r="E970" t="s">
        <v>639</v>
      </c>
      <c r="F970">
        <v>5860</v>
      </c>
      <c r="G970" t="s">
        <v>1876</v>
      </c>
      <c r="H970" t="s">
        <v>2062</v>
      </c>
      <c r="I970" t="s">
        <v>1669</v>
      </c>
      <c r="J970" s="217">
        <v>0</v>
      </c>
      <c r="K970" s="218">
        <v>0</v>
      </c>
      <c r="L970" s="217">
        <v>37.909999999999997</v>
      </c>
      <c r="M970" t="s">
        <v>643</v>
      </c>
      <c r="N970" t="s">
        <v>1931</v>
      </c>
      <c r="O970" t="s">
        <v>644</v>
      </c>
      <c r="P970" t="s">
        <v>645</v>
      </c>
      <c r="Q970" t="s">
        <v>646</v>
      </c>
      <c r="R970" t="s">
        <v>1669</v>
      </c>
      <c r="S970" t="s">
        <v>1669</v>
      </c>
      <c r="T970" t="s">
        <v>1986</v>
      </c>
      <c r="U970" t="s">
        <v>647</v>
      </c>
      <c r="V970" t="s">
        <v>648</v>
      </c>
      <c r="W970" t="s">
        <v>649</v>
      </c>
      <c r="X970" t="s">
        <v>1987</v>
      </c>
      <c r="Y970" s="216"/>
    </row>
    <row r="971" spans="2:25" x14ac:dyDescent="0.25">
      <c r="B971" t="s">
        <v>2061</v>
      </c>
      <c r="C971" s="216">
        <v>44571</v>
      </c>
      <c r="D971" t="s">
        <v>1643</v>
      </c>
      <c r="E971" t="s">
        <v>639</v>
      </c>
      <c r="F971">
        <v>5860</v>
      </c>
      <c r="G971" t="s">
        <v>640</v>
      </c>
      <c r="H971" t="s">
        <v>2063</v>
      </c>
      <c r="I971" t="s">
        <v>642</v>
      </c>
      <c r="J971" s="217">
        <v>130.38</v>
      </c>
      <c r="K971" s="218">
        <v>0.88267600000000002</v>
      </c>
      <c r="L971" s="217">
        <v>147.71</v>
      </c>
      <c r="M971" t="s">
        <v>643</v>
      </c>
      <c r="N971" t="s">
        <v>1931</v>
      </c>
      <c r="O971" t="s">
        <v>644</v>
      </c>
      <c r="P971" t="s">
        <v>645</v>
      </c>
      <c r="Q971" t="s">
        <v>646</v>
      </c>
      <c r="R971" t="s">
        <v>1669</v>
      </c>
      <c r="S971" t="s">
        <v>1669</v>
      </c>
      <c r="T971" t="s">
        <v>1986</v>
      </c>
      <c r="U971" t="s">
        <v>647</v>
      </c>
      <c r="V971" t="s">
        <v>648</v>
      </c>
      <c r="W971" t="s">
        <v>649</v>
      </c>
      <c r="X971" t="s">
        <v>1987</v>
      </c>
      <c r="Y971" s="216"/>
    </row>
    <row r="972" spans="2:25" x14ac:dyDescent="0.25">
      <c r="B972" t="s">
        <v>2061</v>
      </c>
      <c r="C972" s="216">
        <v>44593</v>
      </c>
      <c r="D972" t="s">
        <v>1643</v>
      </c>
      <c r="E972" t="s">
        <v>639</v>
      </c>
      <c r="F972">
        <v>6334</v>
      </c>
      <c r="G972" t="s">
        <v>704</v>
      </c>
      <c r="H972" t="s">
        <v>2064</v>
      </c>
      <c r="I972" t="s">
        <v>679</v>
      </c>
      <c r="J972" s="217">
        <v>120000</v>
      </c>
      <c r="K972" s="218">
        <v>582.98140799999999</v>
      </c>
      <c r="L972" s="217">
        <v>205.84</v>
      </c>
      <c r="M972" t="s">
        <v>643</v>
      </c>
      <c r="N972" t="s">
        <v>1932</v>
      </c>
      <c r="O972" t="s">
        <v>721</v>
      </c>
      <c r="P972" t="s">
        <v>682</v>
      </c>
      <c r="Q972" t="s">
        <v>683</v>
      </c>
      <c r="R972" t="s">
        <v>1669</v>
      </c>
      <c r="S972" t="s">
        <v>1669</v>
      </c>
      <c r="T972" t="s">
        <v>1669</v>
      </c>
      <c r="U972" t="s">
        <v>1669</v>
      </c>
      <c r="V972" t="s">
        <v>648</v>
      </c>
      <c r="W972" t="s">
        <v>1610</v>
      </c>
      <c r="X972" t="s">
        <v>1987</v>
      </c>
      <c r="Y972" s="216"/>
    </row>
    <row r="973" spans="2:25" x14ac:dyDescent="0.25">
      <c r="B973" t="s">
        <v>2061</v>
      </c>
      <c r="C973" s="216">
        <v>44595</v>
      </c>
      <c r="D973" t="s">
        <v>1643</v>
      </c>
      <c r="E973" t="s">
        <v>639</v>
      </c>
      <c r="F973">
        <v>6334</v>
      </c>
      <c r="G973" t="s">
        <v>2065</v>
      </c>
      <c r="H973" t="s">
        <v>2066</v>
      </c>
      <c r="I973" t="s">
        <v>679</v>
      </c>
      <c r="J973" s="217">
        <v>15000</v>
      </c>
      <c r="K973" s="218">
        <v>577.91761199999996</v>
      </c>
      <c r="L973" s="217">
        <v>25.96</v>
      </c>
      <c r="M973" t="s">
        <v>643</v>
      </c>
      <c r="N973" t="s">
        <v>1932</v>
      </c>
      <c r="O973" t="s">
        <v>721</v>
      </c>
      <c r="P973" t="s">
        <v>682</v>
      </c>
      <c r="Q973" t="s">
        <v>683</v>
      </c>
      <c r="R973" t="s">
        <v>1669</v>
      </c>
      <c r="S973" t="s">
        <v>1669</v>
      </c>
      <c r="T973" t="s">
        <v>1669</v>
      </c>
      <c r="U973" t="s">
        <v>1669</v>
      </c>
      <c r="V973" t="s">
        <v>648</v>
      </c>
      <c r="W973" t="s">
        <v>1610</v>
      </c>
      <c r="X973" t="s">
        <v>1987</v>
      </c>
      <c r="Y973" s="216"/>
    </row>
    <row r="974" spans="2:25" x14ac:dyDescent="0.25">
      <c r="B974" t="s">
        <v>2061</v>
      </c>
      <c r="C974" s="216">
        <v>44599</v>
      </c>
      <c r="D974" t="s">
        <v>1643</v>
      </c>
      <c r="E974" t="s">
        <v>639</v>
      </c>
      <c r="F974">
        <v>6334</v>
      </c>
      <c r="G974" t="s">
        <v>710</v>
      </c>
      <c r="H974" t="s">
        <v>1865</v>
      </c>
      <c r="I974" t="s">
        <v>679</v>
      </c>
      <c r="J974" s="217">
        <v>200900</v>
      </c>
      <c r="K974" s="218">
        <v>573.62973</v>
      </c>
      <c r="L974" s="217">
        <v>350.23</v>
      </c>
      <c r="M974" t="s">
        <v>643</v>
      </c>
      <c r="N974" t="s">
        <v>1948</v>
      </c>
      <c r="O974" t="s">
        <v>764</v>
      </c>
      <c r="P974" t="s">
        <v>682</v>
      </c>
      <c r="Q974" t="s">
        <v>683</v>
      </c>
      <c r="R974" t="s">
        <v>1669</v>
      </c>
      <c r="S974" t="s">
        <v>1669</v>
      </c>
      <c r="T974" t="s">
        <v>1669</v>
      </c>
      <c r="U974" t="s">
        <v>1669</v>
      </c>
      <c r="V974" t="s">
        <v>648</v>
      </c>
      <c r="W974" t="s">
        <v>1610</v>
      </c>
      <c r="X974" t="s">
        <v>1987</v>
      </c>
      <c r="Y974" s="216"/>
    </row>
    <row r="975" spans="2:25" x14ac:dyDescent="0.25">
      <c r="B975" t="s">
        <v>2061</v>
      </c>
      <c r="C975" s="216">
        <v>44601</v>
      </c>
      <c r="D975" t="s">
        <v>1643</v>
      </c>
      <c r="E975" t="s">
        <v>639</v>
      </c>
      <c r="F975">
        <v>6334</v>
      </c>
      <c r="G975" t="s">
        <v>2067</v>
      </c>
      <c r="H975" t="s">
        <v>2068</v>
      </c>
      <c r="I975" t="s">
        <v>679</v>
      </c>
      <c r="J975" s="217">
        <v>172950</v>
      </c>
      <c r="K975" s="218">
        <v>574.01249600000006</v>
      </c>
      <c r="L975" s="217">
        <v>301.3</v>
      </c>
      <c r="M975" t="s">
        <v>643</v>
      </c>
      <c r="N975" t="s">
        <v>1948</v>
      </c>
      <c r="O975" t="s">
        <v>764</v>
      </c>
      <c r="P975" t="s">
        <v>682</v>
      </c>
      <c r="Q975" t="s">
        <v>683</v>
      </c>
      <c r="R975" t="s">
        <v>1669</v>
      </c>
      <c r="S975" t="s">
        <v>1669</v>
      </c>
      <c r="T975" t="s">
        <v>1669</v>
      </c>
      <c r="U975" t="s">
        <v>1669</v>
      </c>
      <c r="V975" t="s">
        <v>648</v>
      </c>
      <c r="W975" t="s">
        <v>1610</v>
      </c>
      <c r="X975" t="s">
        <v>1987</v>
      </c>
      <c r="Y975" s="216"/>
    </row>
    <row r="976" spans="2:25" x14ac:dyDescent="0.25">
      <c r="B976" t="s">
        <v>2061</v>
      </c>
      <c r="C976" s="216">
        <v>44601</v>
      </c>
      <c r="D976" t="s">
        <v>1643</v>
      </c>
      <c r="E976" t="s">
        <v>639</v>
      </c>
      <c r="F976">
        <v>6334</v>
      </c>
      <c r="G976" t="s">
        <v>713</v>
      </c>
      <c r="H976" t="s">
        <v>2069</v>
      </c>
      <c r="I976" t="s">
        <v>679</v>
      </c>
      <c r="J976" s="217">
        <v>139950</v>
      </c>
      <c r="K976" s="218">
        <v>574.01249600000006</v>
      </c>
      <c r="L976" s="217">
        <v>243.81</v>
      </c>
      <c r="M976" t="s">
        <v>643</v>
      </c>
      <c r="N976" t="s">
        <v>1948</v>
      </c>
      <c r="O976" t="s">
        <v>764</v>
      </c>
      <c r="P976" t="s">
        <v>682</v>
      </c>
      <c r="Q976" t="s">
        <v>683</v>
      </c>
      <c r="R976" t="s">
        <v>1669</v>
      </c>
      <c r="S976" t="s">
        <v>1669</v>
      </c>
      <c r="T976" t="s">
        <v>1669</v>
      </c>
      <c r="U976" t="s">
        <v>1669</v>
      </c>
      <c r="V976" t="s">
        <v>648</v>
      </c>
      <c r="W976" t="s">
        <v>1610</v>
      </c>
      <c r="X976" t="s">
        <v>1987</v>
      </c>
      <c r="Y976" s="216"/>
    </row>
    <row r="977" spans="2:25" x14ac:dyDescent="0.25">
      <c r="B977" t="s">
        <v>2061</v>
      </c>
      <c r="C977" s="216">
        <v>44601</v>
      </c>
      <c r="D977" t="s">
        <v>1643</v>
      </c>
      <c r="E977" t="s">
        <v>639</v>
      </c>
      <c r="F977">
        <v>6334</v>
      </c>
      <c r="G977" t="s">
        <v>707</v>
      </c>
      <c r="H977" t="s">
        <v>1016</v>
      </c>
      <c r="I977" t="s">
        <v>679</v>
      </c>
      <c r="J977" s="217">
        <v>50000</v>
      </c>
      <c r="K977" s="218">
        <v>574.01249600000006</v>
      </c>
      <c r="L977" s="217">
        <v>87.11</v>
      </c>
      <c r="M977" t="s">
        <v>643</v>
      </c>
      <c r="N977" t="s">
        <v>1953</v>
      </c>
      <c r="O977" t="s">
        <v>712</v>
      </c>
      <c r="P977" t="s">
        <v>682</v>
      </c>
      <c r="Q977" t="s">
        <v>683</v>
      </c>
      <c r="R977" t="s">
        <v>1669</v>
      </c>
      <c r="S977" t="s">
        <v>1669</v>
      </c>
      <c r="T977" t="s">
        <v>1669</v>
      </c>
      <c r="U977" t="s">
        <v>1669</v>
      </c>
      <c r="V977" t="s">
        <v>648</v>
      </c>
      <c r="W977" t="s">
        <v>1610</v>
      </c>
      <c r="X977" t="s">
        <v>1987</v>
      </c>
      <c r="Y977" s="216"/>
    </row>
    <row r="978" spans="2:25" x14ac:dyDescent="0.25">
      <c r="B978" t="s">
        <v>2061</v>
      </c>
      <c r="C978" s="216">
        <v>44603</v>
      </c>
      <c r="D978" t="s">
        <v>1643</v>
      </c>
      <c r="E978" t="s">
        <v>639</v>
      </c>
      <c r="F978">
        <v>6334</v>
      </c>
      <c r="G978" t="s">
        <v>723</v>
      </c>
      <c r="H978" t="s">
        <v>2070</v>
      </c>
      <c r="I978" t="s">
        <v>679</v>
      </c>
      <c r="J978" s="217">
        <v>14550</v>
      </c>
      <c r="K978" s="218">
        <v>576.24176999999997</v>
      </c>
      <c r="L978" s="217">
        <v>25.25</v>
      </c>
      <c r="M978" t="s">
        <v>643</v>
      </c>
      <c r="N978" t="s">
        <v>1932</v>
      </c>
      <c r="O978" t="s">
        <v>721</v>
      </c>
      <c r="P978" t="s">
        <v>682</v>
      </c>
      <c r="Q978" t="s">
        <v>683</v>
      </c>
      <c r="R978" t="s">
        <v>1669</v>
      </c>
      <c r="S978" t="s">
        <v>1669</v>
      </c>
      <c r="T978" t="s">
        <v>1669</v>
      </c>
      <c r="U978" t="s">
        <v>1669</v>
      </c>
      <c r="V978" t="s">
        <v>648</v>
      </c>
      <c r="W978" t="s">
        <v>1610</v>
      </c>
      <c r="X978" t="s">
        <v>1987</v>
      </c>
      <c r="Y978" s="216"/>
    </row>
    <row r="979" spans="2:25" x14ac:dyDescent="0.25">
      <c r="B979" t="s">
        <v>2061</v>
      </c>
      <c r="C979" s="216">
        <v>44603</v>
      </c>
      <c r="D979" t="s">
        <v>1643</v>
      </c>
      <c r="E979" t="s">
        <v>639</v>
      </c>
      <c r="F979">
        <v>6334</v>
      </c>
      <c r="G979" t="s">
        <v>735</v>
      </c>
      <c r="H979" t="s">
        <v>2071</v>
      </c>
      <c r="I979" t="s">
        <v>679</v>
      </c>
      <c r="J979" s="217">
        <v>36500</v>
      </c>
      <c r="K979" s="218">
        <v>576.24176999999997</v>
      </c>
      <c r="L979" s="217">
        <v>63.34</v>
      </c>
      <c r="M979" t="s">
        <v>643</v>
      </c>
      <c r="N979" t="s">
        <v>1932</v>
      </c>
      <c r="O979" t="s">
        <v>721</v>
      </c>
      <c r="P979" t="s">
        <v>682</v>
      </c>
      <c r="Q979" t="s">
        <v>683</v>
      </c>
      <c r="R979" t="s">
        <v>1669</v>
      </c>
      <c r="S979" t="s">
        <v>1669</v>
      </c>
      <c r="T979" t="s">
        <v>1669</v>
      </c>
      <c r="U979" t="s">
        <v>1669</v>
      </c>
      <c r="V979" t="s">
        <v>648</v>
      </c>
      <c r="W979" t="s">
        <v>1610</v>
      </c>
      <c r="X979" t="s">
        <v>1987</v>
      </c>
      <c r="Y979" s="216"/>
    </row>
    <row r="980" spans="2:25" x14ac:dyDescent="0.25">
      <c r="B980" t="s">
        <v>2061</v>
      </c>
      <c r="C980" s="216">
        <v>44603</v>
      </c>
      <c r="D980" t="s">
        <v>1643</v>
      </c>
      <c r="E980" t="s">
        <v>639</v>
      </c>
      <c r="F980">
        <v>6334</v>
      </c>
      <c r="G980" t="s">
        <v>2072</v>
      </c>
      <c r="H980" t="s">
        <v>2073</v>
      </c>
      <c r="I980" t="s">
        <v>679</v>
      </c>
      <c r="J980" s="217">
        <v>111950</v>
      </c>
      <c r="K980" s="218">
        <v>576.24176999999997</v>
      </c>
      <c r="L980" s="217">
        <v>194.28</v>
      </c>
      <c r="M980" t="s">
        <v>643</v>
      </c>
      <c r="N980" t="s">
        <v>1948</v>
      </c>
      <c r="O980" t="s">
        <v>764</v>
      </c>
      <c r="P980" t="s">
        <v>682</v>
      </c>
      <c r="Q980" t="s">
        <v>683</v>
      </c>
      <c r="R980" t="s">
        <v>1669</v>
      </c>
      <c r="S980" t="s">
        <v>1669</v>
      </c>
      <c r="T980" t="s">
        <v>1669</v>
      </c>
      <c r="U980" t="s">
        <v>1669</v>
      </c>
      <c r="V980" t="s">
        <v>648</v>
      </c>
      <c r="W980" t="s">
        <v>1610</v>
      </c>
      <c r="X980" t="s">
        <v>1987</v>
      </c>
      <c r="Y980" s="216"/>
    </row>
    <row r="981" spans="2:25" x14ac:dyDescent="0.25">
      <c r="B981" t="s">
        <v>2061</v>
      </c>
      <c r="C981" s="216">
        <v>44603</v>
      </c>
      <c r="D981" t="s">
        <v>1643</v>
      </c>
      <c r="E981" t="s">
        <v>639</v>
      </c>
      <c r="F981">
        <v>6334</v>
      </c>
      <c r="G981" t="s">
        <v>717</v>
      </c>
      <c r="H981" t="s">
        <v>1907</v>
      </c>
      <c r="I981" t="s">
        <v>679</v>
      </c>
      <c r="J981" s="217">
        <v>8500</v>
      </c>
      <c r="K981" s="218">
        <v>576.24176999999997</v>
      </c>
      <c r="L981" s="217">
        <v>14.75</v>
      </c>
      <c r="M981" t="s">
        <v>643</v>
      </c>
      <c r="N981" t="s">
        <v>1948</v>
      </c>
      <c r="O981" t="s">
        <v>764</v>
      </c>
      <c r="P981" t="s">
        <v>682</v>
      </c>
      <c r="Q981" t="s">
        <v>683</v>
      </c>
      <c r="R981" t="s">
        <v>1669</v>
      </c>
      <c r="S981" t="s">
        <v>1669</v>
      </c>
      <c r="T981" t="s">
        <v>1669</v>
      </c>
      <c r="U981" t="s">
        <v>1669</v>
      </c>
      <c r="V981" t="s">
        <v>648</v>
      </c>
      <c r="W981" t="s">
        <v>1610</v>
      </c>
      <c r="X981" t="s">
        <v>1987</v>
      </c>
      <c r="Y981" s="216"/>
    </row>
    <row r="982" spans="2:25" x14ac:dyDescent="0.25">
      <c r="B982" t="s">
        <v>2061</v>
      </c>
      <c r="C982" s="216">
        <v>44603</v>
      </c>
      <c r="D982" t="s">
        <v>1643</v>
      </c>
      <c r="E982" t="s">
        <v>639</v>
      </c>
      <c r="F982">
        <v>6334</v>
      </c>
      <c r="G982" t="s">
        <v>719</v>
      </c>
      <c r="H982" t="s">
        <v>2074</v>
      </c>
      <c r="I982" t="s">
        <v>679</v>
      </c>
      <c r="J982" s="217">
        <v>138950</v>
      </c>
      <c r="K982" s="218">
        <v>576.24176999999997</v>
      </c>
      <c r="L982" s="217">
        <v>241.13</v>
      </c>
      <c r="M982" t="s">
        <v>643</v>
      </c>
      <c r="N982" t="s">
        <v>1948</v>
      </c>
      <c r="O982" t="s">
        <v>764</v>
      </c>
      <c r="P982" t="s">
        <v>682</v>
      </c>
      <c r="Q982" t="s">
        <v>683</v>
      </c>
      <c r="R982" t="s">
        <v>1669</v>
      </c>
      <c r="S982" t="s">
        <v>1669</v>
      </c>
      <c r="T982" t="s">
        <v>1669</v>
      </c>
      <c r="U982" t="s">
        <v>1669</v>
      </c>
      <c r="V982" t="s">
        <v>648</v>
      </c>
      <c r="W982" t="s">
        <v>1610</v>
      </c>
      <c r="X982" t="s">
        <v>1987</v>
      </c>
      <c r="Y982" s="216"/>
    </row>
    <row r="983" spans="2:25" x14ac:dyDescent="0.25">
      <c r="B983" t="s">
        <v>2061</v>
      </c>
      <c r="C983" s="216">
        <v>44603</v>
      </c>
      <c r="D983" t="s">
        <v>1643</v>
      </c>
      <c r="E983" t="s">
        <v>639</v>
      </c>
      <c r="F983">
        <v>6334</v>
      </c>
      <c r="G983" t="s">
        <v>725</v>
      </c>
      <c r="H983" t="s">
        <v>2075</v>
      </c>
      <c r="I983" t="s">
        <v>679</v>
      </c>
      <c r="J983" s="217">
        <v>18400</v>
      </c>
      <c r="K983" s="218">
        <v>576.24176999999997</v>
      </c>
      <c r="L983" s="217">
        <v>31.93</v>
      </c>
      <c r="M983" t="s">
        <v>643</v>
      </c>
      <c r="N983" t="s">
        <v>1933</v>
      </c>
      <c r="O983" t="s">
        <v>797</v>
      </c>
      <c r="P983" t="s">
        <v>682</v>
      </c>
      <c r="Q983" t="s">
        <v>683</v>
      </c>
      <c r="R983" t="s">
        <v>1669</v>
      </c>
      <c r="S983" t="s">
        <v>1669</v>
      </c>
      <c r="T983" t="s">
        <v>1669</v>
      </c>
      <c r="U983" t="s">
        <v>1669</v>
      </c>
      <c r="V983" t="s">
        <v>648</v>
      </c>
      <c r="W983" t="s">
        <v>1610</v>
      </c>
      <c r="X983" t="s">
        <v>1987</v>
      </c>
      <c r="Y983" s="216"/>
    </row>
    <row r="984" spans="2:25" x14ac:dyDescent="0.25">
      <c r="B984" t="s">
        <v>2061</v>
      </c>
      <c r="C984" s="216">
        <v>44607</v>
      </c>
      <c r="D984" t="s">
        <v>1643</v>
      </c>
      <c r="E984" t="s">
        <v>639</v>
      </c>
      <c r="F984">
        <v>6334</v>
      </c>
      <c r="G984" t="s">
        <v>742</v>
      </c>
      <c r="H984" t="s">
        <v>2076</v>
      </c>
      <c r="I984" t="s">
        <v>679</v>
      </c>
      <c r="J984" s="217">
        <v>5000</v>
      </c>
      <c r="K984" s="218">
        <v>578.44363599999997</v>
      </c>
      <c r="L984" s="217">
        <v>8.64</v>
      </c>
      <c r="M984" t="s">
        <v>643</v>
      </c>
      <c r="N984" t="s">
        <v>1932</v>
      </c>
      <c r="O984" t="s">
        <v>721</v>
      </c>
      <c r="P984" t="s">
        <v>682</v>
      </c>
      <c r="Q984" t="s">
        <v>683</v>
      </c>
      <c r="R984" t="s">
        <v>1669</v>
      </c>
      <c r="S984" t="s">
        <v>1669</v>
      </c>
      <c r="T984" t="s">
        <v>1669</v>
      </c>
      <c r="U984" t="s">
        <v>1669</v>
      </c>
      <c r="V984" t="s">
        <v>648</v>
      </c>
      <c r="W984" t="s">
        <v>1610</v>
      </c>
      <c r="X984" t="s">
        <v>1987</v>
      </c>
      <c r="Y984" s="216"/>
    </row>
    <row r="985" spans="2:25" x14ac:dyDescent="0.25">
      <c r="B985" t="s">
        <v>2061</v>
      </c>
      <c r="C985" s="216">
        <v>44608</v>
      </c>
      <c r="D985" t="s">
        <v>1643</v>
      </c>
      <c r="E985" t="s">
        <v>639</v>
      </c>
      <c r="F985">
        <v>6334</v>
      </c>
      <c r="G985" t="s">
        <v>739</v>
      </c>
      <c r="H985" t="s">
        <v>2077</v>
      </c>
      <c r="I985" t="s">
        <v>679</v>
      </c>
      <c r="J985" s="217">
        <v>121950</v>
      </c>
      <c r="K985" s="218">
        <v>576.96065999999996</v>
      </c>
      <c r="L985" s="217">
        <v>211.37</v>
      </c>
      <c r="M985" t="s">
        <v>643</v>
      </c>
      <c r="N985" t="s">
        <v>1948</v>
      </c>
      <c r="O985" t="s">
        <v>764</v>
      </c>
      <c r="P985" t="s">
        <v>682</v>
      </c>
      <c r="Q985" t="s">
        <v>683</v>
      </c>
      <c r="R985" t="s">
        <v>1669</v>
      </c>
      <c r="S985" t="s">
        <v>1669</v>
      </c>
      <c r="T985" t="s">
        <v>1669</v>
      </c>
      <c r="U985" t="s">
        <v>1669</v>
      </c>
      <c r="V985" t="s">
        <v>648</v>
      </c>
      <c r="W985" t="s">
        <v>1610</v>
      </c>
      <c r="X985" t="s">
        <v>1987</v>
      </c>
      <c r="Y985" s="216"/>
    </row>
    <row r="986" spans="2:25" x14ac:dyDescent="0.25">
      <c r="B986" t="s">
        <v>2061</v>
      </c>
      <c r="C986" s="216">
        <v>44608</v>
      </c>
      <c r="D986" t="s">
        <v>1643</v>
      </c>
      <c r="E986" t="s">
        <v>639</v>
      </c>
      <c r="F986">
        <v>6334</v>
      </c>
      <c r="G986" t="s">
        <v>737</v>
      </c>
      <c r="H986" t="s">
        <v>2078</v>
      </c>
      <c r="I986" t="s">
        <v>679</v>
      </c>
      <c r="J986" s="217">
        <v>371250</v>
      </c>
      <c r="K986" s="218">
        <v>576.96065999999996</v>
      </c>
      <c r="L986" s="217">
        <v>643.46</v>
      </c>
      <c r="M986" t="s">
        <v>643</v>
      </c>
      <c r="N986" t="s">
        <v>1948</v>
      </c>
      <c r="O986" t="s">
        <v>764</v>
      </c>
      <c r="P986" t="s">
        <v>682</v>
      </c>
      <c r="Q986" t="s">
        <v>683</v>
      </c>
      <c r="R986" t="s">
        <v>1669</v>
      </c>
      <c r="S986" t="s">
        <v>1669</v>
      </c>
      <c r="T986" t="s">
        <v>1669</v>
      </c>
      <c r="U986" t="s">
        <v>1669</v>
      </c>
      <c r="V986" t="s">
        <v>648</v>
      </c>
      <c r="W986" t="s">
        <v>1610</v>
      </c>
      <c r="X986" t="s">
        <v>1987</v>
      </c>
      <c r="Y986" s="216"/>
    </row>
    <row r="987" spans="2:25" x14ac:dyDescent="0.25">
      <c r="B987" t="s">
        <v>2061</v>
      </c>
      <c r="C987" s="216">
        <v>44608</v>
      </c>
      <c r="D987" t="s">
        <v>1643</v>
      </c>
      <c r="E987" t="s">
        <v>639</v>
      </c>
      <c r="F987">
        <v>6334</v>
      </c>
      <c r="G987" t="s">
        <v>2079</v>
      </c>
      <c r="H987" t="s">
        <v>2080</v>
      </c>
      <c r="I987" t="s">
        <v>679</v>
      </c>
      <c r="J987" s="217">
        <v>107950</v>
      </c>
      <c r="K987" s="218">
        <v>576.96065999999996</v>
      </c>
      <c r="L987" s="217">
        <v>187.1</v>
      </c>
      <c r="M987" t="s">
        <v>643</v>
      </c>
      <c r="N987" t="s">
        <v>1948</v>
      </c>
      <c r="O987" t="s">
        <v>764</v>
      </c>
      <c r="P987" t="s">
        <v>682</v>
      </c>
      <c r="Q987" t="s">
        <v>683</v>
      </c>
      <c r="R987" t="s">
        <v>1669</v>
      </c>
      <c r="S987" t="s">
        <v>1669</v>
      </c>
      <c r="T987" t="s">
        <v>1669</v>
      </c>
      <c r="U987" t="s">
        <v>1669</v>
      </c>
      <c r="V987" t="s">
        <v>648</v>
      </c>
      <c r="W987" t="s">
        <v>1610</v>
      </c>
      <c r="X987" t="s">
        <v>1987</v>
      </c>
      <c r="Y987" s="216"/>
    </row>
    <row r="988" spans="2:25" x14ac:dyDescent="0.25">
      <c r="B988" t="s">
        <v>2061</v>
      </c>
      <c r="C988" s="216">
        <v>44610</v>
      </c>
      <c r="D988" t="s">
        <v>1643</v>
      </c>
      <c r="E988" t="s">
        <v>639</v>
      </c>
      <c r="F988">
        <v>6334</v>
      </c>
      <c r="G988" t="s">
        <v>2081</v>
      </c>
      <c r="H988" t="s">
        <v>2082</v>
      </c>
      <c r="I988" t="s">
        <v>679</v>
      </c>
      <c r="J988" s="217">
        <v>95650</v>
      </c>
      <c r="K988" s="218">
        <v>577.90277100000003</v>
      </c>
      <c r="L988" s="217">
        <v>165.51</v>
      </c>
      <c r="M988" t="s">
        <v>643</v>
      </c>
      <c r="N988" t="s">
        <v>1948</v>
      </c>
      <c r="O988" t="s">
        <v>764</v>
      </c>
      <c r="P988" t="s">
        <v>682</v>
      </c>
      <c r="Q988" t="s">
        <v>683</v>
      </c>
      <c r="R988" t="s">
        <v>1669</v>
      </c>
      <c r="S988" t="s">
        <v>1669</v>
      </c>
      <c r="T988" t="s">
        <v>1669</v>
      </c>
      <c r="U988" t="s">
        <v>1669</v>
      </c>
      <c r="V988" t="s">
        <v>648</v>
      </c>
      <c r="W988" t="s">
        <v>1610</v>
      </c>
      <c r="X988" t="s">
        <v>1987</v>
      </c>
      <c r="Y988" s="216"/>
    </row>
    <row r="989" spans="2:25" x14ac:dyDescent="0.25">
      <c r="B989" t="s">
        <v>2061</v>
      </c>
      <c r="C989" s="216">
        <v>44610</v>
      </c>
      <c r="D989" t="s">
        <v>1643</v>
      </c>
      <c r="E989" t="s">
        <v>639</v>
      </c>
      <c r="F989">
        <v>6334</v>
      </c>
      <c r="G989" t="s">
        <v>2083</v>
      </c>
      <c r="H989" t="s">
        <v>2084</v>
      </c>
      <c r="I989" t="s">
        <v>679</v>
      </c>
      <c r="J989" s="217">
        <v>1000</v>
      </c>
      <c r="K989" s="218">
        <v>577.90277100000003</v>
      </c>
      <c r="L989" s="217">
        <v>1.73</v>
      </c>
      <c r="M989" t="s">
        <v>643</v>
      </c>
      <c r="N989" t="s">
        <v>1932</v>
      </c>
      <c r="O989" t="s">
        <v>721</v>
      </c>
      <c r="P989" t="s">
        <v>682</v>
      </c>
      <c r="Q989" t="s">
        <v>683</v>
      </c>
      <c r="R989" t="s">
        <v>1669</v>
      </c>
      <c r="S989" t="s">
        <v>1669</v>
      </c>
      <c r="T989" t="s">
        <v>1669</v>
      </c>
      <c r="U989" t="s">
        <v>1669</v>
      </c>
      <c r="V989" t="s">
        <v>648</v>
      </c>
      <c r="W989" t="s">
        <v>1610</v>
      </c>
      <c r="X989" t="s">
        <v>1987</v>
      </c>
      <c r="Y989" s="216"/>
    </row>
    <row r="990" spans="2:25" x14ac:dyDescent="0.25">
      <c r="B990" t="s">
        <v>2061</v>
      </c>
      <c r="C990" s="216">
        <v>44610</v>
      </c>
      <c r="D990" t="s">
        <v>1643</v>
      </c>
      <c r="E990" t="s">
        <v>639</v>
      </c>
      <c r="F990">
        <v>6334</v>
      </c>
      <c r="G990" t="s">
        <v>2085</v>
      </c>
      <c r="H990" t="s">
        <v>2086</v>
      </c>
      <c r="I990" t="s">
        <v>679</v>
      </c>
      <c r="J990" s="217">
        <v>6000</v>
      </c>
      <c r="K990" s="218">
        <v>577.90277100000003</v>
      </c>
      <c r="L990" s="217">
        <v>10.38</v>
      </c>
      <c r="M990" t="s">
        <v>643</v>
      </c>
      <c r="N990" t="s">
        <v>1932</v>
      </c>
      <c r="O990" t="s">
        <v>721</v>
      </c>
      <c r="P990" t="s">
        <v>682</v>
      </c>
      <c r="Q990" t="s">
        <v>683</v>
      </c>
      <c r="R990" t="s">
        <v>1669</v>
      </c>
      <c r="S990" t="s">
        <v>1669</v>
      </c>
      <c r="T990" t="s">
        <v>1669</v>
      </c>
      <c r="U990" t="s">
        <v>1669</v>
      </c>
      <c r="V990" t="s">
        <v>648</v>
      </c>
      <c r="W990" t="s">
        <v>1610</v>
      </c>
      <c r="X990" t="s">
        <v>1987</v>
      </c>
      <c r="Y990" s="216"/>
    </row>
    <row r="991" spans="2:25" x14ac:dyDescent="0.25">
      <c r="B991" t="s">
        <v>2061</v>
      </c>
      <c r="C991" s="216">
        <v>44615</v>
      </c>
      <c r="D991" t="s">
        <v>1643</v>
      </c>
      <c r="E991" t="s">
        <v>639</v>
      </c>
      <c r="F991">
        <v>6334</v>
      </c>
      <c r="G991" t="s">
        <v>2087</v>
      </c>
      <c r="H991" t="s">
        <v>2088</v>
      </c>
      <c r="I991" t="s">
        <v>679</v>
      </c>
      <c r="J991" s="217">
        <v>14250</v>
      </c>
      <c r="K991" s="218">
        <v>579.13813400000004</v>
      </c>
      <c r="L991" s="217">
        <v>24.61</v>
      </c>
      <c r="M991" t="s">
        <v>643</v>
      </c>
      <c r="N991" t="s">
        <v>1932</v>
      </c>
      <c r="O991" t="s">
        <v>721</v>
      </c>
      <c r="P991" t="s">
        <v>682</v>
      </c>
      <c r="Q991" t="s">
        <v>683</v>
      </c>
      <c r="R991" t="s">
        <v>1669</v>
      </c>
      <c r="S991" t="s">
        <v>1669</v>
      </c>
      <c r="T991" t="s">
        <v>1669</v>
      </c>
      <c r="U991" t="s">
        <v>1669</v>
      </c>
      <c r="V991" t="s">
        <v>648</v>
      </c>
      <c r="W991" t="s">
        <v>1618</v>
      </c>
      <c r="X991" t="s">
        <v>1987</v>
      </c>
      <c r="Y991" s="216"/>
    </row>
    <row r="992" spans="2:25" x14ac:dyDescent="0.25">
      <c r="B992" t="s">
        <v>2061</v>
      </c>
      <c r="C992" s="216">
        <v>44615</v>
      </c>
      <c r="D992" t="s">
        <v>1643</v>
      </c>
      <c r="E992" t="s">
        <v>639</v>
      </c>
      <c r="F992">
        <v>6334</v>
      </c>
      <c r="G992" t="s">
        <v>2089</v>
      </c>
      <c r="H992" t="s">
        <v>1241</v>
      </c>
      <c r="I992" t="s">
        <v>679</v>
      </c>
      <c r="J992" s="217">
        <v>5000</v>
      </c>
      <c r="K992" s="218">
        <v>579.13813400000004</v>
      </c>
      <c r="L992" s="217">
        <v>8.6300000000000008</v>
      </c>
      <c r="M992" t="s">
        <v>643</v>
      </c>
      <c r="N992" t="s">
        <v>1932</v>
      </c>
      <c r="O992" t="s">
        <v>721</v>
      </c>
      <c r="P992" t="s">
        <v>682</v>
      </c>
      <c r="Q992" t="s">
        <v>683</v>
      </c>
      <c r="R992" t="s">
        <v>1669</v>
      </c>
      <c r="S992" t="s">
        <v>1669</v>
      </c>
      <c r="T992" t="s">
        <v>1669</v>
      </c>
      <c r="U992" t="s">
        <v>1669</v>
      </c>
      <c r="V992" t="s">
        <v>648</v>
      </c>
      <c r="W992" t="s">
        <v>1618</v>
      </c>
      <c r="X992" t="s">
        <v>1987</v>
      </c>
      <c r="Y992" s="216"/>
    </row>
    <row r="993" spans="2:25" x14ac:dyDescent="0.25">
      <c r="B993" t="s">
        <v>2061</v>
      </c>
      <c r="C993" s="216">
        <v>44616</v>
      </c>
      <c r="D993" t="s">
        <v>1643</v>
      </c>
      <c r="E993" t="s">
        <v>639</v>
      </c>
      <c r="F993">
        <v>6334</v>
      </c>
      <c r="G993" t="s">
        <v>2090</v>
      </c>
      <c r="H993" t="s">
        <v>2091</v>
      </c>
      <c r="I993" t="s">
        <v>679</v>
      </c>
      <c r="J993" s="217">
        <v>280000</v>
      </c>
      <c r="K993" s="218">
        <v>585.240183</v>
      </c>
      <c r="L993" s="217">
        <v>478.44</v>
      </c>
      <c r="M993" t="s">
        <v>643</v>
      </c>
      <c r="N993" t="s">
        <v>1652</v>
      </c>
      <c r="O993" t="s">
        <v>728</v>
      </c>
      <c r="P993" t="s">
        <v>682</v>
      </c>
      <c r="Q993" t="s">
        <v>683</v>
      </c>
      <c r="R993" t="s">
        <v>1669</v>
      </c>
      <c r="S993" t="s">
        <v>1669</v>
      </c>
      <c r="T993" t="s">
        <v>1669</v>
      </c>
      <c r="U993" t="s">
        <v>1669</v>
      </c>
      <c r="V993" t="s">
        <v>648</v>
      </c>
      <c r="W993" t="s">
        <v>1618</v>
      </c>
      <c r="X993" t="s">
        <v>1987</v>
      </c>
      <c r="Y993" s="216"/>
    </row>
    <row r="994" spans="2:25" x14ac:dyDescent="0.25">
      <c r="B994" t="s">
        <v>2061</v>
      </c>
      <c r="C994" s="216">
        <v>44616</v>
      </c>
      <c r="D994" t="s">
        <v>1643</v>
      </c>
      <c r="E994" t="s">
        <v>639</v>
      </c>
      <c r="F994">
        <v>6334</v>
      </c>
      <c r="G994" t="s">
        <v>2092</v>
      </c>
      <c r="H994" t="s">
        <v>2093</v>
      </c>
      <c r="I994" t="s">
        <v>679</v>
      </c>
      <c r="J994" s="217">
        <v>51100</v>
      </c>
      <c r="K994" s="218">
        <v>585.240183</v>
      </c>
      <c r="L994" s="217">
        <v>87.31</v>
      </c>
      <c r="M994" t="s">
        <v>643</v>
      </c>
      <c r="N994" t="s">
        <v>1950</v>
      </c>
      <c r="O994" t="s">
        <v>706</v>
      </c>
      <c r="P994" t="s">
        <v>682</v>
      </c>
      <c r="Q994" t="s">
        <v>683</v>
      </c>
      <c r="R994" t="s">
        <v>1669</v>
      </c>
      <c r="S994" t="s">
        <v>1669</v>
      </c>
      <c r="T994" t="s">
        <v>1669</v>
      </c>
      <c r="U994" t="s">
        <v>1669</v>
      </c>
      <c r="V994" t="s">
        <v>648</v>
      </c>
      <c r="W994" t="s">
        <v>1618</v>
      </c>
      <c r="X994" t="s">
        <v>1987</v>
      </c>
      <c r="Y994" s="216"/>
    </row>
    <row r="995" spans="2:25" x14ac:dyDescent="0.25">
      <c r="B995" t="s">
        <v>2061</v>
      </c>
      <c r="C995" s="216">
        <v>44617</v>
      </c>
      <c r="D995" t="s">
        <v>1643</v>
      </c>
      <c r="E995" t="s">
        <v>639</v>
      </c>
      <c r="F995">
        <v>6334</v>
      </c>
      <c r="G995" t="s">
        <v>2094</v>
      </c>
      <c r="H995" t="s">
        <v>2095</v>
      </c>
      <c r="I995" t="s">
        <v>679</v>
      </c>
      <c r="J995" s="217">
        <v>75000</v>
      </c>
      <c r="K995" s="218">
        <v>584.41667099999995</v>
      </c>
      <c r="L995" s="217">
        <v>128.33000000000001</v>
      </c>
      <c r="M995" t="s">
        <v>643</v>
      </c>
      <c r="N995" t="s">
        <v>1653</v>
      </c>
      <c r="O995" t="s">
        <v>701</v>
      </c>
      <c r="P995" t="s">
        <v>682</v>
      </c>
      <c r="Q995" t="s">
        <v>683</v>
      </c>
      <c r="R995" t="s">
        <v>1669</v>
      </c>
      <c r="S995" t="s">
        <v>1669</v>
      </c>
      <c r="T995" t="s">
        <v>1669</v>
      </c>
      <c r="U995" t="s">
        <v>1669</v>
      </c>
      <c r="V995" t="s">
        <v>648</v>
      </c>
      <c r="W995" t="s">
        <v>1618</v>
      </c>
      <c r="X995" t="s">
        <v>1987</v>
      </c>
      <c r="Y995" s="216"/>
    </row>
    <row r="996" spans="2:25" x14ac:dyDescent="0.25">
      <c r="B996" t="s">
        <v>2061</v>
      </c>
      <c r="C996" s="216">
        <v>44617</v>
      </c>
      <c r="D996" t="s">
        <v>1643</v>
      </c>
      <c r="E996" t="s">
        <v>639</v>
      </c>
      <c r="F996">
        <v>6334</v>
      </c>
      <c r="G996" t="s">
        <v>2102</v>
      </c>
      <c r="H996" t="s">
        <v>2095</v>
      </c>
      <c r="I996" t="s">
        <v>679</v>
      </c>
      <c r="J996" s="217">
        <v>60000</v>
      </c>
      <c r="K996" s="218">
        <v>584.41667099999995</v>
      </c>
      <c r="L996" s="217">
        <v>102.67</v>
      </c>
      <c r="M996" t="s">
        <v>643</v>
      </c>
      <c r="N996" t="s">
        <v>1654</v>
      </c>
      <c r="O996" t="s">
        <v>698</v>
      </c>
      <c r="P996" t="s">
        <v>682</v>
      </c>
      <c r="Q996" t="s">
        <v>683</v>
      </c>
      <c r="R996" t="s">
        <v>1669</v>
      </c>
      <c r="S996" t="s">
        <v>1669</v>
      </c>
      <c r="T996" t="s">
        <v>1669</v>
      </c>
      <c r="U996" t="s">
        <v>1669</v>
      </c>
      <c r="V996" t="s">
        <v>648</v>
      </c>
      <c r="W996" t="s">
        <v>1618</v>
      </c>
      <c r="X996" t="s">
        <v>1987</v>
      </c>
      <c r="Y996" s="216"/>
    </row>
    <row r="997" spans="2:25" x14ac:dyDescent="0.25">
      <c r="B997" t="s">
        <v>2061</v>
      </c>
      <c r="C997" s="216">
        <v>44617</v>
      </c>
      <c r="D997" t="s">
        <v>1643</v>
      </c>
      <c r="E997" t="s">
        <v>639</v>
      </c>
      <c r="F997">
        <v>6334</v>
      </c>
      <c r="G997" t="s">
        <v>2103</v>
      </c>
      <c r="H997" t="s">
        <v>2104</v>
      </c>
      <c r="I997" t="s">
        <v>679</v>
      </c>
      <c r="J997" s="217">
        <v>1500</v>
      </c>
      <c r="K997" s="218">
        <v>584.41667099999995</v>
      </c>
      <c r="L997" s="217">
        <v>2.57</v>
      </c>
      <c r="M997" t="s">
        <v>643</v>
      </c>
      <c r="N997" t="s">
        <v>1665</v>
      </c>
      <c r="O997" t="s">
        <v>741</v>
      </c>
      <c r="P997" t="s">
        <v>682</v>
      </c>
      <c r="Q997" t="s">
        <v>683</v>
      </c>
      <c r="R997" t="s">
        <v>1669</v>
      </c>
      <c r="S997" t="s">
        <v>1669</v>
      </c>
      <c r="T997" t="s">
        <v>1669</v>
      </c>
      <c r="U997" t="s">
        <v>1669</v>
      </c>
      <c r="V997" t="s">
        <v>648</v>
      </c>
      <c r="W997" t="s">
        <v>1618</v>
      </c>
      <c r="X997" t="s">
        <v>1987</v>
      </c>
      <c r="Y997" s="216"/>
    </row>
    <row r="998" spans="2:25" x14ac:dyDescent="0.25">
      <c r="B998" t="s">
        <v>2061</v>
      </c>
      <c r="C998" s="216">
        <v>44617</v>
      </c>
      <c r="D998" t="s">
        <v>1643</v>
      </c>
      <c r="E998" t="s">
        <v>639</v>
      </c>
      <c r="F998">
        <v>6334</v>
      </c>
      <c r="G998" t="s">
        <v>732</v>
      </c>
      <c r="H998" t="s">
        <v>2095</v>
      </c>
      <c r="I998" t="s">
        <v>679</v>
      </c>
      <c r="J998" s="217">
        <v>204954</v>
      </c>
      <c r="K998" s="218">
        <v>584.41667099999995</v>
      </c>
      <c r="L998" s="217">
        <v>350.7</v>
      </c>
      <c r="M998" t="s">
        <v>643</v>
      </c>
      <c r="N998" t="s">
        <v>1941</v>
      </c>
      <c r="O998" t="s">
        <v>689</v>
      </c>
      <c r="P998" t="s">
        <v>682</v>
      </c>
      <c r="Q998" t="s">
        <v>683</v>
      </c>
      <c r="R998" t="s">
        <v>1669</v>
      </c>
      <c r="S998" t="s">
        <v>1669</v>
      </c>
      <c r="T998" t="s">
        <v>1669</v>
      </c>
      <c r="U998" t="s">
        <v>1669</v>
      </c>
      <c r="V998" t="s">
        <v>648</v>
      </c>
      <c r="W998" t="s">
        <v>1618</v>
      </c>
      <c r="X998" t="s">
        <v>1987</v>
      </c>
      <c r="Y998" s="216"/>
    </row>
    <row r="999" spans="2:25" x14ac:dyDescent="0.25">
      <c r="B999" t="s">
        <v>2061</v>
      </c>
      <c r="C999" s="216">
        <v>44617</v>
      </c>
      <c r="D999" t="s">
        <v>1643</v>
      </c>
      <c r="E999" t="s">
        <v>639</v>
      </c>
      <c r="F999">
        <v>6334</v>
      </c>
      <c r="G999" t="s">
        <v>732</v>
      </c>
      <c r="H999" t="s">
        <v>2095</v>
      </c>
      <c r="I999" t="s">
        <v>679</v>
      </c>
      <c r="J999" s="217">
        <v>491428</v>
      </c>
      <c r="K999" s="218">
        <v>584.41667099999995</v>
      </c>
      <c r="L999" s="217">
        <v>840.89</v>
      </c>
      <c r="M999" t="s">
        <v>643</v>
      </c>
      <c r="N999" t="s">
        <v>1944</v>
      </c>
      <c r="O999" t="s">
        <v>685</v>
      </c>
      <c r="P999" t="s">
        <v>682</v>
      </c>
      <c r="Q999" t="s">
        <v>683</v>
      </c>
      <c r="R999" t="s">
        <v>1669</v>
      </c>
      <c r="S999" t="s">
        <v>1669</v>
      </c>
      <c r="T999" t="s">
        <v>1669</v>
      </c>
      <c r="U999" t="s">
        <v>1669</v>
      </c>
      <c r="V999" t="s">
        <v>648</v>
      </c>
      <c r="W999" t="s">
        <v>1618</v>
      </c>
      <c r="X999" t="s">
        <v>1987</v>
      </c>
      <c r="Y999" s="216"/>
    </row>
    <row r="1000" spans="2:25" x14ac:dyDescent="0.25">
      <c r="B1000" t="s">
        <v>2061</v>
      </c>
      <c r="C1000" s="216">
        <v>44617</v>
      </c>
      <c r="D1000" t="s">
        <v>1643</v>
      </c>
      <c r="E1000" t="s">
        <v>639</v>
      </c>
      <c r="F1000">
        <v>6334</v>
      </c>
      <c r="G1000" t="s">
        <v>2096</v>
      </c>
      <c r="H1000" t="s">
        <v>2097</v>
      </c>
      <c r="I1000" t="s">
        <v>679</v>
      </c>
      <c r="J1000" s="217">
        <v>137328</v>
      </c>
      <c r="K1000" s="218">
        <v>584.41667099999995</v>
      </c>
      <c r="L1000" s="217">
        <v>234.98</v>
      </c>
      <c r="M1000" t="s">
        <v>643</v>
      </c>
      <c r="N1000" t="s">
        <v>1944</v>
      </c>
      <c r="O1000" t="s">
        <v>685</v>
      </c>
      <c r="P1000" t="s">
        <v>682</v>
      </c>
      <c r="Q1000" t="s">
        <v>683</v>
      </c>
      <c r="R1000" t="s">
        <v>1669</v>
      </c>
      <c r="S1000" t="s">
        <v>1669</v>
      </c>
      <c r="T1000" t="s">
        <v>1669</v>
      </c>
      <c r="U1000" t="s">
        <v>1669</v>
      </c>
      <c r="V1000" t="s">
        <v>648</v>
      </c>
      <c r="W1000" t="s">
        <v>1618</v>
      </c>
      <c r="X1000" t="s">
        <v>1987</v>
      </c>
      <c r="Y1000" s="216"/>
    </row>
    <row r="1001" spans="2:25" x14ac:dyDescent="0.25">
      <c r="B1001" t="s">
        <v>2061</v>
      </c>
      <c r="C1001" s="216">
        <v>44617</v>
      </c>
      <c r="D1001" t="s">
        <v>1643</v>
      </c>
      <c r="E1001" t="s">
        <v>639</v>
      </c>
      <c r="F1001">
        <v>6334</v>
      </c>
      <c r="G1001" t="s">
        <v>2098</v>
      </c>
      <c r="H1001" t="s">
        <v>2099</v>
      </c>
      <c r="I1001" t="s">
        <v>679</v>
      </c>
      <c r="J1001" s="217">
        <v>34994</v>
      </c>
      <c r="K1001" s="218">
        <v>584.41667099999995</v>
      </c>
      <c r="L1001" s="217">
        <v>59.88</v>
      </c>
      <c r="M1001" t="s">
        <v>643</v>
      </c>
      <c r="N1001" t="s">
        <v>1944</v>
      </c>
      <c r="O1001" t="s">
        <v>685</v>
      </c>
      <c r="P1001" t="s">
        <v>682</v>
      </c>
      <c r="Q1001" t="s">
        <v>683</v>
      </c>
      <c r="R1001" t="s">
        <v>1669</v>
      </c>
      <c r="S1001" t="s">
        <v>1669</v>
      </c>
      <c r="T1001" t="s">
        <v>1669</v>
      </c>
      <c r="U1001" t="s">
        <v>1669</v>
      </c>
      <c r="V1001" t="s">
        <v>648</v>
      </c>
      <c r="W1001" t="s">
        <v>1618</v>
      </c>
      <c r="X1001" t="s">
        <v>1987</v>
      </c>
      <c r="Y1001" s="216"/>
    </row>
    <row r="1002" spans="2:25" x14ac:dyDescent="0.25">
      <c r="B1002" t="s">
        <v>2061</v>
      </c>
      <c r="C1002" s="216">
        <v>44617</v>
      </c>
      <c r="D1002" t="s">
        <v>1643</v>
      </c>
      <c r="E1002" t="s">
        <v>639</v>
      </c>
      <c r="F1002">
        <v>6334</v>
      </c>
      <c r="G1002" t="s">
        <v>732</v>
      </c>
      <c r="H1002" t="s">
        <v>2095</v>
      </c>
      <c r="I1002" t="s">
        <v>679</v>
      </c>
      <c r="J1002" s="217">
        <v>701626</v>
      </c>
      <c r="K1002" s="218">
        <v>584.41667099999995</v>
      </c>
      <c r="L1002" s="217">
        <v>1200.56</v>
      </c>
      <c r="M1002" t="s">
        <v>643</v>
      </c>
      <c r="N1002" t="s">
        <v>1946</v>
      </c>
      <c r="O1002" t="s">
        <v>681</v>
      </c>
      <c r="P1002" t="s">
        <v>682</v>
      </c>
      <c r="Q1002" t="s">
        <v>683</v>
      </c>
      <c r="R1002" t="s">
        <v>1669</v>
      </c>
      <c r="S1002" t="s">
        <v>1669</v>
      </c>
      <c r="T1002" t="s">
        <v>1669</v>
      </c>
      <c r="U1002" t="s">
        <v>1669</v>
      </c>
      <c r="V1002" t="s">
        <v>648</v>
      </c>
      <c r="W1002" t="s">
        <v>1618</v>
      </c>
      <c r="X1002" t="s">
        <v>1987</v>
      </c>
      <c r="Y1002" s="216"/>
    </row>
    <row r="1003" spans="2:25" x14ac:dyDescent="0.25">
      <c r="B1003" t="s">
        <v>2061</v>
      </c>
      <c r="C1003" s="216">
        <v>44617</v>
      </c>
      <c r="D1003" t="s">
        <v>1643</v>
      </c>
      <c r="E1003" t="s">
        <v>639</v>
      </c>
      <c r="F1003">
        <v>6334</v>
      </c>
      <c r="G1003" t="s">
        <v>2096</v>
      </c>
      <c r="H1003" t="s">
        <v>2097</v>
      </c>
      <c r="I1003" t="s">
        <v>679</v>
      </c>
      <c r="J1003" s="217">
        <v>307614</v>
      </c>
      <c r="K1003" s="218">
        <v>584.41667099999995</v>
      </c>
      <c r="L1003" s="217">
        <v>526.36</v>
      </c>
      <c r="M1003" t="s">
        <v>643</v>
      </c>
      <c r="N1003" t="s">
        <v>1946</v>
      </c>
      <c r="O1003" t="s">
        <v>681</v>
      </c>
      <c r="P1003" t="s">
        <v>682</v>
      </c>
      <c r="Q1003" t="s">
        <v>683</v>
      </c>
      <c r="R1003" t="s">
        <v>1669</v>
      </c>
      <c r="S1003" t="s">
        <v>1669</v>
      </c>
      <c r="T1003" t="s">
        <v>1669</v>
      </c>
      <c r="U1003" t="s">
        <v>1669</v>
      </c>
      <c r="V1003" t="s">
        <v>648</v>
      </c>
      <c r="W1003" t="s">
        <v>1618</v>
      </c>
      <c r="X1003" t="s">
        <v>1987</v>
      </c>
      <c r="Y1003" s="216"/>
    </row>
    <row r="1004" spans="2:25" x14ac:dyDescent="0.25">
      <c r="B1004" t="s">
        <v>2061</v>
      </c>
      <c r="C1004" s="216">
        <v>44617</v>
      </c>
      <c r="D1004" t="s">
        <v>1643</v>
      </c>
      <c r="E1004" t="s">
        <v>639</v>
      </c>
      <c r="F1004">
        <v>6334</v>
      </c>
      <c r="G1004" t="s">
        <v>732</v>
      </c>
      <c r="H1004" t="s">
        <v>2095</v>
      </c>
      <c r="I1004" t="s">
        <v>679</v>
      </c>
      <c r="J1004" s="217">
        <v>53756</v>
      </c>
      <c r="K1004" s="218">
        <v>584.41667099999995</v>
      </c>
      <c r="L1004" s="217">
        <v>91.98</v>
      </c>
      <c r="M1004" t="s">
        <v>643</v>
      </c>
      <c r="N1004" t="s">
        <v>1955</v>
      </c>
      <c r="O1004" t="s">
        <v>1956</v>
      </c>
      <c r="P1004" t="s">
        <v>682</v>
      </c>
      <c r="Q1004" t="s">
        <v>683</v>
      </c>
      <c r="R1004" t="s">
        <v>1669</v>
      </c>
      <c r="S1004" t="s">
        <v>1669</v>
      </c>
      <c r="T1004" t="s">
        <v>1669</v>
      </c>
      <c r="U1004" t="s">
        <v>1669</v>
      </c>
      <c r="V1004" t="s">
        <v>648</v>
      </c>
      <c r="W1004" t="s">
        <v>1618</v>
      </c>
      <c r="X1004" t="s">
        <v>1987</v>
      </c>
      <c r="Y1004" s="216"/>
    </row>
    <row r="1005" spans="2:25" x14ac:dyDescent="0.25">
      <c r="B1005" t="s">
        <v>2061</v>
      </c>
      <c r="C1005" s="216">
        <v>44617</v>
      </c>
      <c r="D1005" t="s">
        <v>1643</v>
      </c>
      <c r="E1005" t="s">
        <v>639</v>
      </c>
      <c r="F1005">
        <v>6334</v>
      </c>
      <c r="G1005" t="s">
        <v>732</v>
      </c>
      <c r="H1005" t="s">
        <v>2095</v>
      </c>
      <c r="I1005" t="s">
        <v>679</v>
      </c>
      <c r="J1005" s="217">
        <v>460529</v>
      </c>
      <c r="K1005" s="218">
        <v>584.41667099999995</v>
      </c>
      <c r="L1005" s="217">
        <v>788.01</v>
      </c>
      <c r="M1005" t="s">
        <v>643</v>
      </c>
      <c r="N1005" t="s">
        <v>1955</v>
      </c>
      <c r="O1005" t="s">
        <v>1956</v>
      </c>
      <c r="P1005" t="s">
        <v>682</v>
      </c>
      <c r="Q1005" t="s">
        <v>683</v>
      </c>
      <c r="R1005" t="s">
        <v>1669</v>
      </c>
      <c r="S1005" t="s">
        <v>1669</v>
      </c>
      <c r="T1005" t="s">
        <v>1669</v>
      </c>
      <c r="U1005" t="s">
        <v>1669</v>
      </c>
      <c r="V1005" t="s">
        <v>648</v>
      </c>
      <c r="W1005" t="s">
        <v>1618</v>
      </c>
      <c r="X1005" t="s">
        <v>1987</v>
      </c>
      <c r="Y1005" s="216"/>
    </row>
    <row r="1006" spans="2:25" x14ac:dyDescent="0.25">
      <c r="B1006" t="s">
        <v>2061</v>
      </c>
      <c r="C1006" s="216">
        <v>44617</v>
      </c>
      <c r="D1006" t="s">
        <v>1643</v>
      </c>
      <c r="E1006" t="s">
        <v>639</v>
      </c>
      <c r="F1006">
        <v>6334</v>
      </c>
      <c r="G1006" t="s">
        <v>2096</v>
      </c>
      <c r="H1006" t="s">
        <v>2097</v>
      </c>
      <c r="I1006" t="s">
        <v>679</v>
      </c>
      <c r="J1006" s="217">
        <v>128172</v>
      </c>
      <c r="K1006" s="218">
        <v>584.41667099999995</v>
      </c>
      <c r="L1006" s="217">
        <v>219.32</v>
      </c>
      <c r="M1006" t="s">
        <v>643</v>
      </c>
      <c r="N1006" t="s">
        <v>1955</v>
      </c>
      <c r="O1006" t="s">
        <v>1956</v>
      </c>
      <c r="P1006" t="s">
        <v>682</v>
      </c>
      <c r="Q1006" t="s">
        <v>683</v>
      </c>
      <c r="R1006" t="s">
        <v>1669</v>
      </c>
      <c r="S1006" t="s">
        <v>1669</v>
      </c>
      <c r="T1006" t="s">
        <v>1669</v>
      </c>
      <c r="U1006" t="s">
        <v>1669</v>
      </c>
      <c r="V1006" t="s">
        <v>648</v>
      </c>
      <c r="W1006" t="s">
        <v>1618</v>
      </c>
      <c r="X1006" t="s">
        <v>1987</v>
      </c>
      <c r="Y1006" s="216"/>
    </row>
    <row r="1007" spans="2:25" x14ac:dyDescent="0.25">
      <c r="B1007" t="s">
        <v>2061</v>
      </c>
      <c r="C1007" s="216">
        <v>44617</v>
      </c>
      <c r="D1007" t="s">
        <v>1643</v>
      </c>
      <c r="E1007" t="s">
        <v>639</v>
      </c>
      <c r="F1007">
        <v>6334</v>
      </c>
      <c r="G1007" t="s">
        <v>2098</v>
      </c>
      <c r="H1007" t="s">
        <v>2099</v>
      </c>
      <c r="I1007" t="s">
        <v>679</v>
      </c>
      <c r="J1007" s="217">
        <v>34994</v>
      </c>
      <c r="K1007" s="218">
        <v>584.41667099999995</v>
      </c>
      <c r="L1007" s="217">
        <v>59.88</v>
      </c>
      <c r="M1007" t="s">
        <v>643</v>
      </c>
      <c r="N1007" t="s">
        <v>1955</v>
      </c>
      <c r="O1007" t="s">
        <v>1956</v>
      </c>
      <c r="P1007" t="s">
        <v>682</v>
      </c>
      <c r="Q1007" t="s">
        <v>683</v>
      </c>
      <c r="R1007" t="s">
        <v>1669</v>
      </c>
      <c r="S1007" t="s">
        <v>1669</v>
      </c>
      <c r="T1007" t="s">
        <v>1669</v>
      </c>
      <c r="U1007" t="s">
        <v>1669</v>
      </c>
      <c r="V1007" t="s">
        <v>648</v>
      </c>
      <c r="W1007" t="s">
        <v>1618</v>
      </c>
      <c r="X1007" t="s">
        <v>1987</v>
      </c>
      <c r="Y1007" s="216"/>
    </row>
    <row r="1008" spans="2:25" x14ac:dyDescent="0.25">
      <c r="B1008" t="s">
        <v>2061</v>
      </c>
      <c r="C1008" s="216">
        <v>44617</v>
      </c>
      <c r="D1008" t="s">
        <v>1643</v>
      </c>
      <c r="E1008" t="s">
        <v>639</v>
      </c>
      <c r="F1008">
        <v>6334</v>
      </c>
      <c r="G1008" t="s">
        <v>2098</v>
      </c>
      <c r="H1008" t="s">
        <v>2099</v>
      </c>
      <c r="I1008" t="s">
        <v>679</v>
      </c>
      <c r="J1008" s="217">
        <v>30799</v>
      </c>
      <c r="K1008" s="218">
        <v>584.41667099999995</v>
      </c>
      <c r="L1008" s="217">
        <v>52.7</v>
      </c>
      <c r="M1008" t="s">
        <v>643</v>
      </c>
      <c r="N1008" t="s">
        <v>1955</v>
      </c>
      <c r="O1008" t="s">
        <v>1956</v>
      </c>
      <c r="P1008" t="s">
        <v>682</v>
      </c>
      <c r="Q1008" t="s">
        <v>683</v>
      </c>
      <c r="R1008" t="s">
        <v>1669</v>
      </c>
      <c r="S1008" t="s">
        <v>1669</v>
      </c>
      <c r="T1008" t="s">
        <v>1669</v>
      </c>
      <c r="U1008" t="s">
        <v>1669</v>
      </c>
      <c r="V1008" t="s">
        <v>648</v>
      </c>
      <c r="W1008" t="s">
        <v>1618</v>
      </c>
      <c r="X1008" t="s">
        <v>1987</v>
      </c>
      <c r="Y1008" s="216"/>
    </row>
    <row r="1009" spans="2:25" x14ac:dyDescent="0.25">
      <c r="B1009" t="s">
        <v>2061</v>
      </c>
      <c r="C1009" s="216">
        <v>44617</v>
      </c>
      <c r="D1009" t="s">
        <v>1643</v>
      </c>
      <c r="E1009" t="s">
        <v>639</v>
      </c>
      <c r="F1009">
        <v>6334</v>
      </c>
      <c r="G1009" t="s">
        <v>732</v>
      </c>
      <c r="H1009" t="s">
        <v>2095</v>
      </c>
      <c r="I1009" t="s">
        <v>679</v>
      </c>
      <c r="J1009" s="217">
        <v>385744</v>
      </c>
      <c r="K1009" s="218">
        <v>584.41667099999995</v>
      </c>
      <c r="L1009" s="217">
        <v>660.05</v>
      </c>
      <c r="M1009" t="s">
        <v>643</v>
      </c>
      <c r="N1009" t="s">
        <v>1943</v>
      </c>
      <c r="O1009" t="s">
        <v>695</v>
      </c>
      <c r="P1009" t="s">
        <v>682</v>
      </c>
      <c r="Q1009" t="s">
        <v>683</v>
      </c>
      <c r="R1009" t="s">
        <v>1669</v>
      </c>
      <c r="S1009" t="s">
        <v>1669</v>
      </c>
      <c r="T1009" t="s">
        <v>1669</v>
      </c>
      <c r="U1009" t="s">
        <v>1669</v>
      </c>
      <c r="V1009" t="s">
        <v>648</v>
      </c>
      <c r="W1009" t="s">
        <v>1618</v>
      </c>
      <c r="X1009" t="s">
        <v>1987</v>
      </c>
      <c r="Y1009" s="216"/>
    </row>
    <row r="1010" spans="2:25" x14ac:dyDescent="0.25">
      <c r="B1010" t="s">
        <v>2061</v>
      </c>
      <c r="C1010" s="216">
        <v>44617</v>
      </c>
      <c r="D1010" t="s">
        <v>1643</v>
      </c>
      <c r="E1010" t="s">
        <v>639</v>
      </c>
      <c r="F1010">
        <v>6334</v>
      </c>
      <c r="G1010" t="s">
        <v>2096</v>
      </c>
      <c r="H1010" t="s">
        <v>2097</v>
      </c>
      <c r="I1010" t="s">
        <v>679</v>
      </c>
      <c r="J1010" s="217">
        <v>109862</v>
      </c>
      <c r="K1010" s="218">
        <v>584.41667099999995</v>
      </c>
      <c r="L1010" s="217">
        <v>187.99</v>
      </c>
      <c r="M1010" t="s">
        <v>643</v>
      </c>
      <c r="N1010" t="s">
        <v>1943</v>
      </c>
      <c r="O1010" t="s">
        <v>695</v>
      </c>
      <c r="P1010" t="s">
        <v>682</v>
      </c>
      <c r="Q1010" t="s">
        <v>683</v>
      </c>
      <c r="R1010" t="s">
        <v>1669</v>
      </c>
      <c r="S1010" t="s">
        <v>1669</v>
      </c>
      <c r="T1010" t="s">
        <v>1669</v>
      </c>
      <c r="U1010" t="s">
        <v>1669</v>
      </c>
      <c r="V1010" t="s">
        <v>648</v>
      </c>
      <c r="W1010" t="s">
        <v>1618</v>
      </c>
      <c r="X1010" t="s">
        <v>1987</v>
      </c>
      <c r="Y1010" s="216"/>
    </row>
    <row r="1011" spans="2:25" x14ac:dyDescent="0.25">
      <c r="B1011" t="s">
        <v>2061</v>
      </c>
      <c r="C1011" s="216">
        <v>44617</v>
      </c>
      <c r="D1011" t="s">
        <v>1643</v>
      </c>
      <c r="E1011" t="s">
        <v>639</v>
      </c>
      <c r="F1011">
        <v>6334</v>
      </c>
      <c r="G1011" t="s">
        <v>2098</v>
      </c>
      <c r="H1011" t="s">
        <v>2099</v>
      </c>
      <c r="I1011" t="s">
        <v>679</v>
      </c>
      <c r="J1011" s="217">
        <v>35394</v>
      </c>
      <c r="K1011" s="218">
        <v>584.41667099999995</v>
      </c>
      <c r="L1011" s="217">
        <v>60.56</v>
      </c>
      <c r="M1011" t="s">
        <v>643</v>
      </c>
      <c r="N1011" t="s">
        <v>1943</v>
      </c>
      <c r="O1011" t="s">
        <v>695</v>
      </c>
      <c r="P1011" t="s">
        <v>682</v>
      </c>
      <c r="Q1011" t="s">
        <v>683</v>
      </c>
      <c r="R1011" t="s">
        <v>1669</v>
      </c>
      <c r="S1011" t="s">
        <v>1669</v>
      </c>
      <c r="T1011" t="s">
        <v>1669</v>
      </c>
      <c r="U1011" t="s">
        <v>1669</v>
      </c>
      <c r="V1011" t="s">
        <v>648</v>
      </c>
      <c r="W1011" t="s">
        <v>1618</v>
      </c>
      <c r="X1011" t="s">
        <v>1987</v>
      </c>
      <c r="Y1011" s="216"/>
    </row>
    <row r="1012" spans="2:25" x14ac:dyDescent="0.25">
      <c r="B1012" t="s">
        <v>2061</v>
      </c>
      <c r="C1012" s="216">
        <v>44617</v>
      </c>
      <c r="D1012" t="s">
        <v>1643</v>
      </c>
      <c r="E1012" t="s">
        <v>639</v>
      </c>
      <c r="F1012">
        <v>6334</v>
      </c>
      <c r="G1012" t="s">
        <v>732</v>
      </c>
      <c r="H1012" t="s">
        <v>2095</v>
      </c>
      <c r="I1012" t="s">
        <v>679</v>
      </c>
      <c r="J1012" s="217">
        <v>75276</v>
      </c>
      <c r="K1012" s="218">
        <v>584.41667099999995</v>
      </c>
      <c r="L1012" s="217">
        <v>128.81</v>
      </c>
      <c r="M1012" t="s">
        <v>643</v>
      </c>
      <c r="N1012" t="s">
        <v>1942</v>
      </c>
      <c r="O1012" t="s">
        <v>688</v>
      </c>
      <c r="P1012" t="s">
        <v>682</v>
      </c>
      <c r="Q1012" t="s">
        <v>683</v>
      </c>
      <c r="R1012" t="s">
        <v>1669</v>
      </c>
      <c r="S1012" t="s">
        <v>1669</v>
      </c>
      <c r="T1012" t="s">
        <v>1669</v>
      </c>
      <c r="U1012" t="s">
        <v>1669</v>
      </c>
      <c r="V1012" t="s">
        <v>648</v>
      </c>
      <c r="W1012" t="s">
        <v>1618</v>
      </c>
      <c r="X1012" t="s">
        <v>1987</v>
      </c>
      <c r="Y1012" s="216"/>
    </row>
    <row r="1013" spans="2:25" x14ac:dyDescent="0.25">
      <c r="B1013" t="s">
        <v>2061</v>
      </c>
      <c r="C1013" s="216">
        <v>44617</v>
      </c>
      <c r="D1013" t="s">
        <v>1643</v>
      </c>
      <c r="E1013" t="s">
        <v>639</v>
      </c>
      <c r="F1013">
        <v>6334</v>
      </c>
      <c r="G1013" t="s">
        <v>2096</v>
      </c>
      <c r="H1013" t="s">
        <v>2097</v>
      </c>
      <c r="I1013" t="s">
        <v>679</v>
      </c>
      <c r="J1013" s="217">
        <v>42724</v>
      </c>
      <c r="K1013" s="218">
        <v>584.41667099999995</v>
      </c>
      <c r="L1013" s="217">
        <v>73.11</v>
      </c>
      <c r="M1013" t="s">
        <v>643</v>
      </c>
      <c r="N1013" t="s">
        <v>1942</v>
      </c>
      <c r="O1013" t="s">
        <v>688</v>
      </c>
      <c r="P1013" t="s">
        <v>682</v>
      </c>
      <c r="Q1013" t="s">
        <v>683</v>
      </c>
      <c r="R1013" t="s">
        <v>1669</v>
      </c>
      <c r="S1013" t="s">
        <v>1669</v>
      </c>
      <c r="T1013" t="s">
        <v>1669</v>
      </c>
      <c r="U1013" t="s">
        <v>1669</v>
      </c>
      <c r="V1013" t="s">
        <v>648</v>
      </c>
      <c r="W1013" t="s">
        <v>1618</v>
      </c>
      <c r="X1013" t="s">
        <v>1987</v>
      </c>
      <c r="Y1013" s="216"/>
    </row>
    <row r="1014" spans="2:25" x14ac:dyDescent="0.25">
      <c r="B1014" t="s">
        <v>2061</v>
      </c>
      <c r="C1014" s="216">
        <v>44617</v>
      </c>
      <c r="D1014" t="s">
        <v>1643</v>
      </c>
      <c r="E1014" t="s">
        <v>639</v>
      </c>
      <c r="F1014">
        <v>6334</v>
      </c>
      <c r="G1014" t="s">
        <v>732</v>
      </c>
      <c r="H1014" t="s">
        <v>2095</v>
      </c>
      <c r="I1014" t="s">
        <v>679</v>
      </c>
      <c r="J1014" s="217">
        <v>303260</v>
      </c>
      <c r="K1014" s="218">
        <v>584.41667099999995</v>
      </c>
      <c r="L1014" s="217">
        <v>518.91</v>
      </c>
      <c r="M1014" t="s">
        <v>643</v>
      </c>
      <c r="N1014" t="s">
        <v>1945</v>
      </c>
      <c r="O1014" t="s">
        <v>687</v>
      </c>
      <c r="P1014" t="s">
        <v>682</v>
      </c>
      <c r="Q1014" t="s">
        <v>683</v>
      </c>
      <c r="R1014" t="s">
        <v>1669</v>
      </c>
      <c r="S1014" t="s">
        <v>1669</v>
      </c>
      <c r="T1014" t="s">
        <v>1669</v>
      </c>
      <c r="U1014" t="s">
        <v>1669</v>
      </c>
      <c r="V1014" t="s">
        <v>648</v>
      </c>
      <c r="W1014" t="s">
        <v>1618</v>
      </c>
      <c r="X1014" t="s">
        <v>1987</v>
      </c>
      <c r="Y1014" s="216"/>
    </row>
    <row r="1015" spans="2:25" x14ac:dyDescent="0.25">
      <c r="B1015" t="s">
        <v>2061</v>
      </c>
      <c r="C1015" s="216">
        <v>44617</v>
      </c>
      <c r="D1015" t="s">
        <v>1643</v>
      </c>
      <c r="E1015" t="s">
        <v>639</v>
      </c>
      <c r="F1015">
        <v>6334</v>
      </c>
      <c r="G1015" t="s">
        <v>732</v>
      </c>
      <c r="H1015" t="s">
        <v>2095</v>
      </c>
      <c r="I1015" t="s">
        <v>679</v>
      </c>
      <c r="J1015" s="217">
        <v>364754</v>
      </c>
      <c r="K1015" s="218">
        <v>584.41667099999995</v>
      </c>
      <c r="L1015" s="217">
        <v>624.13</v>
      </c>
      <c r="M1015" t="s">
        <v>643</v>
      </c>
      <c r="N1015" t="s">
        <v>1945</v>
      </c>
      <c r="O1015" t="s">
        <v>687</v>
      </c>
      <c r="P1015" t="s">
        <v>682</v>
      </c>
      <c r="Q1015" t="s">
        <v>683</v>
      </c>
      <c r="R1015" t="s">
        <v>1669</v>
      </c>
      <c r="S1015" t="s">
        <v>1669</v>
      </c>
      <c r="T1015" t="s">
        <v>1669</v>
      </c>
      <c r="U1015" t="s">
        <v>1669</v>
      </c>
      <c r="V1015" t="s">
        <v>648</v>
      </c>
      <c r="W1015" t="s">
        <v>1618</v>
      </c>
      <c r="X1015" t="s">
        <v>1987</v>
      </c>
      <c r="Y1015" s="216"/>
    </row>
    <row r="1016" spans="2:25" x14ac:dyDescent="0.25">
      <c r="B1016" t="s">
        <v>2061</v>
      </c>
      <c r="C1016" s="216">
        <v>44617</v>
      </c>
      <c r="D1016" t="s">
        <v>1643</v>
      </c>
      <c r="E1016" t="s">
        <v>639</v>
      </c>
      <c r="F1016">
        <v>6334</v>
      </c>
      <c r="G1016" t="s">
        <v>732</v>
      </c>
      <c r="H1016" t="s">
        <v>2095</v>
      </c>
      <c r="I1016" t="s">
        <v>679</v>
      </c>
      <c r="J1016" s="217">
        <v>260496</v>
      </c>
      <c r="K1016" s="218">
        <v>584.41667099999995</v>
      </c>
      <c r="L1016" s="217">
        <v>445.74</v>
      </c>
      <c r="M1016" t="s">
        <v>643</v>
      </c>
      <c r="N1016" t="s">
        <v>1945</v>
      </c>
      <c r="O1016" t="s">
        <v>687</v>
      </c>
      <c r="P1016" t="s">
        <v>682</v>
      </c>
      <c r="Q1016" t="s">
        <v>683</v>
      </c>
      <c r="R1016" t="s">
        <v>1669</v>
      </c>
      <c r="S1016" t="s">
        <v>1669</v>
      </c>
      <c r="T1016" t="s">
        <v>1669</v>
      </c>
      <c r="U1016" t="s">
        <v>1669</v>
      </c>
      <c r="V1016" t="s">
        <v>648</v>
      </c>
      <c r="W1016" t="s">
        <v>1618</v>
      </c>
      <c r="X1016" t="s">
        <v>1987</v>
      </c>
      <c r="Y1016" s="216"/>
    </row>
    <row r="1017" spans="2:25" x14ac:dyDescent="0.25">
      <c r="B1017" t="s">
        <v>2061</v>
      </c>
      <c r="C1017" s="216">
        <v>44617</v>
      </c>
      <c r="D1017" t="s">
        <v>1643</v>
      </c>
      <c r="E1017" t="s">
        <v>639</v>
      </c>
      <c r="F1017">
        <v>6334</v>
      </c>
      <c r="G1017" t="s">
        <v>2096</v>
      </c>
      <c r="H1017" t="s">
        <v>2097</v>
      </c>
      <c r="I1017" t="s">
        <v>679</v>
      </c>
      <c r="J1017" s="217">
        <v>85448</v>
      </c>
      <c r="K1017" s="218">
        <v>584.41667099999995</v>
      </c>
      <c r="L1017" s="217">
        <v>146.21</v>
      </c>
      <c r="M1017" t="s">
        <v>643</v>
      </c>
      <c r="N1017" t="s">
        <v>1945</v>
      </c>
      <c r="O1017" t="s">
        <v>687</v>
      </c>
      <c r="P1017" t="s">
        <v>682</v>
      </c>
      <c r="Q1017" t="s">
        <v>683</v>
      </c>
      <c r="R1017" t="s">
        <v>1669</v>
      </c>
      <c r="S1017" t="s">
        <v>1669</v>
      </c>
      <c r="T1017" t="s">
        <v>1669</v>
      </c>
      <c r="U1017" t="s">
        <v>1669</v>
      </c>
      <c r="V1017" t="s">
        <v>648</v>
      </c>
      <c r="W1017" t="s">
        <v>1618</v>
      </c>
      <c r="X1017" t="s">
        <v>1987</v>
      </c>
      <c r="Y1017" s="216"/>
    </row>
    <row r="1018" spans="2:25" x14ac:dyDescent="0.25">
      <c r="B1018" t="s">
        <v>2061</v>
      </c>
      <c r="C1018" s="216">
        <v>44617</v>
      </c>
      <c r="D1018" t="s">
        <v>1643</v>
      </c>
      <c r="E1018" t="s">
        <v>639</v>
      </c>
      <c r="F1018">
        <v>6334</v>
      </c>
      <c r="G1018" t="s">
        <v>2096</v>
      </c>
      <c r="H1018" t="s">
        <v>2097</v>
      </c>
      <c r="I1018" t="s">
        <v>679</v>
      </c>
      <c r="J1018" s="217">
        <v>103758</v>
      </c>
      <c r="K1018" s="218">
        <v>584.41667099999995</v>
      </c>
      <c r="L1018" s="217">
        <v>177.54</v>
      </c>
      <c r="M1018" t="s">
        <v>643</v>
      </c>
      <c r="N1018" t="s">
        <v>1945</v>
      </c>
      <c r="O1018" t="s">
        <v>687</v>
      </c>
      <c r="P1018" t="s">
        <v>682</v>
      </c>
      <c r="Q1018" t="s">
        <v>683</v>
      </c>
      <c r="R1018" t="s">
        <v>1669</v>
      </c>
      <c r="S1018" t="s">
        <v>1669</v>
      </c>
      <c r="T1018" t="s">
        <v>1669</v>
      </c>
      <c r="U1018" t="s">
        <v>1669</v>
      </c>
      <c r="V1018" t="s">
        <v>648</v>
      </c>
      <c r="W1018" t="s">
        <v>1618</v>
      </c>
      <c r="X1018" t="s">
        <v>1987</v>
      </c>
      <c r="Y1018" s="216"/>
    </row>
    <row r="1019" spans="2:25" x14ac:dyDescent="0.25">
      <c r="B1019" t="s">
        <v>2061</v>
      </c>
      <c r="C1019" s="216">
        <v>44617</v>
      </c>
      <c r="D1019" t="s">
        <v>1643</v>
      </c>
      <c r="E1019" t="s">
        <v>639</v>
      </c>
      <c r="F1019">
        <v>6334</v>
      </c>
      <c r="G1019" t="s">
        <v>2096</v>
      </c>
      <c r="H1019" t="s">
        <v>2097</v>
      </c>
      <c r="I1019" t="s">
        <v>679</v>
      </c>
      <c r="J1019" s="217">
        <v>73242</v>
      </c>
      <c r="K1019" s="218">
        <v>584.41667099999995</v>
      </c>
      <c r="L1019" s="217">
        <v>125.32</v>
      </c>
      <c r="M1019" t="s">
        <v>643</v>
      </c>
      <c r="N1019" t="s">
        <v>1945</v>
      </c>
      <c r="O1019" t="s">
        <v>687</v>
      </c>
      <c r="P1019" t="s">
        <v>682</v>
      </c>
      <c r="Q1019" t="s">
        <v>683</v>
      </c>
      <c r="R1019" t="s">
        <v>1669</v>
      </c>
      <c r="S1019" t="s">
        <v>1669</v>
      </c>
      <c r="T1019" t="s">
        <v>1669</v>
      </c>
      <c r="U1019" t="s">
        <v>1669</v>
      </c>
      <c r="V1019" t="s">
        <v>648</v>
      </c>
      <c r="W1019" t="s">
        <v>1618</v>
      </c>
      <c r="X1019" t="s">
        <v>1987</v>
      </c>
      <c r="Y1019" s="216"/>
    </row>
    <row r="1020" spans="2:25" x14ac:dyDescent="0.25">
      <c r="B1020" t="s">
        <v>2061</v>
      </c>
      <c r="C1020" s="216">
        <v>44617</v>
      </c>
      <c r="D1020" t="s">
        <v>1643</v>
      </c>
      <c r="E1020" t="s">
        <v>639</v>
      </c>
      <c r="F1020">
        <v>6334</v>
      </c>
      <c r="G1020" t="s">
        <v>2098</v>
      </c>
      <c r="H1020" t="s">
        <v>2099</v>
      </c>
      <c r="I1020" t="s">
        <v>679</v>
      </c>
      <c r="J1020" s="217">
        <v>24292</v>
      </c>
      <c r="K1020" s="218">
        <v>584.41667099999995</v>
      </c>
      <c r="L1020" s="217">
        <v>41.57</v>
      </c>
      <c r="M1020" t="s">
        <v>643</v>
      </c>
      <c r="N1020" t="s">
        <v>1945</v>
      </c>
      <c r="O1020" t="s">
        <v>687</v>
      </c>
      <c r="P1020" t="s">
        <v>682</v>
      </c>
      <c r="Q1020" t="s">
        <v>683</v>
      </c>
      <c r="R1020" t="s">
        <v>1669</v>
      </c>
      <c r="S1020" t="s">
        <v>1669</v>
      </c>
      <c r="T1020" t="s">
        <v>1669</v>
      </c>
      <c r="U1020" t="s">
        <v>1669</v>
      </c>
      <c r="V1020" t="s">
        <v>648</v>
      </c>
      <c r="W1020" t="s">
        <v>1618</v>
      </c>
      <c r="X1020" t="s">
        <v>1987</v>
      </c>
      <c r="Y1020" s="216"/>
    </row>
    <row r="1021" spans="2:25" x14ac:dyDescent="0.25">
      <c r="B1021" t="s">
        <v>2061</v>
      </c>
      <c r="C1021" s="216">
        <v>44617</v>
      </c>
      <c r="D1021" t="s">
        <v>1643</v>
      </c>
      <c r="E1021" t="s">
        <v>639</v>
      </c>
      <c r="F1021">
        <v>6334</v>
      </c>
      <c r="G1021" t="s">
        <v>2098</v>
      </c>
      <c r="H1021" t="s">
        <v>2099</v>
      </c>
      <c r="I1021" t="s">
        <v>679</v>
      </c>
      <c r="J1021" s="217">
        <v>32988</v>
      </c>
      <c r="K1021" s="218">
        <v>584.41667099999995</v>
      </c>
      <c r="L1021" s="217">
        <v>56.45</v>
      </c>
      <c r="M1021" t="s">
        <v>643</v>
      </c>
      <c r="N1021" t="s">
        <v>1945</v>
      </c>
      <c r="O1021" t="s">
        <v>687</v>
      </c>
      <c r="P1021" t="s">
        <v>682</v>
      </c>
      <c r="Q1021" t="s">
        <v>683</v>
      </c>
      <c r="R1021" t="s">
        <v>1669</v>
      </c>
      <c r="S1021" t="s">
        <v>1669</v>
      </c>
      <c r="T1021" t="s">
        <v>1669</v>
      </c>
      <c r="U1021" t="s">
        <v>1669</v>
      </c>
      <c r="V1021" t="s">
        <v>648</v>
      </c>
      <c r="W1021" t="s">
        <v>1618</v>
      </c>
      <c r="X1021" t="s">
        <v>1987</v>
      </c>
      <c r="Y1021" s="216"/>
    </row>
    <row r="1022" spans="2:25" x14ac:dyDescent="0.25">
      <c r="B1022" t="s">
        <v>2061</v>
      </c>
      <c r="C1022" s="216">
        <v>44617</v>
      </c>
      <c r="D1022" t="s">
        <v>1643</v>
      </c>
      <c r="E1022" t="s">
        <v>639</v>
      </c>
      <c r="F1022">
        <v>6334</v>
      </c>
      <c r="G1022" t="s">
        <v>2098</v>
      </c>
      <c r="H1022" t="s">
        <v>2099</v>
      </c>
      <c r="I1022" t="s">
        <v>679</v>
      </c>
      <c r="J1022" s="217">
        <v>20262</v>
      </c>
      <c r="K1022" s="218">
        <v>584.41667099999995</v>
      </c>
      <c r="L1022" s="217">
        <v>34.67</v>
      </c>
      <c r="M1022" t="s">
        <v>643</v>
      </c>
      <c r="N1022" t="s">
        <v>1945</v>
      </c>
      <c r="O1022" t="s">
        <v>687</v>
      </c>
      <c r="P1022" t="s">
        <v>682</v>
      </c>
      <c r="Q1022" t="s">
        <v>683</v>
      </c>
      <c r="R1022" t="s">
        <v>1669</v>
      </c>
      <c r="S1022" t="s">
        <v>1669</v>
      </c>
      <c r="T1022" t="s">
        <v>1669</v>
      </c>
      <c r="U1022" t="s">
        <v>1669</v>
      </c>
      <c r="V1022" t="s">
        <v>648</v>
      </c>
      <c r="W1022" t="s">
        <v>1618</v>
      </c>
      <c r="X1022" t="s">
        <v>1987</v>
      </c>
      <c r="Y1022" s="216"/>
    </row>
    <row r="1023" spans="2:25" x14ac:dyDescent="0.25">
      <c r="B1023" t="s">
        <v>2061</v>
      </c>
      <c r="C1023" s="216">
        <v>44620</v>
      </c>
      <c r="D1023" t="s">
        <v>1643</v>
      </c>
      <c r="E1023" t="s">
        <v>639</v>
      </c>
      <c r="F1023">
        <v>5860</v>
      </c>
      <c r="G1023" t="s">
        <v>651</v>
      </c>
      <c r="H1023" t="s">
        <v>794</v>
      </c>
      <c r="I1023" t="s">
        <v>1669</v>
      </c>
      <c r="J1023" s="217">
        <v>0</v>
      </c>
      <c r="K1023" s="218">
        <v>0</v>
      </c>
      <c r="L1023" s="217">
        <v>4177</v>
      </c>
      <c r="M1023" t="s">
        <v>643</v>
      </c>
      <c r="N1023" t="s">
        <v>1931</v>
      </c>
      <c r="O1023" t="s">
        <v>644</v>
      </c>
      <c r="P1023" t="s">
        <v>645</v>
      </c>
      <c r="Q1023" t="s">
        <v>646</v>
      </c>
      <c r="R1023" t="s">
        <v>1669</v>
      </c>
      <c r="S1023" t="s">
        <v>1669</v>
      </c>
      <c r="T1023" t="s">
        <v>1986</v>
      </c>
      <c r="U1023" t="s">
        <v>647</v>
      </c>
      <c r="V1023" t="s">
        <v>648</v>
      </c>
      <c r="W1023" t="s">
        <v>649</v>
      </c>
      <c r="X1023" t="s">
        <v>1987</v>
      </c>
      <c r="Y1023" s="216"/>
    </row>
    <row r="1024" spans="2:25" x14ac:dyDescent="0.25">
      <c r="B1024" t="s">
        <v>2105</v>
      </c>
      <c r="C1024" s="216">
        <v>44371</v>
      </c>
      <c r="D1024" t="s">
        <v>1643</v>
      </c>
      <c r="E1024" t="s">
        <v>639</v>
      </c>
      <c r="F1024">
        <v>5861</v>
      </c>
      <c r="G1024" t="s">
        <v>1876</v>
      </c>
      <c r="H1024" t="s">
        <v>2106</v>
      </c>
      <c r="I1024" t="s">
        <v>1669</v>
      </c>
      <c r="J1024" s="217">
        <v>0</v>
      </c>
      <c r="K1024" s="218">
        <v>0</v>
      </c>
      <c r="L1024" s="217">
        <v>37.909999999999997</v>
      </c>
      <c r="M1024" t="s">
        <v>643</v>
      </c>
      <c r="N1024" t="s">
        <v>1931</v>
      </c>
      <c r="O1024" t="s">
        <v>644</v>
      </c>
      <c r="P1024" t="s">
        <v>645</v>
      </c>
      <c r="Q1024" t="s">
        <v>646</v>
      </c>
      <c r="R1024" t="s">
        <v>1669</v>
      </c>
      <c r="S1024" t="s">
        <v>1669</v>
      </c>
      <c r="T1024" t="s">
        <v>1986</v>
      </c>
      <c r="U1024" t="s">
        <v>647</v>
      </c>
      <c r="V1024" t="s">
        <v>648</v>
      </c>
      <c r="W1024" t="s">
        <v>649</v>
      </c>
      <c r="X1024" t="s">
        <v>1987</v>
      </c>
      <c r="Y1024" s="216"/>
    </row>
    <row r="1025" spans="2:25" x14ac:dyDescent="0.25">
      <c r="B1025" t="s">
        <v>2105</v>
      </c>
      <c r="C1025" s="216">
        <v>44571</v>
      </c>
      <c r="D1025" t="s">
        <v>1643</v>
      </c>
      <c r="E1025" t="s">
        <v>639</v>
      </c>
      <c r="F1025">
        <v>5861</v>
      </c>
      <c r="G1025" t="s">
        <v>640</v>
      </c>
      <c r="H1025" t="s">
        <v>2107</v>
      </c>
      <c r="I1025" t="s">
        <v>642</v>
      </c>
      <c r="J1025" s="217">
        <v>130.38</v>
      </c>
      <c r="K1025" s="218">
        <v>0.88267600000000002</v>
      </c>
      <c r="L1025" s="217">
        <v>147.71</v>
      </c>
      <c r="M1025" t="s">
        <v>643</v>
      </c>
      <c r="N1025" t="s">
        <v>1931</v>
      </c>
      <c r="O1025" t="s">
        <v>644</v>
      </c>
      <c r="P1025" t="s">
        <v>645</v>
      </c>
      <c r="Q1025" t="s">
        <v>646</v>
      </c>
      <c r="R1025" t="s">
        <v>1669</v>
      </c>
      <c r="S1025" t="s">
        <v>1669</v>
      </c>
      <c r="T1025" t="s">
        <v>1986</v>
      </c>
      <c r="U1025" t="s">
        <v>647</v>
      </c>
      <c r="V1025" t="s">
        <v>648</v>
      </c>
      <c r="W1025" t="s">
        <v>649</v>
      </c>
      <c r="X1025" t="s">
        <v>1987</v>
      </c>
      <c r="Y1025" s="216"/>
    </row>
    <row r="1026" spans="2:25" x14ac:dyDescent="0.25">
      <c r="B1026" t="s">
        <v>2105</v>
      </c>
      <c r="C1026" s="216">
        <v>44623</v>
      </c>
      <c r="D1026" t="s">
        <v>1643</v>
      </c>
      <c r="E1026" t="s">
        <v>639</v>
      </c>
      <c r="F1026">
        <v>6224</v>
      </c>
      <c r="G1026" t="s">
        <v>746</v>
      </c>
      <c r="H1026" t="s">
        <v>2108</v>
      </c>
      <c r="I1026" t="s">
        <v>679</v>
      </c>
      <c r="J1026" s="217">
        <v>4000</v>
      </c>
      <c r="K1026" s="218">
        <v>591.94928000000004</v>
      </c>
      <c r="L1026" s="217">
        <v>6.76</v>
      </c>
      <c r="M1026" t="s">
        <v>643</v>
      </c>
      <c r="N1026" t="s">
        <v>1932</v>
      </c>
      <c r="O1026" t="s">
        <v>721</v>
      </c>
      <c r="P1026" t="s">
        <v>682</v>
      </c>
      <c r="Q1026" t="s">
        <v>683</v>
      </c>
      <c r="R1026" t="s">
        <v>1669</v>
      </c>
      <c r="S1026" t="s">
        <v>1669</v>
      </c>
      <c r="T1026" t="s">
        <v>1669</v>
      </c>
      <c r="U1026" t="s">
        <v>1669</v>
      </c>
      <c r="V1026" t="s">
        <v>648</v>
      </c>
      <c r="W1026" t="s">
        <v>1618</v>
      </c>
      <c r="X1026" t="s">
        <v>1987</v>
      </c>
      <c r="Y1026" s="216"/>
    </row>
    <row r="1027" spans="2:25" x14ac:dyDescent="0.25">
      <c r="B1027" t="s">
        <v>2105</v>
      </c>
      <c r="C1027" s="216">
        <v>44627</v>
      </c>
      <c r="D1027" t="s">
        <v>1643</v>
      </c>
      <c r="E1027" t="s">
        <v>639</v>
      </c>
      <c r="F1027">
        <v>6224</v>
      </c>
      <c r="G1027" t="s">
        <v>795</v>
      </c>
      <c r="H1027" t="s">
        <v>2109</v>
      </c>
      <c r="I1027" t="s">
        <v>679</v>
      </c>
      <c r="J1027" s="217">
        <v>161950</v>
      </c>
      <c r="K1027" s="218">
        <v>603.56880799999999</v>
      </c>
      <c r="L1027" s="217">
        <v>268.32</v>
      </c>
      <c r="M1027" t="s">
        <v>643</v>
      </c>
      <c r="N1027" t="s">
        <v>1948</v>
      </c>
      <c r="O1027" t="s">
        <v>764</v>
      </c>
      <c r="P1027" t="s">
        <v>682</v>
      </c>
      <c r="Q1027" t="s">
        <v>683</v>
      </c>
      <c r="R1027" t="s">
        <v>1669</v>
      </c>
      <c r="S1027" t="s">
        <v>1669</v>
      </c>
      <c r="T1027" t="s">
        <v>1669</v>
      </c>
      <c r="U1027" t="s">
        <v>1669</v>
      </c>
      <c r="V1027" t="s">
        <v>648</v>
      </c>
      <c r="W1027" t="s">
        <v>1618</v>
      </c>
      <c r="X1027" t="s">
        <v>1987</v>
      </c>
      <c r="Y1027" s="216"/>
    </row>
    <row r="1028" spans="2:25" x14ac:dyDescent="0.25">
      <c r="B1028" t="s">
        <v>2105</v>
      </c>
      <c r="C1028" s="216">
        <v>44627</v>
      </c>
      <c r="D1028" t="s">
        <v>1643</v>
      </c>
      <c r="E1028" t="s">
        <v>639</v>
      </c>
      <c r="F1028">
        <v>6224</v>
      </c>
      <c r="G1028" t="s">
        <v>2110</v>
      </c>
      <c r="H1028" t="s">
        <v>2111</v>
      </c>
      <c r="I1028" t="s">
        <v>679</v>
      </c>
      <c r="J1028" s="217">
        <v>79900</v>
      </c>
      <c r="K1028" s="218">
        <v>603.56880799999999</v>
      </c>
      <c r="L1028" s="217">
        <v>132.38</v>
      </c>
      <c r="M1028" t="s">
        <v>643</v>
      </c>
      <c r="N1028" t="s">
        <v>1948</v>
      </c>
      <c r="O1028" t="s">
        <v>764</v>
      </c>
      <c r="P1028" t="s">
        <v>682</v>
      </c>
      <c r="Q1028" t="s">
        <v>683</v>
      </c>
      <c r="R1028" t="s">
        <v>1669</v>
      </c>
      <c r="S1028" t="s">
        <v>1669</v>
      </c>
      <c r="T1028" t="s">
        <v>1669</v>
      </c>
      <c r="U1028" t="s">
        <v>1669</v>
      </c>
      <c r="V1028" t="s">
        <v>648</v>
      </c>
      <c r="W1028" t="s">
        <v>1618</v>
      </c>
      <c r="X1028" t="s">
        <v>1987</v>
      </c>
      <c r="Y1028" s="216"/>
    </row>
    <row r="1029" spans="2:25" x14ac:dyDescent="0.25">
      <c r="B1029" t="s">
        <v>2105</v>
      </c>
      <c r="C1029" s="216">
        <v>44629</v>
      </c>
      <c r="D1029" t="s">
        <v>1643</v>
      </c>
      <c r="E1029" t="s">
        <v>639</v>
      </c>
      <c r="F1029">
        <v>6224</v>
      </c>
      <c r="G1029" t="s">
        <v>844</v>
      </c>
      <c r="H1029" t="s">
        <v>2177</v>
      </c>
      <c r="I1029" t="s">
        <v>679</v>
      </c>
      <c r="J1029" s="217">
        <v>125450</v>
      </c>
      <c r="K1029" s="218">
        <v>596.81672400000002</v>
      </c>
      <c r="L1029" s="217">
        <v>210.2</v>
      </c>
      <c r="M1029" t="s">
        <v>643</v>
      </c>
      <c r="N1029" t="s">
        <v>1948</v>
      </c>
      <c r="O1029" t="s">
        <v>764</v>
      </c>
      <c r="P1029" t="s">
        <v>682</v>
      </c>
      <c r="Q1029" t="s">
        <v>683</v>
      </c>
      <c r="R1029" t="s">
        <v>1669</v>
      </c>
      <c r="S1029" t="s">
        <v>1669</v>
      </c>
      <c r="T1029" t="s">
        <v>1669</v>
      </c>
      <c r="U1029" t="s">
        <v>1669</v>
      </c>
      <c r="V1029" t="s">
        <v>648</v>
      </c>
      <c r="W1029" t="s">
        <v>2176</v>
      </c>
      <c r="X1029" t="s">
        <v>1987</v>
      </c>
      <c r="Y1029" s="216"/>
    </row>
    <row r="1030" spans="2:25" x14ac:dyDescent="0.25">
      <c r="B1030" t="s">
        <v>2105</v>
      </c>
      <c r="C1030" s="216">
        <v>44629</v>
      </c>
      <c r="D1030" t="s">
        <v>1643</v>
      </c>
      <c r="E1030" t="s">
        <v>639</v>
      </c>
      <c r="F1030">
        <v>6224</v>
      </c>
      <c r="G1030" t="s">
        <v>798</v>
      </c>
      <c r="H1030" t="s">
        <v>2112</v>
      </c>
      <c r="I1030" t="s">
        <v>679</v>
      </c>
      <c r="J1030" s="217">
        <v>12500</v>
      </c>
      <c r="K1030" s="218">
        <v>596.81672400000002</v>
      </c>
      <c r="L1030" s="217">
        <v>20.94</v>
      </c>
      <c r="M1030" t="s">
        <v>643</v>
      </c>
      <c r="N1030" t="s">
        <v>1932</v>
      </c>
      <c r="O1030" t="s">
        <v>721</v>
      </c>
      <c r="P1030" t="s">
        <v>682</v>
      </c>
      <c r="Q1030" t="s">
        <v>683</v>
      </c>
      <c r="R1030" t="s">
        <v>1669</v>
      </c>
      <c r="S1030" t="s">
        <v>1669</v>
      </c>
      <c r="T1030" t="s">
        <v>1669</v>
      </c>
      <c r="U1030" t="s">
        <v>1669</v>
      </c>
      <c r="V1030" t="s">
        <v>648</v>
      </c>
      <c r="W1030" t="s">
        <v>1618</v>
      </c>
      <c r="X1030" t="s">
        <v>1987</v>
      </c>
      <c r="Y1030" s="216"/>
    </row>
    <row r="1031" spans="2:25" x14ac:dyDescent="0.25">
      <c r="B1031" t="s">
        <v>2105</v>
      </c>
      <c r="C1031" s="216">
        <v>44629</v>
      </c>
      <c r="D1031" t="s">
        <v>1643</v>
      </c>
      <c r="E1031" t="s">
        <v>639</v>
      </c>
      <c r="F1031">
        <v>6224</v>
      </c>
      <c r="G1031" t="s">
        <v>800</v>
      </c>
      <c r="H1031" t="s">
        <v>2113</v>
      </c>
      <c r="I1031" t="s">
        <v>679</v>
      </c>
      <c r="J1031" s="217">
        <v>26000</v>
      </c>
      <c r="K1031" s="218">
        <v>596.81672400000002</v>
      </c>
      <c r="L1031" s="217">
        <v>43.56</v>
      </c>
      <c r="M1031" t="s">
        <v>643</v>
      </c>
      <c r="N1031" t="s">
        <v>1932</v>
      </c>
      <c r="O1031" t="s">
        <v>721</v>
      </c>
      <c r="P1031" t="s">
        <v>682</v>
      </c>
      <c r="Q1031" t="s">
        <v>683</v>
      </c>
      <c r="R1031" t="s">
        <v>1669</v>
      </c>
      <c r="S1031" t="s">
        <v>1669</v>
      </c>
      <c r="T1031" t="s">
        <v>1669</v>
      </c>
      <c r="U1031" t="s">
        <v>1669</v>
      </c>
      <c r="V1031" t="s">
        <v>648</v>
      </c>
      <c r="W1031" t="s">
        <v>1618</v>
      </c>
      <c r="X1031" t="s">
        <v>1987</v>
      </c>
      <c r="Y1031" s="216"/>
    </row>
    <row r="1032" spans="2:25" x14ac:dyDescent="0.25">
      <c r="B1032" t="s">
        <v>2105</v>
      </c>
      <c r="C1032" s="216">
        <v>44630</v>
      </c>
      <c r="D1032" t="s">
        <v>1643</v>
      </c>
      <c r="E1032" t="s">
        <v>639</v>
      </c>
      <c r="F1032">
        <v>6224</v>
      </c>
      <c r="G1032" t="s">
        <v>804</v>
      </c>
      <c r="H1032" t="s">
        <v>2114</v>
      </c>
      <c r="I1032" t="s">
        <v>679</v>
      </c>
      <c r="J1032" s="217">
        <v>100000</v>
      </c>
      <c r="K1032" s="218">
        <v>594.67876799999999</v>
      </c>
      <c r="L1032" s="217">
        <v>168.16</v>
      </c>
      <c r="M1032" t="s">
        <v>643</v>
      </c>
      <c r="N1032" t="s">
        <v>2031</v>
      </c>
      <c r="O1032" t="s">
        <v>1332</v>
      </c>
      <c r="P1032" t="s">
        <v>682</v>
      </c>
      <c r="Q1032" t="s">
        <v>683</v>
      </c>
      <c r="R1032" t="s">
        <v>1669</v>
      </c>
      <c r="S1032" t="s">
        <v>1669</v>
      </c>
      <c r="T1032" t="s">
        <v>1669</v>
      </c>
      <c r="U1032" t="s">
        <v>1669</v>
      </c>
      <c r="V1032" t="s">
        <v>648</v>
      </c>
      <c r="W1032" t="s">
        <v>1618</v>
      </c>
      <c r="X1032" t="s">
        <v>1987</v>
      </c>
      <c r="Y1032" s="216"/>
    </row>
    <row r="1033" spans="2:25" x14ac:dyDescent="0.25">
      <c r="B1033" t="s">
        <v>2105</v>
      </c>
      <c r="C1033" s="216">
        <v>44630</v>
      </c>
      <c r="D1033" t="s">
        <v>1643</v>
      </c>
      <c r="E1033" t="s">
        <v>639</v>
      </c>
      <c r="F1033">
        <v>6224</v>
      </c>
      <c r="G1033" t="s">
        <v>802</v>
      </c>
      <c r="H1033" t="s">
        <v>2114</v>
      </c>
      <c r="I1033" t="s">
        <v>679</v>
      </c>
      <c r="J1033" s="217">
        <v>100000</v>
      </c>
      <c r="K1033" s="218">
        <v>594.67876799999999</v>
      </c>
      <c r="L1033" s="217">
        <v>168.16</v>
      </c>
      <c r="M1033" t="s">
        <v>643</v>
      </c>
      <c r="N1033" t="s">
        <v>2031</v>
      </c>
      <c r="O1033" t="s">
        <v>1332</v>
      </c>
      <c r="P1033" t="s">
        <v>682</v>
      </c>
      <c r="Q1033" t="s">
        <v>683</v>
      </c>
      <c r="R1033" t="s">
        <v>1669</v>
      </c>
      <c r="S1033" t="s">
        <v>1669</v>
      </c>
      <c r="T1033" t="s">
        <v>1669</v>
      </c>
      <c r="U1033" t="s">
        <v>1669</v>
      </c>
      <c r="V1033" t="s">
        <v>648</v>
      </c>
      <c r="W1033" t="s">
        <v>1618</v>
      </c>
      <c r="X1033" t="s">
        <v>1987</v>
      </c>
      <c r="Y1033" s="216"/>
    </row>
    <row r="1034" spans="2:25" x14ac:dyDescent="0.25">
      <c r="B1034" t="s">
        <v>2105</v>
      </c>
      <c r="C1034" s="216">
        <v>44631</v>
      </c>
      <c r="D1034" t="s">
        <v>1643</v>
      </c>
      <c r="E1034" t="s">
        <v>639</v>
      </c>
      <c r="F1034">
        <v>6224</v>
      </c>
      <c r="G1034" t="s">
        <v>810</v>
      </c>
      <c r="H1034" t="s">
        <v>1016</v>
      </c>
      <c r="I1034" t="s">
        <v>679</v>
      </c>
      <c r="J1034" s="217">
        <v>50000</v>
      </c>
      <c r="K1034" s="218">
        <v>598.07079399999998</v>
      </c>
      <c r="L1034" s="217">
        <v>83.6</v>
      </c>
      <c r="M1034" t="s">
        <v>643</v>
      </c>
      <c r="N1034" t="s">
        <v>1953</v>
      </c>
      <c r="O1034" t="s">
        <v>712</v>
      </c>
      <c r="P1034" t="s">
        <v>682</v>
      </c>
      <c r="Q1034" t="s">
        <v>683</v>
      </c>
      <c r="R1034" t="s">
        <v>1669</v>
      </c>
      <c r="S1034" t="s">
        <v>1669</v>
      </c>
      <c r="T1034" t="s">
        <v>1669</v>
      </c>
      <c r="U1034" t="s">
        <v>1669</v>
      </c>
      <c r="V1034" t="s">
        <v>648</v>
      </c>
      <c r="W1034" t="s">
        <v>1618</v>
      </c>
      <c r="X1034" t="s">
        <v>1987</v>
      </c>
      <c r="Y1034" s="216"/>
    </row>
    <row r="1035" spans="2:25" x14ac:dyDescent="0.25">
      <c r="B1035" t="s">
        <v>2105</v>
      </c>
      <c r="C1035" s="216">
        <v>44634</v>
      </c>
      <c r="D1035" t="s">
        <v>1643</v>
      </c>
      <c r="E1035" t="s">
        <v>639</v>
      </c>
      <c r="F1035">
        <v>6224</v>
      </c>
      <c r="G1035" t="s">
        <v>807</v>
      </c>
      <c r="H1035" t="s">
        <v>2114</v>
      </c>
      <c r="I1035" t="s">
        <v>679</v>
      </c>
      <c r="J1035" s="217">
        <v>100000</v>
      </c>
      <c r="K1035" s="218">
        <v>599.36116200000004</v>
      </c>
      <c r="L1035" s="217">
        <v>166.84</v>
      </c>
      <c r="M1035" t="s">
        <v>643</v>
      </c>
      <c r="N1035" t="s">
        <v>2031</v>
      </c>
      <c r="O1035" t="s">
        <v>1332</v>
      </c>
      <c r="P1035" t="s">
        <v>682</v>
      </c>
      <c r="Q1035" t="s">
        <v>683</v>
      </c>
      <c r="R1035" t="s">
        <v>1669</v>
      </c>
      <c r="S1035" t="s">
        <v>1669</v>
      </c>
      <c r="T1035" t="s">
        <v>1669</v>
      </c>
      <c r="U1035" t="s">
        <v>1669</v>
      </c>
      <c r="V1035" t="s">
        <v>648</v>
      </c>
      <c r="W1035" t="s">
        <v>1618</v>
      </c>
      <c r="X1035" t="s">
        <v>1987</v>
      </c>
      <c r="Y1035" s="216"/>
    </row>
    <row r="1036" spans="2:25" x14ac:dyDescent="0.25">
      <c r="B1036" t="s">
        <v>2105</v>
      </c>
      <c r="C1036" s="216">
        <v>44634</v>
      </c>
      <c r="D1036" t="s">
        <v>1643</v>
      </c>
      <c r="E1036" t="s">
        <v>639</v>
      </c>
      <c r="F1036">
        <v>6224</v>
      </c>
      <c r="G1036" t="s">
        <v>747</v>
      </c>
      <c r="H1036" t="s">
        <v>2114</v>
      </c>
      <c r="I1036" t="s">
        <v>679</v>
      </c>
      <c r="J1036" s="217">
        <v>100000</v>
      </c>
      <c r="K1036" s="218">
        <v>599.36116200000004</v>
      </c>
      <c r="L1036" s="217">
        <v>166.84</v>
      </c>
      <c r="M1036" t="s">
        <v>643</v>
      </c>
      <c r="N1036" t="s">
        <v>2031</v>
      </c>
      <c r="O1036" t="s">
        <v>1332</v>
      </c>
      <c r="P1036" t="s">
        <v>682</v>
      </c>
      <c r="Q1036" t="s">
        <v>683</v>
      </c>
      <c r="R1036" t="s">
        <v>1669</v>
      </c>
      <c r="S1036" t="s">
        <v>1669</v>
      </c>
      <c r="T1036" t="s">
        <v>1669</v>
      </c>
      <c r="U1036" t="s">
        <v>1669</v>
      </c>
      <c r="V1036" t="s">
        <v>648</v>
      </c>
      <c r="W1036" t="s">
        <v>1618</v>
      </c>
      <c r="X1036" t="s">
        <v>1987</v>
      </c>
      <c r="Y1036" s="216"/>
    </row>
    <row r="1037" spans="2:25" x14ac:dyDescent="0.25">
      <c r="B1037" t="s">
        <v>2105</v>
      </c>
      <c r="C1037" s="216">
        <v>44634</v>
      </c>
      <c r="D1037" t="s">
        <v>1643</v>
      </c>
      <c r="E1037" t="s">
        <v>639</v>
      </c>
      <c r="F1037">
        <v>6224</v>
      </c>
      <c r="G1037" t="s">
        <v>1098</v>
      </c>
      <c r="H1037" t="s">
        <v>2114</v>
      </c>
      <c r="I1037" t="s">
        <v>679</v>
      </c>
      <c r="J1037" s="217">
        <v>100000</v>
      </c>
      <c r="K1037" s="218">
        <v>599.36116200000004</v>
      </c>
      <c r="L1037" s="217">
        <v>166.84</v>
      </c>
      <c r="M1037" t="s">
        <v>643</v>
      </c>
      <c r="N1037" t="s">
        <v>2031</v>
      </c>
      <c r="O1037" t="s">
        <v>1332</v>
      </c>
      <c r="P1037" t="s">
        <v>682</v>
      </c>
      <c r="Q1037" t="s">
        <v>683</v>
      </c>
      <c r="R1037" t="s">
        <v>1669</v>
      </c>
      <c r="S1037" t="s">
        <v>1669</v>
      </c>
      <c r="T1037" t="s">
        <v>1669</v>
      </c>
      <c r="U1037" t="s">
        <v>1669</v>
      </c>
      <c r="V1037" t="s">
        <v>648</v>
      </c>
      <c r="W1037" t="s">
        <v>1618</v>
      </c>
      <c r="X1037" t="s">
        <v>1987</v>
      </c>
      <c r="Y1037" s="216"/>
    </row>
    <row r="1038" spans="2:25" x14ac:dyDescent="0.25">
      <c r="B1038" t="s">
        <v>2105</v>
      </c>
      <c r="C1038" s="216">
        <v>44634</v>
      </c>
      <c r="D1038" t="s">
        <v>1643</v>
      </c>
      <c r="E1038" t="s">
        <v>639</v>
      </c>
      <c r="F1038">
        <v>6224</v>
      </c>
      <c r="G1038" t="s">
        <v>1104</v>
      </c>
      <c r="H1038" t="s">
        <v>2114</v>
      </c>
      <c r="I1038" t="s">
        <v>679</v>
      </c>
      <c r="J1038" s="217">
        <v>100000</v>
      </c>
      <c r="K1038" s="218">
        <v>599.36116200000004</v>
      </c>
      <c r="L1038" s="217">
        <v>166.84</v>
      </c>
      <c r="M1038" t="s">
        <v>643</v>
      </c>
      <c r="N1038" t="s">
        <v>2031</v>
      </c>
      <c r="O1038" t="s">
        <v>1332</v>
      </c>
      <c r="P1038" t="s">
        <v>682</v>
      </c>
      <c r="Q1038" t="s">
        <v>683</v>
      </c>
      <c r="R1038" t="s">
        <v>1669</v>
      </c>
      <c r="S1038" t="s">
        <v>1669</v>
      </c>
      <c r="T1038" t="s">
        <v>1669</v>
      </c>
      <c r="U1038" t="s">
        <v>1669</v>
      </c>
      <c r="V1038" t="s">
        <v>648</v>
      </c>
      <c r="W1038" t="s">
        <v>1618</v>
      </c>
      <c r="X1038" t="s">
        <v>1987</v>
      </c>
      <c r="Y1038" s="216"/>
    </row>
    <row r="1039" spans="2:25" x14ac:dyDescent="0.25">
      <c r="B1039" t="s">
        <v>2105</v>
      </c>
      <c r="C1039" s="216">
        <v>44634</v>
      </c>
      <c r="D1039" t="s">
        <v>1643</v>
      </c>
      <c r="E1039" t="s">
        <v>639</v>
      </c>
      <c r="F1039">
        <v>6224</v>
      </c>
      <c r="G1039" t="s">
        <v>1106</v>
      </c>
      <c r="H1039" t="s">
        <v>2114</v>
      </c>
      <c r="I1039" t="s">
        <v>679</v>
      </c>
      <c r="J1039" s="217">
        <v>100000</v>
      </c>
      <c r="K1039" s="218">
        <v>599.36116200000004</v>
      </c>
      <c r="L1039" s="217">
        <v>166.84</v>
      </c>
      <c r="M1039" t="s">
        <v>643</v>
      </c>
      <c r="N1039" t="s">
        <v>2031</v>
      </c>
      <c r="O1039" t="s">
        <v>1332</v>
      </c>
      <c r="P1039" t="s">
        <v>682</v>
      </c>
      <c r="Q1039" t="s">
        <v>683</v>
      </c>
      <c r="R1039" t="s">
        <v>1669</v>
      </c>
      <c r="S1039" t="s">
        <v>1669</v>
      </c>
      <c r="T1039" t="s">
        <v>1669</v>
      </c>
      <c r="U1039" t="s">
        <v>1669</v>
      </c>
      <c r="V1039" t="s">
        <v>648</v>
      </c>
      <c r="W1039" t="s">
        <v>1618</v>
      </c>
      <c r="X1039" t="s">
        <v>1987</v>
      </c>
      <c r="Y1039" s="216"/>
    </row>
    <row r="1040" spans="2:25" x14ac:dyDescent="0.25">
      <c r="B1040" t="s">
        <v>2105</v>
      </c>
      <c r="C1040" s="216">
        <v>44634</v>
      </c>
      <c r="D1040" t="s">
        <v>1643</v>
      </c>
      <c r="E1040" t="s">
        <v>639</v>
      </c>
      <c r="F1040">
        <v>6224</v>
      </c>
      <c r="G1040" t="s">
        <v>1100</v>
      </c>
      <c r="H1040" t="s">
        <v>2114</v>
      </c>
      <c r="I1040" t="s">
        <v>679</v>
      </c>
      <c r="J1040" s="217">
        <v>100000</v>
      </c>
      <c r="K1040" s="218">
        <v>599.36116200000004</v>
      </c>
      <c r="L1040" s="217">
        <v>166.84</v>
      </c>
      <c r="M1040" t="s">
        <v>643</v>
      </c>
      <c r="N1040" t="s">
        <v>2031</v>
      </c>
      <c r="O1040" t="s">
        <v>1332</v>
      </c>
      <c r="P1040" t="s">
        <v>682</v>
      </c>
      <c r="Q1040" t="s">
        <v>683</v>
      </c>
      <c r="R1040" t="s">
        <v>1669</v>
      </c>
      <c r="S1040" t="s">
        <v>1669</v>
      </c>
      <c r="T1040" t="s">
        <v>1669</v>
      </c>
      <c r="U1040" t="s">
        <v>1669</v>
      </c>
      <c r="V1040" t="s">
        <v>648</v>
      </c>
      <c r="W1040" t="s">
        <v>1618</v>
      </c>
      <c r="X1040" t="s">
        <v>1987</v>
      </c>
      <c r="Y1040" s="216"/>
    </row>
    <row r="1041" spans="2:25" x14ac:dyDescent="0.25">
      <c r="B1041" t="s">
        <v>2105</v>
      </c>
      <c r="C1041" s="216">
        <v>44634</v>
      </c>
      <c r="D1041" t="s">
        <v>1643</v>
      </c>
      <c r="E1041" t="s">
        <v>639</v>
      </c>
      <c r="F1041">
        <v>6224</v>
      </c>
      <c r="G1041" t="s">
        <v>1102</v>
      </c>
      <c r="H1041" t="s">
        <v>2114</v>
      </c>
      <c r="I1041" t="s">
        <v>679</v>
      </c>
      <c r="J1041" s="217">
        <v>100000</v>
      </c>
      <c r="K1041" s="218">
        <v>599.36116200000004</v>
      </c>
      <c r="L1041" s="217">
        <v>166.84</v>
      </c>
      <c r="M1041" t="s">
        <v>643</v>
      </c>
      <c r="N1041" t="s">
        <v>2031</v>
      </c>
      <c r="O1041" t="s">
        <v>1332</v>
      </c>
      <c r="P1041" t="s">
        <v>682</v>
      </c>
      <c r="Q1041" t="s">
        <v>683</v>
      </c>
      <c r="R1041" t="s">
        <v>1669</v>
      </c>
      <c r="S1041" t="s">
        <v>1669</v>
      </c>
      <c r="T1041" t="s">
        <v>1669</v>
      </c>
      <c r="U1041" t="s">
        <v>1669</v>
      </c>
      <c r="V1041" t="s">
        <v>648</v>
      </c>
      <c r="W1041" t="s">
        <v>1618</v>
      </c>
      <c r="X1041" t="s">
        <v>1987</v>
      </c>
      <c r="Y1041" s="216"/>
    </row>
    <row r="1042" spans="2:25" x14ac:dyDescent="0.25">
      <c r="B1042" t="s">
        <v>2105</v>
      </c>
      <c r="C1042" s="216">
        <v>44634</v>
      </c>
      <c r="D1042" t="s">
        <v>1643</v>
      </c>
      <c r="E1042" t="s">
        <v>639</v>
      </c>
      <c r="F1042">
        <v>6224</v>
      </c>
      <c r="G1042" t="s">
        <v>2115</v>
      </c>
      <c r="H1042" t="s">
        <v>2114</v>
      </c>
      <c r="I1042" t="s">
        <v>679</v>
      </c>
      <c r="J1042" s="217">
        <v>100000</v>
      </c>
      <c r="K1042" s="218">
        <v>599.36116200000004</v>
      </c>
      <c r="L1042" s="217">
        <v>166.84</v>
      </c>
      <c r="M1042" t="s">
        <v>643</v>
      </c>
      <c r="N1042" t="s">
        <v>2031</v>
      </c>
      <c r="O1042" t="s">
        <v>1332</v>
      </c>
      <c r="P1042" t="s">
        <v>682</v>
      </c>
      <c r="Q1042" t="s">
        <v>683</v>
      </c>
      <c r="R1042" t="s">
        <v>1669</v>
      </c>
      <c r="S1042" t="s">
        <v>1669</v>
      </c>
      <c r="T1042" t="s">
        <v>1669</v>
      </c>
      <c r="U1042" t="s">
        <v>1669</v>
      </c>
      <c r="V1042" t="s">
        <v>648</v>
      </c>
      <c r="W1042" t="s">
        <v>1618</v>
      </c>
      <c r="X1042" t="s">
        <v>1987</v>
      </c>
      <c r="Y1042" s="216"/>
    </row>
    <row r="1043" spans="2:25" x14ac:dyDescent="0.25">
      <c r="B1043" t="s">
        <v>2105</v>
      </c>
      <c r="C1043" s="216">
        <v>44634</v>
      </c>
      <c r="D1043" t="s">
        <v>1643</v>
      </c>
      <c r="E1043" t="s">
        <v>639</v>
      </c>
      <c r="F1043">
        <v>6224</v>
      </c>
      <c r="G1043" t="s">
        <v>2116</v>
      </c>
      <c r="H1043" t="s">
        <v>2114</v>
      </c>
      <c r="I1043" t="s">
        <v>679</v>
      </c>
      <c r="J1043" s="217">
        <v>100000</v>
      </c>
      <c r="K1043" s="218">
        <v>599.36116200000004</v>
      </c>
      <c r="L1043" s="217">
        <v>166.84</v>
      </c>
      <c r="M1043" t="s">
        <v>643</v>
      </c>
      <c r="N1043" t="s">
        <v>2031</v>
      </c>
      <c r="O1043" t="s">
        <v>1332</v>
      </c>
      <c r="P1043" t="s">
        <v>682</v>
      </c>
      <c r="Q1043" t="s">
        <v>683</v>
      </c>
      <c r="R1043" t="s">
        <v>1669</v>
      </c>
      <c r="S1043" t="s">
        <v>1669</v>
      </c>
      <c r="T1043" t="s">
        <v>1669</v>
      </c>
      <c r="U1043" t="s">
        <v>1669</v>
      </c>
      <c r="V1043" t="s">
        <v>648</v>
      </c>
      <c r="W1043" t="s">
        <v>1618</v>
      </c>
      <c r="X1043" t="s">
        <v>1987</v>
      </c>
      <c r="Y1043" s="216"/>
    </row>
    <row r="1044" spans="2:25" x14ac:dyDescent="0.25">
      <c r="B1044" t="s">
        <v>2105</v>
      </c>
      <c r="C1044" s="216">
        <v>44634</v>
      </c>
      <c r="D1044" t="s">
        <v>1643</v>
      </c>
      <c r="E1044" t="s">
        <v>639</v>
      </c>
      <c r="F1044">
        <v>6224</v>
      </c>
      <c r="G1044" t="s">
        <v>2117</v>
      </c>
      <c r="H1044" t="s">
        <v>2114</v>
      </c>
      <c r="I1044" t="s">
        <v>679</v>
      </c>
      <c r="J1044" s="217">
        <v>100000</v>
      </c>
      <c r="K1044" s="218">
        <v>599.36116200000004</v>
      </c>
      <c r="L1044" s="217">
        <v>166.84</v>
      </c>
      <c r="M1044" t="s">
        <v>643</v>
      </c>
      <c r="N1044" t="s">
        <v>2031</v>
      </c>
      <c r="O1044" t="s">
        <v>1332</v>
      </c>
      <c r="P1044" t="s">
        <v>682</v>
      </c>
      <c r="Q1044" t="s">
        <v>683</v>
      </c>
      <c r="R1044" t="s">
        <v>1669</v>
      </c>
      <c r="S1044" t="s">
        <v>1669</v>
      </c>
      <c r="T1044" t="s">
        <v>1669</v>
      </c>
      <c r="U1044" t="s">
        <v>1669</v>
      </c>
      <c r="V1044" t="s">
        <v>648</v>
      </c>
      <c r="W1044" t="s">
        <v>1618</v>
      </c>
      <c r="X1044" t="s">
        <v>1987</v>
      </c>
      <c r="Y1044" s="216"/>
    </row>
    <row r="1045" spans="2:25" x14ac:dyDescent="0.25">
      <c r="B1045" t="s">
        <v>2105</v>
      </c>
      <c r="C1045" s="216">
        <v>44634</v>
      </c>
      <c r="D1045" t="s">
        <v>1643</v>
      </c>
      <c r="E1045" t="s">
        <v>639</v>
      </c>
      <c r="F1045">
        <v>6224</v>
      </c>
      <c r="G1045" t="s">
        <v>813</v>
      </c>
      <c r="H1045" t="s">
        <v>2114</v>
      </c>
      <c r="I1045" t="s">
        <v>679</v>
      </c>
      <c r="J1045" s="217">
        <v>100000</v>
      </c>
      <c r="K1045" s="218">
        <v>599.36116200000004</v>
      </c>
      <c r="L1045" s="217">
        <v>166.84</v>
      </c>
      <c r="M1045" t="s">
        <v>643</v>
      </c>
      <c r="N1045" t="s">
        <v>2031</v>
      </c>
      <c r="O1045" t="s">
        <v>1332</v>
      </c>
      <c r="P1045" t="s">
        <v>682</v>
      </c>
      <c r="Q1045" t="s">
        <v>683</v>
      </c>
      <c r="R1045" t="s">
        <v>1669</v>
      </c>
      <c r="S1045" t="s">
        <v>1669</v>
      </c>
      <c r="T1045" t="s">
        <v>1669</v>
      </c>
      <c r="U1045" t="s">
        <v>1669</v>
      </c>
      <c r="V1045" t="s">
        <v>648</v>
      </c>
      <c r="W1045" t="s">
        <v>1618</v>
      </c>
      <c r="X1045" t="s">
        <v>1987</v>
      </c>
      <c r="Y1045" s="216"/>
    </row>
    <row r="1046" spans="2:25" x14ac:dyDescent="0.25">
      <c r="B1046" t="s">
        <v>2105</v>
      </c>
      <c r="C1046" s="216">
        <v>44634</v>
      </c>
      <c r="D1046" t="s">
        <v>1643</v>
      </c>
      <c r="E1046" t="s">
        <v>639</v>
      </c>
      <c r="F1046">
        <v>6224</v>
      </c>
      <c r="G1046" t="s">
        <v>815</v>
      </c>
      <c r="H1046" t="s">
        <v>2114</v>
      </c>
      <c r="I1046" t="s">
        <v>679</v>
      </c>
      <c r="J1046" s="217">
        <v>100000</v>
      </c>
      <c r="K1046" s="218">
        <v>599.36116200000004</v>
      </c>
      <c r="L1046" s="217">
        <v>166.84</v>
      </c>
      <c r="M1046" t="s">
        <v>643</v>
      </c>
      <c r="N1046" t="s">
        <v>2031</v>
      </c>
      <c r="O1046" t="s">
        <v>1332</v>
      </c>
      <c r="P1046" t="s">
        <v>682</v>
      </c>
      <c r="Q1046" t="s">
        <v>683</v>
      </c>
      <c r="R1046" t="s">
        <v>1669</v>
      </c>
      <c r="S1046" t="s">
        <v>1669</v>
      </c>
      <c r="T1046" t="s">
        <v>1669</v>
      </c>
      <c r="U1046" t="s">
        <v>1669</v>
      </c>
      <c r="V1046" t="s">
        <v>648</v>
      </c>
      <c r="W1046" t="s">
        <v>1618</v>
      </c>
      <c r="X1046" t="s">
        <v>1987</v>
      </c>
      <c r="Y1046" s="216"/>
    </row>
    <row r="1047" spans="2:25" x14ac:dyDescent="0.25">
      <c r="B1047" t="s">
        <v>2105</v>
      </c>
      <c r="C1047" s="216">
        <v>44634</v>
      </c>
      <c r="D1047" t="s">
        <v>1643</v>
      </c>
      <c r="E1047" t="s">
        <v>639</v>
      </c>
      <c r="F1047">
        <v>6224</v>
      </c>
      <c r="G1047" t="s">
        <v>820</v>
      </c>
      <c r="H1047" t="s">
        <v>2114</v>
      </c>
      <c r="I1047" t="s">
        <v>679</v>
      </c>
      <c r="J1047" s="217">
        <v>100000</v>
      </c>
      <c r="K1047" s="218">
        <v>599.36116200000004</v>
      </c>
      <c r="L1047" s="217">
        <v>166.84</v>
      </c>
      <c r="M1047" t="s">
        <v>643</v>
      </c>
      <c r="N1047" t="s">
        <v>2031</v>
      </c>
      <c r="O1047" t="s">
        <v>1332</v>
      </c>
      <c r="P1047" t="s">
        <v>682</v>
      </c>
      <c r="Q1047" t="s">
        <v>683</v>
      </c>
      <c r="R1047" t="s">
        <v>1669</v>
      </c>
      <c r="S1047" t="s">
        <v>1669</v>
      </c>
      <c r="T1047" t="s">
        <v>1669</v>
      </c>
      <c r="U1047" t="s">
        <v>1669</v>
      </c>
      <c r="V1047" t="s">
        <v>648</v>
      </c>
      <c r="W1047" t="s">
        <v>1618</v>
      </c>
      <c r="X1047" t="s">
        <v>1987</v>
      </c>
      <c r="Y1047" s="216"/>
    </row>
    <row r="1048" spans="2:25" x14ac:dyDescent="0.25">
      <c r="B1048" t="s">
        <v>2105</v>
      </c>
      <c r="C1048" s="216">
        <v>44635</v>
      </c>
      <c r="D1048" t="s">
        <v>1643</v>
      </c>
      <c r="E1048" t="s">
        <v>639</v>
      </c>
      <c r="F1048">
        <v>6224</v>
      </c>
      <c r="G1048" t="s">
        <v>817</v>
      </c>
      <c r="H1048" t="s">
        <v>2114</v>
      </c>
      <c r="I1048" t="s">
        <v>679</v>
      </c>
      <c r="J1048" s="217">
        <v>100000</v>
      </c>
      <c r="K1048" s="218">
        <v>597.89654399999995</v>
      </c>
      <c r="L1048" s="217">
        <v>167.25</v>
      </c>
      <c r="M1048" t="s">
        <v>643</v>
      </c>
      <c r="N1048" t="s">
        <v>2031</v>
      </c>
      <c r="O1048" t="s">
        <v>1332</v>
      </c>
      <c r="P1048" t="s">
        <v>682</v>
      </c>
      <c r="Q1048" t="s">
        <v>683</v>
      </c>
      <c r="R1048" t="s">
        <v>1669</v>
      </c>
      <c r="S1048" t="s">
        <v>1669</v>
      </c>
      <c r="T1048" t="s">
        <v>1669</v>
      </c>
      <c r="U1048" t="s">
        <v>1669</v>
      </c>
      <c r="V1048" t="s">
        <v>648</v>
      </c>
      <c r="W1048" t="s">
        <v>1618</v>
      </c>
      <c r="X1048" t="s">
        <v>1987</v>
      </c>
      <c r="Y1048" s="216"/>
    </row>
    <row r="1049" spans="2:25" x14ac:dyDescent="0.25">
      <c r="B1049" t="s">
        <v>2105</v>
      </c>
      <c r="C1049" s="216">
        <v>44635</v>
      </c>
      <c r="D1049" t="s">
        <v>1643</v>
      </c>
      <c r="E1049" t="s">
        <v>639</v>
      </c>
      <c r="F1049">
        <v>6224</v>
      </c>
      <c r="G1049" t="s">
        <v>830</v>
      </c>
      <c r="H1049" t="s">
        <v>2114</v>
      </c>
      <c r="I1049" t="s">
        <v>679</v>
      </c>
      <c r="J1049" s="217">
        <v>100000</v>
      </c>
      <c r="K1049" s="218">
        <v>597.89654399999995</v>
      </c>
      <c r="L1049" s="217">
        <v>167.25</v>
      </c>
      <c r="M1049" t="s">
        <v>643</v>
      </c>
      <c r="N1049" t="s">
        <v>2031</v>
      </c>
      <c r="O1049" t="s">
        <v>1332</v>
      </c>
      <c r="P1049" t="s">
        <v>682</v>
      </c>
      <c r="Q1049" t="s">
        <v>683</v>
      </c>
      <c r="R1049" t="s">
        <v>1669</v>
      </c>
      <c r="S1049" t="s">
        <v>1669</v>
      </c>
      <c r="T1049" t="s">
        <v>1669</v>
      </c>
      <c r="U1049" t="s">
        <v>1669</v>
      </c>
      <c r="V1049" t="s">
        <v>648</v>
      </c>
      <c r="W1049" t="s">
        <v>1618</v>
      </c>
      <c r="X1049" t="s">
        <v>1987</v>
      </c>
      <c r="Y1049" s="216"/>
    </row>
    <row r="1050" spans="2:25" x14ac:dyDescent="0.25">
      <c r="B1050" t="s">
        <v>2105</v>
      </c>
      <c r="C1050" s="216">
        <v>44635</v>
      </c>
      <c r="D1050" t="s">
        <v>1643</v>
      </c>
      <c r="E1050" t="s">
        <v>639</v>
      </c>
      <c r="F1050">
        <v>6224</v>
      </c>
      <c r="G1050" t="s">
        <v>822</v>
      </c>
      <c r="H1050" t="s">
        <v>2114</v>
      </c>
      <c r="I1050" t="s">
        <v>679</v>
      </c>
      <c r="J1050" s="217">
        <v>100000</v>
      </c>
      <c r="K1050" s="218">
        <v>597.89654399999995</v>
      </c>
      <c r="L1050" s="217">
        <v>167.25</v>
      </c>
      <c r="M1050" t="s">
        <v>643</v>
      </c>
      <c r="N1050" t="s">
        <v>2031</v>
      </c>
      <c r="O1050" t="s">
        <v>1332</v>
      </c>
      <c r="P1050" t="s">
        <v>682</v>
      </c>
      <c r="Q1050" t="s">
        <v>683</v>
      </c>
      <c r="R1050" t="s">
        <v>1669</v>
      </c>
      <c r="S1050" t="s">
        <v>1669</v>
      </c>
      <c r="T1050" t="s">
        <v>1669</v>
      </c>
      <c r="U1050" t="s">
        <v>1669</v>
      </c>
      <c r="V1050" t="s">
        <v>648</v>
      </c>
      <c r="W1050" t="s">
        <v>1618</v>
      </c>
      <c r="X1050" t="s">
        <v>1987</v>
      </c>
      <c r="Y1050" s="216"/>
    </row>
    <row r="1051" spans="2:25" x14ac:dyDescent="0.25">
      <c r="B1051" t="s">
        <v>2105</v>
      </c>
      <c r="C1051" s="216">
        <v>44635</v>
      </c>
      <c r="D1051" t="s">
        <v>1643</v>
      </c>
      <c r="E1051" t="s">
        <v>639</v>
      </c>
      <c r="F1051">
        <v>6224</v>
      </c>
      <c r="G1051" t="s">
        <v>826</v>
      </c>
      <c r="H1051" t="s">
        <v>2114</v>
      </c>
      <c r="I1051" t="s">
        <v>679</v>
      </c>
      <c r="J1051" s="217">
        <v>100000</v>
      </c>
      <c r="K1051" s="218">
        <v>597.89654399999995</v>
      </c>
      <c r="L1051" s="217">
        <v>167.25</v>
      </c>
      <c r="M1051" t="s">
        <v>643</v>
      </c>
      <c r="N1051" t="s">
        <v>2031</v>
      </c>
      <c r="O1051" t="s">
        <v>1332</v>
      </c>
      <c r="P1051" t="s">
        <v>682</v>
      </c>
      <c r="Q1051" t="s">
        <v>683</v>
      </c>
      <c r="R1051" t="s">
        <v>1669</v>
      </c>
      <c r="S1051" t="s">
        <v>1669</v>
      </c>
      <c r="T1051" t="s">
        <v>1669</v>
      </c>
      <c r="U1051" t="s">
        <v>1669</v>
      </c>
      <c r="V1051" t="s">
        <v>648</v>
      </c>
      <c r="W1051" t="s">
        <v>1618</v>
      </c>
      <c r="X1051" t="s">
        <v>1987</v>
      </c>
      <c r="Y1051" s="216"/>
    </row>
    <row r="1052" spans="2:25" x14ac:dyDescent="0.25">
      <c r="B1052" t="s">
        <v>2105</v>
      </c>
      <c r="C1052" s="216">
        <v>44635</v>
      </c>
      <c r="D1052" t="s">
        <v>1643</v>
      </c>
      <c r="E1052" t="s">
        <v>639</v>
      </c>
      <c r="F1052">
        <v>6224</v>
      </c>
      <c r="G1052" t="s">
        <v>1110</v>
      </c>
      <c r="H1052" t="s">
        <v>2118</v>
      </c>
      <c r="I1052" t="s">
        <v>679</v>
      </c>
      <c r="J1052" s="217">
        <v>155000</v>
      </c>
      <c r="K1052" s="218">
        <v>597.89654399999995</v>
      </c>
      <c r="L1052" s="217">
        <v>259.24</v>
      </c>
      <c r="M1052" t="s">
        <v>643</v>
      </c>
      <c r="N1052" t="s">
        <v>1948</v>
      </c>
      <c r="O1052" t="s">
        <v>764</v>
      </c>
      <c r="P1052" t="s">
        <v>682</v>
      </c>
      <c r="Q1052" t="s">
        <v>683</v>
      </c>
      <c r="R1052" t="s">
        <v>1669</v>
      </c>
      <c r="S1052" t="s">
        <v>1669</v>
      </c>
      <c r="T1052" t="s">
        <v>1669</v>
      </c>
      <c r="U1052" t="s">
        <v>1669</v>
      </c>
      <c r="V1052" t="s">
        <v>648</v>
      </c>
      <c r="W1052" t="s">
        <v>1618</v>
      </c>
      <c r="X1052" t="s">
        <v>1987</v>
      </c>
      <c r="Y1052" s="216"/>
    </row>
    <row r="1053" spans="2:25" x14ac:dyDescent="0.25">
      <c r="B1053" t="s">
        <v>2105</v>
      </c>
      <c r="C1053" s="216">
        <v>44636</v>
      </c>
      <c r="D1053" t="s">
        <v>1643</v>
      </c>
      <c r="E1053" t="s">
        <v>639</v>
      </c>
      <c r="F1053">
        <v>6224</v>
      </c>
      <c r="G1053" t="s">
        <v>824</v>
      </c>
      <c r="H1053" t="s">
        <v>2114</v>
      </c>
      <c r="I1053" t="s">
        <v>679</v>
      </c>
      <c r="J1053" s="217">
        <v>100000</v>
      </c>
      <c r="K1053" s="218">
        <v>596.68630199999996</v>
      </c>
      <c r="L1053" s="217">
        <v>167.59</v>
      </c>
      <c r="M1053" t="s">
        <v>643</v>
      </c>
      <c r="N1053" t="s">
        <v>2031</v>
      </c>
      <c r="O1053" t="s">
        <v>1332</v>
      </c>
      <c r="P1053" t="s">
        <v>682</v>
      </c>
      <c r="Q1053" t="s">
        <v>683</v>
      </c>
      <c r="R1053" t="s">
        <v>1669</v>
      </c>
      <c r="S1053" t="s">
        <v>1669</v>
      </c>
      <c r="T1053" t="s">
        <v>1669</v>
      </c>
      <c r="U1053" t="s">
        <v>1669</v>
      </c>
      <c r="V1053" t="s">
        <v>648</v>
      </c>
      <c r="W1053" t="s">
        <v>1618</v>
      </c>
      <c r="X1053" t="s">
        <v>1987</v>
      </c>
      <c r="Y1053" s="216"/>
    </row>
    <row r="1054" spans="2:25" x14ac:dyDescent="0.25">
      <c r="B1054" t="s">
        <v>2105</v>
      </c>
      <c r="C1054" s="216">
        <v>44636</v>
      </c>
      <c r="D1054" t="s">
        <v>1643</v>
      </c>
      <c r="E1054" t="s">
        <v>639</v>
      </c>
      <c r="F1054">
        <v>5817</v>
      </c>
      <c r="G1054" t="s">
        <v>654</v>
      </c>
      <c r="H1054" t="s">
        <v>663</v>
      </c>
      <c r="I1054" t="s">
        <v>1669</v>
      </c>
      <c r="J1054" s="217">
        <v>0</v>
      </c>
      <c r="K1054" s="218">
        <v>0</v>
      </c>
      <c r="L1054" s="217">
        <v>6.48</v>
      </c>
      <c r="M1054" t="s">
        <v>643</v>
      </c>
      <c r="N1054" t="s">
        <v>1994</v>
      </c>
      <c r="O1054" t="s">
        <v>664</v>
      </c>
      <c r="P1054" t="s">
        <v>645</v>
      </c>
      <c r="Q1054" t="s">
        <v>646</v>
      </c>
      <c r="R1054" t="s">
        <v>1669</v>
      </c>
      <c r="S1054" t="s">
        <v>1669</v>
      </c>
      <c r="T1054" t="s">
        <v>649</v>
      </c>
      <c r="U1054" t="s">
        <v>665</v>
      </c>
      <c r="V1054" t="s">
        <v>648</v>
      </c>
      <c r="W1054" t="s">
        <v>649</v>
      </c>
      <c r="X1054" t="s">
        <v>1987</v>
      </c>
      <c r="Y1054" s="216"/>
    </row>
    <row r="1055" spans="2:25" x14ac:dyDescent="0.25">
      <c r="B1055" t="s">
        <v>2105</v>
      </c>
      <c r="C1055" s="216">
        <v>44636</v>
      </c>
      <c r="D1055" t="s">
        <v>1643</v>
      </c>
      <c r="E1055" t="s">
        <v>639</v>
      </c>
      <c r="F1055">
        <v>6224</v>
      </c>
      <c r="G1055" t="s">
        <v>1108</v>
      </c>
      <c r="H1055" t="s">
        <v>2119</v>
      </c>
      <c r="I1055" t="s">
        <v>679</v>
      </c>
      <c r="J1055" s="217">
        <v>12000</v>
      </c>
      <c r="K1055" s="218">
        <v>596.68630199999996</v>
      </c>
      <c r="L1055" s="217">
        <v>20.11</v>
      </c>
      <c r="M1055" t="s">
        <v>643</v>
      </c>
      <c r="N1055" t="s">
        <v>1932</v>
      </c>
      <c r="O1055" t="s">
        <v>721</v>
      </c>
      <c r="P1055" t="s">
        <v>682</v>
      </c>
      <c r="Q1055" t="s">
        <v>683</v>
      </c>
      <c r="R1055" t="s">
        <v>1669</v>
      </c>
      <c r="S1055" t="s">
        <v>1669</v>
      </c>
      <c r="T1055" t="s">
        <v>1669</v>
      </c>
      <c r="U1055" t="s">
        <v>1669</v>
      </c>
      <c r="V1055" t="s">
        <v>648</v>
      </c>
      <c r="W1055" t="s">
        <v>1618</v>
      </c>
      <c r="X1055" t="s">
        <v>1987</v>
      </c>
      <c r="Y1055" s="216"/>
    </row>
    <row r="1056" spans="2:25" x14ac:dyDescent="0.25">
      <c r="B1056" t="s">
        <v>2105</v>
      </c>
      <c r="C1056" s="216">
        <v>44636</v>
      </c>
      <c r="D1056" t="s">
        <v>1643</v>
      </c>
      <c r="E1056" t="s">
        <v>639</v>
      </c>
      <c r="F1056">
        <v>6224</v>
      </c>
      <c r="G1056" t="s">
        <v>1114</v>
      </c>
      <c r="H1056" t="s">
        <v>2120</v>
      </c>
      <c r="I1056" t="s">
        <v>679</v>
      </c>
      <c r="J1056" s="217">
        <v>5000</v>
      </c>
      <c r="K1056" s="218">
        <v>596.68630199999996</v>
      </c>
      <c r="L1056" s="217">
        <v>8.3800000000000008</v>
      </c>
      <c r="M1056" t="s">
        <v>643</v>
      </c>
      <c r="N1056" t="s">
        <v>1932</v>
      </c>
      <c r="O1056" t="s">
        <v>721</v>
      </c>
      <c r="P1056" t="s">
        <v>682</v>
      </c>
      <c r="Q1056" t="s">
        <v>683</v>
      </c>
      <c r="R1056" t="s">
        <v>1669</v>
      </c>
      <c r="S1056" t="s">
        <v>1669</v>
      </c>
      <c r="T1056" t="s">
        <v>1669</v>
      </c>
      <c r="U1056" t="s">
        <v>1669</v>
      </c>
      <c r="V1056" t="s">
        <v>648</v>
      </c>
      <c r="W1056" t="s">
        <v>1618</v>
      </c>
      <c r="X1056" t="s">
        <v>1987</v>
      </c>
      <c r="Y1056" s="216"/>
    </row>
    <row r="1057" spans="2:25" x14ac:dyDescent="0.25">
      <c r="B1057" t="s">
        <v>2105</v>
      </c>
      <c r="C1057" s="216">
        <v>44641</v>
      </c>
      <c r="D1057" t="s">
        <v>1643</v>
      </c>
      <c r="E1057" t="s">
        <v>639</v>
      </c>
      <c r="F1057">
        <v>6224</v>
      </c>
      <c r="G1057" t="s">
        <v>838</v>
      </c>
      <c r="H1057" t="s">
        <v>2121</v>
      </c>
      <c r="I1057" t="s">
        <v>679</v>
      </c>
      <c r="J1057" s="217">
        <v>10000</v>
      </c>
      <c r="K1057" s="218">
        <v>594.29139399999997</v>
      </c>
      <c r="L1057" s="217">
        <v>16.829999999999998</v>
      </c>
      <c r="M1057" t="s">
        <v>643</v>
      </c>
      <c r="N1057" t="s">
        <v>1932</v>
      </c>
      <c r="O1057" t="s">
        <v>721</v>
      </c>
      <c r="P1057" t="s">
        <v>682</v>
      </c>
      <c r="Q1057" t="s">
        <v>683</v>
      </c>
      <c r="R1057" t="s">
        <v>1669</v>
      </c>
      <c r="S1057" t="s">
        <v>1669</v>
      </c>
      <c r="T1057" t="s">
        <v>1669</v>
      </c>
      <c r="U1057" t="s">
        <v>1669</v>
      </c>
      <c r="V1057" t="s">
        <v>648</v>
      </c>
      <c r="W1057" t="s">
        <v>1618</v>
      </c>
      <c r="X1057" t="s">
        <v>1987</v>
      </c>
      <c r="Y1057" s="216"/>
    </row>
    <row r="1058" spans="2:25" x14ac:dyDescent="0.25">
      <c r="B1058" t="s">
        <v>2105</v>
      </c>
      <c r="C1058" s="216">
        <v>44641</v>
      </c>
      <c r="D1058" t="s">
        <v>1643</v>
      </c>
      <c r="E1058" t="s">
        <v>639</v>
      </c>
      <c r="F1058">
        <v>6224</v>
      </c>
      <c r="G1058" t="s">
        <v>1112</v>
      </c>
      <c r="H1058" t="s">
        <v>2122</v>
      </c>
      <c r="I1058" t="s">
        <v>679</v>
      </c>
      <c r="J1058" s="217">
        <v>100000</v>
      </c>
      <c r="K1058" s="218">
        <v>594.29139399999997</v>
      </c>
      <c r="L1058" s="217">
        <v>168.27</v>
      </c>
      <c r="M1058" t="s">
        <v>643</v>
      </c>
      <c r="N1058" t="s">
        <v>2031</v>
      </c>
      <c r="O1058" t="s">
        <v>1332</v>
      </c>
      <c r="P1058" t="s">
        <v>682</v>
      </c>
      <c r="Q1058" t="s">
        <v>683</v>
      </c>
      <c r="R1058" t="s">
        <v>1669</v>
      </c>
      <c r="S1058" t="s">
        <v>1669</v>
      </c>
      <c r="T1058" t="s">
        <v>1669</v>
      </c>
      <c r="U1058" t="s">
        <v>1669</v>
      </c>
      <c r="V1058" t="s">
        <v>648</v>
      </c>
      <c r="W1058" t="s">
        <v>1618</v>
      </c>
      <c r="X1058" t="s">
        <v>1987</v>
      </c>
      <c r="Y1058" s="216"/>
    </row>
    <row r="1059" spans="2:25" x14ac:dyDescent="0.25">
      <c r="B1059" t="s">
        <v>2105</v>
      </c>
      <c r="C1059" s="216">
        <v>44641</v>
      </c>
      <c r="D1059" t="s">
        <v>1643</v>
      </c>
      <c r="E1059" t="s">
        <v>639</v>
      </c>
      <c r="F1059">
        <v>6224</v>
      </c>
      <c r="G1059" t="s">
        <v>832</v>
      </c>
      <c r="H1059" t="s">
        <v>2114</v>
      </c>
      <c r="I1059" t="s">
        <v>679</v>
      </c>
      <c r="J1059" s="217">
        <v>100000</v>
      </c>
      <c r="K1059" s="218">
        <v>594.29139399999997</v>
      </c>
      <c r="L1059" s="217">
        <v>168.27</v>
      </c>
      <c r="M1059" t="s">
        <v>643</v>
      </c>
      <c r="N1059" t="s">
        <v>2031</v>
      </c>
      <c r="O1059" t="s">
        <v>1332</v>
      </c>
      <c r="P1059" t="s">
        <v>682</v>
      </c>
      <c r="Q1059" t="s">
        <v>683</v>
      </c>
      <c r="R1059" t="s">
        <v>1669</v>
      </c>
      <c r="S1059" t="s">
        <v>1669</v>
      </c>
      <c r="T1059" t="s">
        <v>1669</v>
      </c>
      <c r="U1059" t="s">
        <v>1669</v>
      </c>
      <c r="V1059" t="s">
        <v>648</v>
      </c>
      <c r="W1059" t="s">
        <v>1618</v>
      </c>
      <c r="X1059" t="s">
        <v>1987</v>
      </c>
      <c r="Y1059" s="216"/>
    </row>
    <row r="1060" spans="2:25" x14ac:dyDescent="0.25">
      <c r="B1060" t="s">
        <v>2105</v>
      </c>
      <c r="C1060" s="216">
        <v>44642</v>
      </c>
      <c r="D1060" t="s">
        <v>1643</v>
      </c>
      <c r="E1060" t="s">
        <v>639</v>
      </c>
      <c r="F1060">
        <v>6224</v>
      </c>
      <c r="G1060" t="s">
        <v>2123</v>
      </c>
      <c r="H1060" t="s">
        <v>2126</v>
      </c>
      <c r="I1060" t="s">
        <v>679</v>
      </c>
      <c r="J1060" s="217">
        <v>25000</v>
      </c>
      <c r="K1060" s="218">
        <v>595.77056400000004</v>
      </c>
      <c r="L1060" s="217">
        <v>41.96</v>
      </c>
      <c r="M1060" t="s">
        <v>643</v>
      </c>
      <c r="N1060" t="s">
        <v>1994</v>
      </c>
      <c r="O1060" t="s">
        <v>664</v>
      </c>
      <c r="P1060" t="s">
        <v>682</v>
      </c>
      <c r="Q1060" t="s">
        <v>683</v>
      </c>
      <c r="R1060" t="s">
        <v>1669</v>
      </c>
      <c r="S1060" t="s">
        <v>1669</v>
      </c>
      <c r="T1060" t="s">
        <v>1669</v>
      </c>
      <c r="U1060" t="s">
        <v>1669</v>
      </c>
      <c r="V1060" t="s">
        <v>648</v>
      </c>
      <c r="W1060" t="s">
        <v>1618</v>
      </c>
      <c r="X1060" t="s">
        <v>1987</v>
      </c>
      <c r="Y1060" s="216"/>
    </row>
    <row r="1061" spans="2:25" x14ac:dyDescent="0.25">
      <c r="B1061" t="s">
        <v>2105</v>
      </c>
      <c r="C1061" s="216">
        <v>44642</v>
      </c>
      <c r="D1061" t="s">
        <v>1643</v>
      </c>
      <c r="E1061" t="s">
        <v>639</v>
      </c>
      <c r="F1061">
        <v>6224</v>
      </c>
      <c r="G1061" t="s">
        <v>2123</v>
      </c>
      <c r="H1061" t="s">
        <v>2124</v>
      </c>
      <c r="I1061" t="s">
        <v>679</v>
      </c>
      <c r="J1061" s="217">
        <v>4750</v>
      </c>
      <c r="K1061" s="218">
        <v>595.77056400000004</v>
      </c>
      <c r="L1061" s="217">
        <v>7.97</v>
      </c>
      <c r="M1061" t="s">
        <v>643</v>
      </c>
      <c r="N1061" t="s">
        <v>1665</v>
      </c>
      <c r="O1061" t="s">
        <v>741</v>
      </c>
      <c r="P1061" t="s">
        <v>682</v>
      </c>
      <c r="Q1061" t="s">
        <v>683</v>
      </c>
      <c r="R1061" t="s">
        <v>1669</v>
      </c>
      <c r="S1061" t="s">
        <v>1669</v>
      </c>
      <c r="T1061" t="s">
        <v>1669</v>
      </c>
      <c r="U1061" t="s">
        <v>1669</v>
      </c>
      <c r="V1061" t="s">
        <v>648</v>
      </c>
      <c r="W1061" t="s">
        <v>1618</v>
      </c>
      <c r="X1061" t="s">
        <v>1987</v>
      </c>
      <c r="Y1061" s="216"/>
    </row>
    <row r="1062" spans="2:25" x14ac:dyDescent="0.25">
      <c r="B1062" t="s">
        <v>2105</v>
      </c>
      <c r="C1062" s="216">
        <v>44642</v>
      </c>
      <c r="D1062" t="s">
        <v>1643</v>
      </c>
      <c r="E1062" t="s">
        <v>639</v>
      </c>
      <c r="F1062">
        <v>6224</v>
      </c>
      <c r="G1062" t="s">
        <v>828</v>
      </c>
      <c r="H1062" t="s">
        <v>2125</v>
      </c>
      <c r="I1062" t="s">
        <v>679</v>
      </c>
      <c r="J1062" s="217">
        <v>176000</v>
      </c>
      <c r="K1062" s="218">
        <v>595.77056400000004</v>
      </c>
      <c r="L1062" s="217">
        <v>295.42</v>
      </c>
      <c r="M1062" t="s">
        <v>643</v>
      </c>
      <c r="N1062" t="s">
        <v>1933</v>
      </c>
      <c r="O1062" t="s">
        <v>797</v>
      </c>
      <c r="P1062" t="s">
        <v>682</v>
      </c>
      <c r="Q1062" t="s">
        <v>683</v>
      </c>
      <c r="R1062" t="s">
        <v>1669</v>
      </c>
      <c r="S1062" t="s">
        <v>1669</v>
      </c>
      <c r="T1062" t="s">
        <v>1669</v>
      </c>
      <c r="U1062" t="s">
        <v>1669</v>
      </c>
      <c r="V1062" t="s">
        <v>648</v>
      </c>
      <c r="W1062" t="s">
        <v>1618</v>
      </c>
      <c r="X1062" t="s">
        <v>1987</v>
      </c>
      <c r="Y1062" s="216"/>
    </row>
    <row r="1063" spans="2:25" x14ac:dyDescent="0.25">
      <c r="B1063" t="s">
        <v>2105</v>
      </c>
      <c r="C1063" s="216">
        <v>44642</v>
      </c>
      <c r="D1063" t="s">
        <v>1643</v>
      </c>
      <c r="E1063" t="s">
        <v>639</v>
      </c>
      <c r="F1063">
        <v>6224</v>
      </c>
      <c r="G1063" t="s">
        <v>834</v>
      </c>
      <c r="H1063" t="s">
        <v>891</v>
      </c>
      <c r="I1063" t="s">
        <v>679</v>
      </c>
      <c r="J1063" s="217">
        <v>30000</v>
      </c>
      <c r="K1063" s="218">
        <v>595.77056400000004</v>
      </c>
      <c r="L1063" s="217">
        <v>50.35</v>
      </c>
      <c r="M1063" t="s">
        <v>643</v>
      </c>
      <c r="N1063" t="s">
        <v>1932</v>
      </c>
      <c r="O1063" t="s">
        <v>721</v>
      </c>
      <c r="P1063" t="s">
        <v>682</v>
      </c>
      <c r="Q1063" t="s">
        <v>683</v>
      </c>
      <c r="R1063" t="s">
        <v>1669</v>
      </c>
      <c r="S1063" t="s">
        <v>1669</v>
      </c>
      <c r="T1063" t="s">
        <v>1669</v>
      </c>
      <c r="U1063" t="s">
        <v>1669</v>
      </c>
      <c r="V1063" t="s">
        <v>648</v>
      </c>
      <c r="W1063" t="s">
        <v>1618</v>
      </c>
      <c r="X1063" t="s">
        <v>1987</v>
      </c>
      <c r="Y1063" s="216"/>
    </row>
    <row r="1064" spans="2:25" x14ac:dyDescent="0.25">
      <c r="B1064" t="s">
        <v>2105</v>
      </c>
      <c r="C1064" s="216">
        <v>44643</v>
      </c>
      <c r="D1064" t="s">
        <v>1643</v>
      </c>
      <c r="E1064" t="s">
        <v>639</v>
      </c>
      <c r="F1064">
        <v>6224</v>
      </c>
      <c r="G1064" t="s">
        <v>2127</v>
      </c>
      <c r="H1064" t="s">
        <v>728</v>
      </c>
      <c r="I1064" t="s">
        <v>679</v>
      </c>
      <c r="J1064" s="217">
        <v>280000</v>
      </c>
      <c r="K1064" s="218">
        <v>595.79983700000003</v>
      </c>
      <c r="L1064" s="217">
        <v>469.96</v>
      </c>
      <c r="M1064" t="s">
        <v>643</v>
      </c>
      <c r="N1064" t="s">
        <v>1652</v>
      </c>
      <c r="O1064" t="s">
        <v>728</v>
      </c>
      <c r="P1064" t="s">
        <v>682</v>
      </c>
      <c r="Q1064" t="s">
        <v>683</v>
      </c>
      <c r="R1064" t="s">
        <v>1669</v>
      </c>
      <c r="S1064" t="s">
        <v>1669</v>
      </c>
      <c r="T1064" t="s">
        <v>1669</v>
      </c>
      <c r="U1064" t="s">
        <v>1669</v>
      </c>
      <c r="V1064" t="s">
        <v>648</v>
      </c>
      <c r="W1064" t="s">
        <v>1618</v>
      </c>
      <c r="X1064" t="s">
        <v>1987</v>
      </c>
      <c r="Y1064" s="216"/>
    </row>
    <row r="1065" spans="2:25" x14ac:dyDescent="0.25">
      <c r="B1065" t="s">
        <v>2105</v>
      </c>
      <c r="C1065" s="216">
        <v>44644</v>
      </c>
      <c r="D1065" t="s">
        <v>1643</v>
      </c>
      <c r="E1065" t="s">
        <v>639</v>
      </c>
      <c r="F1065">
        <v>6224</v>
      </c>
      <c r="G1065" t="s">
        <v>2128</v>
      </c>
      <c r="H1065" t="s">
        <v>2129</v>
      </c>
      <c r="I1065" t="s">
        <v>679</v>
      </c>
      <c r="J1065" s="217">
        <v>204954</v>
      </c>
      <c r="K1065" s="218">
        <v>596.79323099999999</v>
      </c>
      <c r="L1065" s="217">
        <v>343.43</v>
      </c>
      <c r="M1065" t="s">
        <v>643</v>
      </c>
      <c r="N1065" t="s">
        <v>1941</v>
      </c>
      <c r="O1065" t="s">
        <v>689</v>
      </c>
      <c r="P1065" t="s">
        <v>682</v>
      </c>
      <c r="Q1065" t="s">
        <v>683</v>
      </c>
      <c r="R1065" t="s">
        <v>1669</v>
      </c>
      <c r="S1065" t="s">
        <v>1669</v>
      </c>
      <c r="T1065" t="s">
        <v>1669</v>
      </c>
      <c r="U1065" t="s">
        <v>1669</v>
      </c>
      <c r="V1065" t="s">
        <v>648</v>
      </c>
      <c r="W1065" t="s">
        <v>1618</v>
      </c>
      <c r="X1065" t="s">
        <v>1987</v>
      </c>
      <c r="Y1065" s="216"/>
    </row>
    <row r="1066" spans="2:25" x14ac:dyDescent="0.25">
      <c r="B1066" t="s">
        <v>2105</v>
      </c>
      <c r="C1066" s="216">
        <v>44644</v>
      </c>
      <c r="D1066" t="s">
        <v>1643</v>
      </c>
      <c r="E1066" t="s">
        <v>639</v>
      </c>
      <c r="F1066">
        <v>6224</v>
      </c>
      <c r="G1066" t="s">
        <v>1151</v>
      </c>
      <c r="H1066" t="s">
        <v>2129</v>
      </c>
      <c r="I1066" t="s">
        <v>679</v>
      </c>
      <c r="J1066" s="217">
        <v>726626</v>
      </c>
      <c r="K1066" s="218">
        <v>596.79323099999999</v>
      </c>
      <c r="L1066" s="217">
        <v>1217.55</v>
      </c>
      <c r="M1066" t="s">
        <v>643</v>
      </c>
      <c r="N1066" t="s">
        <v>1946</v>
      </c>
      <c r="O1066" t="s">
        <v>681</v>
      </c>
      <c r="P1066" t="s">
        <v>682</v>
      </c>
      <c r="Q1066" t="s">
        <v>683</v>
      </c>
      <c r="R1066" t="s">
        <v>1669</v>
      </c>
      <c r="S1066" t="s">
        <v>1669</v>
      </c>
      <c r="T1066" t="s">
        <v>1669</v>
      </c>
      <c r="U1066" t="s">
        <v>1669</v>
      </c>
      <c r="V1066" t="s">
        <v>648</v>
      </c>
      <c r="W1066" t="s">
        <v>1618</v>
      </c>
      <c r="X1066" t="s">
        <v>1987</v>
      </c>
      <c r="Y1066" s="216"/>
    </row>
    <row r="1067" spans="2:25" x14ac:dyDescent="0.25">
      <c r="B1067" t="s">
        <v>2105</v>
      </c>
      <c r="C1067" s="216">
        <v>44645</v>
      </c>
      <c r="D1067" t="s">
        <v>1643</v>
      </c>
      <c r="E1067" t="s">
        <v>639</v>
      </c>
      <c r="F1067">
        <v>5861</v>
      </c>
      <c r="G1067" t="s">
        <v>651</v>
      </c>
      <c r="H1067" t="s">
        <v>1153</v>
      </c>
      <c r="I1067" t="s">
        <v>1669</v>
      </c>
      <c r="J1067" s="217">
        <v>0</v>
      </c>
      <c r="K1067" s="218">
        <v>0</v>
      </c>
      <c r="L1067" s="217">
        <v>4177</v>
      </c>
      <c r="M1067" t="s">
        <v>643</v>
      </c>
      <c r="N1067" t="s">
        <v>1931</v>
      </c>
      <c r="O1067" t="s">
        <v>644</v>
      </c>
      <c r="P1067" t="s">
        <v>645</v>
      </c>
      <c r="Q1067" t="s">
        <v>646</v>
      </c>
      <c r="R1067" t="s">
        <v>1669</v>
      </c>
      <c r="S1067" t="s">
        <v>1669</v>
      </c>
      <c r="T1067" t="s">
        <v>1986</v>
      </c>
      <c r="U1067" t="s">
        <v>647</v>
      </c>
      <c r="V1067" t="s">
        <v>648</v>
      </c>
      <c r="W1067" t="s">
        <v>649</v>
      </c>
      <c r="X1067" t="s">
        <v>1987</v>
      </c>
      <c r="Y1067" s="216"/>
    </row>
    <row r="1068" spans="2:25" x14ac:dyDescent="0.25">
      <c r="B1068" t="s">
        <v>2105</v>
      </c>
      <c r="C1068" s="216">
        <v>44645</v>
      </c>
      <c r="D1068" t="s">
        <v>1643</v>
      </c>
      <c r="E1068" t="s">
        <v>639</v>
      </c>
      <c r="F1068">
        <v>6224</v>
      </c>
      <c r="G1068" t="s">
        <v>1125</v>
      </c>
      <c r="H1068" t="s">
        <v>2114</v>
      </c>
      <c r="I1068" t="s">
        <v>679</v>
      </c>
      <c r="J1068" s="217">
        <v>100000</v>
      </c>
      <c r="K1068" s="218">
        <v>595.92060000000004</v>
      </c>
      <c r="L1068" s="217">
        <v>167.81</v>
      </c>
      <c r="M1068" t="s">
        <v>643</v>
      </c>
      <c r="N1068" t="s">
        <v>2031</v>
      </c>
      <c r="O1068" t="s">
        <v>1332</v>
      </c>
      <c r="P1068" t="s">
        <v>682</v>
      </c>
      <c r="Q1068" t="s">
        <v>683</v>
      </c>
      <c r="R1068" t="s">
        <v>1669</v>
      </c>
      <c r="S1068" t="s">
        <v>1669</v>
      </c>
      <c r="T1068" t="s">
        <v>1669</v>
      </c>
      <c r="U1068" t="s">
        <v>1669</v>
      </c>
      <c r="V1068" t="s">
        <v>648</v>
      </c>
      <c r="W1068" t="s">
        <v>1618</v>
      </c>
      <c r="X1068" t="s">
        <v>1987</v>
      </c>
      <c r="Y1068" s="216"/>
    </row>
    <row r="1069" spans="2:25" x14ac:dyDescent="0.25">
      <c r="B1069" t="s">
        <v>2105</v>
      </c>
      <c r="C1069" s="216">
        <v>44645</v>
      </c>
      <c r="D1069" t="s">
        <v>1643</v>
      </c>
      <c r="E1069" t="s">
        <v>639</v>
      </c>
      <c r="F1069">
        <v>6224</v>
      </c>
      <c r="G1069" t="s">
        <v>1119</v>
      </c>
      <c r="H1069" t="s">
        <v>2114</v>
      </c>
      <c r="I1069" t="s">
        <v>679</v>
      </c>
      <c r="J1069" s="217">
        <v>100000</v>
      </c>
      <c r="K1069" s="218">
        <v>595.92060000000004</v>
      </c>
      <c r="L1069" s="217">
        <v>167.81</v>
      </c>
      <c r="M1069" t="s">
        <v>643</v>
      </c>
      <c r="N1069" t="s">
        <v>2031</v>
      </c>
      <c r="O1069" t="s">
        <v>1332</v>
      </c>
      <c r="P1069" t="s">
        <v>682</v>
      </c>
      <c r="Q1069" t="s">
        <v>683</v>
      </c>
      <c r="R1069" t="s">
        <v>1669</v>
      </c>
      <c r="S1069" t="s">
        <v>1669</v>
      </c>
      <c r="T1069" t="s">
        <v>1669</v>
      </c>
      <c r="U1069" t="s">
        <v>1669</v>
      </c>
      <c r="V1069" t="s">
        <v>648</v>
      </c>
      <c r="W1069" t="s">
        <v>1618</v>
      </c>
      <c r="X1069" t="s">
        <v>1987</v>
      </c>
      <c r="Y1069" s="216"/>
    </row>
    <row r="1070" spans="2:25" x14ac:dyDescent="0.25">
      <c r="B1070" t="s">
        <v>2105</v>
      </c>
      <c r="C1070" s="216">
        <v>44645</v>
      </c>
      <c r="D1070" t="s">
        <v>1643</v>
      </c>
      <c r="E1070" t="s">
        <v>639</v>
      </c>
      <c r="F1070">
        <v>6224</v>
      </c>
      <c r="G1070" t="s">
        <v>1121</v>
      </c>
      <c r="H1070" t="s">
        <v>2130</v>
      </c>
      <c r="I1070" t="s">
        <v>679</v>
      </c>
      <c r="J1070" s="217">
        <v>113450</v>
      </c>
      <c r="K1070" s="218">
        <v>595.92060000000004</v>
      </c>
      <c r="L1070" s="217">
        <v>190.38</v>
      </c>
      <c r="M1070" t="s">
        <v>643</v>
      </c>
      <c r="N1070" t="s">
        <v>1948</v>
      </c>
      <c r="O1070" t="s">
        <v>764</v>
      </c>
      <c r="P1070" t="s">
        <v>682</v>
      </c>
      <c r="Q1070" t="s">
        <v>683</v>
      </c>
      <c r="R1070" t="s">
        <v>1669</v>
      </c>
      <c r="S1070" t="s">
        <v>1669</v>
      </c>
      <c r="T1070" t="s">
        <v>1669</v>
      </c>
      <c r="U1070" t="s">
        <v>1669</v>
      </c>
      <c r="V1070" t="s">
        <v>648</v>
      </c>
      <c r="W1070" t="s">
        <v>1618</v>
      </c>
      <c r="X1070" t="s">
        <v>1987</v>
      </c>
      <c r="Y1070" s="216"/>
    </row>
    <row r="1071" spans="2:25" x14ac:dyDescent="0.25">
      <c r="B1071" t="s">
        <v>2105</v>
      </c>
      <c r="C1071" s="216">
        <v>44645</v>
      </c>
      <c r="D1071" t="s">
        <v>1643</v>
      </c>
      <c r="E1071" t="s">
        <v>639</v>
      </c>
      <c r="F1071">
        <v>6224</v>
      </c>
      <c r="G1071" t="s">
        <v>1117</v>
      </c>
      <c r="H1071" t="s">
        <v>2131</v>
      </c>
      <c r="I1071" t="s">
        <v>679</v>
      </c>
      <c r="J1071" s="217">
        <v>49600</v>
      </c>
      <c r="K1071" s="218">
        <v>595.92060000000004</v>
      </c>
      <c r="L1071" s="217">
        <v>83.23</v>
      </c>
      <c r="M1071" t="s">
        <v>643</v>
      </c>
      <c r="N1071" t="s">
        <v>1948</v>
      </c>
      <c r="O1071" t="s">
        <v>764</v>
      </c>
      <c r="P1071" t="s">
        <v>682</v>
      </c>
      <c r="Q1071" t="s">
        <v>683</v>
      </c>
      <c r="R1071" t="s">
        <v>1669</v>
      </c>
      <c r="S1071" t="s">
        <v>1669</v>
      </c>
      <c r="T1071" t="s">
        <v>1669</v>
      </c>
      <c r="U1071" t="s">
        <v>1669</v>
      </c>
      <c r="V1071" t="s">
        <v>648</v>
      </c>
      <c r="W1071" t="s">
        <v>1618</v>
      </c>
      <c r="X1071" t="s">
        <v>1987</v>
      </c>
      <c r="Y1071" s="216"/>
    </row>
    <row r="1072" spans="2:25" x14ac:dyDescent="0.25">
      <c r="B1072" t="s">
        <v>2105</v>
      </c>
      <c r="C1072" s="216">
        <v>44648</v>
      </c>
      <c r="D1072" t="s">
        <v>1643</v>
      </c>
      <c r="E1072" t="s">
        <v>639</v>
      </c>
      <c r="F1072">
        <v>6224</v>
      </c>
      <c r="G1072" t="s">
        <v>2132</v>
      </c>
      <c r="H1072" t="s">
        <v>2133</v>
      </c>
      <c r="I1072" t="s">
        <v>679</v>
      </c>
      <c r="J1072" s="217">
        <v>100000</v>
      </c>
      <c r="K1072" s="218">
        <v>597.81869700000004</v>
      </c>
      <c r="L1072" s="217">
        <v>167.27</v>
      </c>
      <c r="M1072" t="s">
        <v>643</v>
      </c>
      <c r="N1072" t="s">
        <v>2031</v>
      </c>
      <c r="O1072" t="s">
        <v>1332</v>
      </c>
      <c r="P1072" t="s">
        <v>682</v>
      </c>
      <c r="Q1072" t="s">
        <v>683</v>
      </c>
      <c r="R1072" t="s">
        <v>1669</v>
      </c>
      <c r="S1072" t="s">
        <v>1669</v>
      </c>
      <c r="T1072" t="s">
        <v>1669</v>
      </c>
      <c r="U1072" t="s">
        <v>1669</v>
      </c>
      <c r="V1072" t="s">
        <v>648</v>
      </c>
      <c r="W1072" t="s">
        <v>1618</v>
      </c>
      <c r="X1072" t="s">
        <v>1987</v>
      </c>
      <c r="Y1072" s="216"/>
    </row>
    <row r="1073" spans="2:25" x14ac:dyDescent="0.25">
      <c r="B1073" t="s">
        <v>2105</v>
      </c>
      <c r="C1073" s="216">
        <v>44648</v>
      </c>
      <c r="D1073" t="s">
        <v>1643</v>
      </c>
      <c r="E1073" t="s">
        <v>639</v>
      </c>
      <c r="F1073">
        <v>6224</v>
      </c>
      <c r="G1073" t="s">
        <v>2134</v>
      </c>
      <c r="H1073" t="s">
        <v>2135</v>
      </c>
      <c r="I1073" t="s">
        <v>679</v>
      </c>
      <c r="J1073" s="217">
        <v>60000</v>
      </c>
      <c r="K1073" s="218">
        <v>597.81869700000004</v>
      </c>
      <c r="L1073" s="217">
        <v>100.36</v>
      </c>
      <c r="M1073" t="s">
        <v>643</v>
      </c>
      <c r="N1073" t="s">
        <v>1654</v>
      </c>
      <c r="O1073" t="s">
        <v>698</v>
      </c>
      <c r="P1073" t="s">
        <v>682</v>
      </c>
      <c r="Q1073" t="s">
        <v>683</v>
      </c>
      <c r="R1073" t="s">
        <v>1669</v>
      </c>
      <c r="S1073" t="s">
        <v>1669</v>
      </c>
      <c r="T1073" t="s">
        <v>1669</v>
      </c>
      <c r="U1073" t="s">
        <v>1669</v>
      </c>
      <c r="V1073" t="s">
        <v>648</v>
      </c>
      <c r="W1073" t="s">
        <v>1618</v>
      </c>
      <c r="X1073" t="s">
        <v>1987</v>
      </c>
      <c r="Y1073" s="216"/>
    </row>
    <row r="1074" spans="2:25" x14ac:dyDescent="0.25">
      <c r="B1074" t="s">
        <v>2105</v>
      </c>
      <c r="C1074" s="216">
        <v>44648</v>
      </c>
      <c r="D1074" t="s">
        <v>1643</v>
      </c>
      <c r="E1074" t="s">
        <v>639</v>
      </c>
      <c r="F1074">
        <v>6224</v>
      </c>
      <c r="G1074" t="s">
        <v>2132</v>
      </c>
      <c r="H1074" t="s">
        <v>2135</v>
      </c>
      <c r="I1074" t="s">
        <v>679</v>
      </c>
      <c r="J1074" s="217">
        <v>75000</v>
      </c>
      <c r="K1074" s="218">
        <v>597.81869700000004</v>
      </c>
      <c r="L1074" s="217">
        <v>125.46</v>
      </c>
      <c r="M1074" t="s">
        <v>643</v>
      </c>
      <c r="N1074" t="s">
        <v>1653</v>
      </c>
      <c r="O1074" t="s">
        <v>701</v>
      </c>
      <c r="P1074" t="s">
        <v>682</v>
      </c>
      <c r="Q1074" t="s">
        <v>683</v>
      </c>
      <c r="R1074" t="s">
        <v>1669</v>
      </c>
      <c r="S1074" t="s">
        <v>1669</v>
      </c>
      <c r="T1074" t="s">
        <v>1669</v>
      </c>
      <c r="U1074" t="s">
        <v>1669</v>
      </c>
      <c r="V1074" t="s">
        <v>648</v>
      </c>
      <c r="W1074" t="s">
        <v>1618</v>
      </c>
      <c r="X1074" t="s">
        <v>1987</v>
      </c>
      <c r="Y1074" s="216"/>
    </row>
    <row r="1075" spans="2:25" x14ac:dyDescent="0.25">
      <c r="B1075" t="s">
        <v>2105</v>
      </c>
      <c r="C1075" s="216">
        <v>44648</v>
      </c>
      <c r="D1075" t="s">
        <v>1643</v>
      </c>
      <c r="E1075" t="s">
        <v>639</v>
      </c>
      <c r="F1075">
        <v>6224</v>
      </c>
      <c r="G1075" t="s">
        <v>2136</v>
      </c>
      <c r="H1075" t="s">
        <v>881</v>
      </c>
      <c r="I1075" t="s">
        <v>679</v>
      </c>
      <c r="J1075" s="217">
        <v>2500</v>
      </c>
      <c r="K1075" s="218">
        <v>597.81869700000004</v>
      </c>
      <c r="L1075" s="217">
        <v>4.18</v>
      </c>
      <c r="M1075" t="s">
        <v>643</v>
      </c>
      <c r="N1075" t="s">
        <v>1932</v>
      </c>
      <c r="O1075" t="s">
        <v>721</v>
      </c>
      <c r="P1075" t="s">
        <v>682</v>
      </c>
      <c r="Q1075" t="s">
        <v>683</v>
      </c>
      <c r="R1075" t="s">
        <v>1669</v>
      </c>
      <c r="S1075" t="s">
        <v>1669</v>
      </c>
      <c r="T1075" t="s">
        <v>1669</v>
      </c>
      <c r="U1075" t="s">
        <v>1669</v>
      </c>
      <c r="V1075" t="s">
        <v>648</v>
      </c>
      <c r="W1075" t="s">
        <v>1618</v>
      </c>
      <c r="X1075" t="s">
        <v>1987</v>
      </c>
      <c r="Y1075" s="216"/>
    </row>
    <row r="1076" spans="2:25" x14ac:dyDescent="0.25">
      <c r="B1076" t="s">
        <v>2105</v>
      </c>
      <c r="C1076" s="216">
        <v>44649</v>
      </c>
      <c r="D1076" t="s">
        <v>1643</v>
      </c>
      <c r="E1076" t="s">
        <v>639</v>
      </c>
      <c r="F1076">
        <v>6224</v>
      </c>
      <c r="G1076" t="s">
        <v>2137</v>
      </c>
      <c r="H1076" t="s">
        <v>2114</v>
      </c>
      <c r="I1076" t="s">
        <v>679</v>
      </c>
      <c r="J1076" s="217">
        <v>100000</v>
      </c>
      <c r="K1076" s="218">
        <v>593.64594</v>
      </c>
      <c r="L1076" s="217">
        <v>168.45</v>
      </c>
      <c r="M1076" t="s">
        <v>643</v>
      </c>
      <c r="N1076" t="s">
        <v>2031</v>
      </c>
      <c r="O1076" t="s">
        <v>1332</v>
      </c>
      <c r="P1076" t="s">
        <v>682</v>
      </c>
      <c r="Q1076" t="s">
        <v>683</v>
      </c>
      <c r="R1076" t="s">
        <v>1669</v>
      </c>
      <c r="S1076" t="s">
        <v>1669</v>
      </c>
      <c r="T1076" t="s">
        <v>1669</v>
      </c>
      <c r="U1076" t="s">
        <v>1669</v>
      </c>
      <c r="V1076" t="s">
        <v>648</v>
      </c>
      <c r="W1076" t="s">
        <v>1618</v>
      </c>
      <c r="X1076" t="s">
        <v>1987</v>
      </c>
      <c r="Y1076" s="216"/>
    </row>
    <row r="1077" spans="2:25" x14ac:dyDescent="0.25">
      <c r="B1077" t="s">
        <v>2105</v>
      </c>
      <c r="C1077" s="216">
        <v>44649</v>
      </c>
      <c r="D1077" t="s">
        <v>1643</v>
      </c>
      <c r="E1077" t="s">
        <v>639</v>
      </c>
      <c r="F1077">
        <v>6224</v>
      </c>
      <c r="G1077" t="s">
        <v>751</v>
      </c>
      <c r="H1077" t="s">
        <v>2114</v>
      </c>
      <c r="I1077" t="s">
        <v>679</v>
      </c>
      <c r="J1077" s="217">
        <v>100000</v>
      </c>
      <c r="K1077" s="218">
        <v>593.64594</v>
      </c>
      <c r="L1077" s="217">
        <v>168.45</v>
      </c>
      <c r="M1077" t="s">
        <v>643</v>
      </c>
      <c r="N1077" t="s">
        <v>2031</v>
      </c>
      <c r="O1077" t="s">
        <v>1332</v>
      </c>
      <c r="P1077" t="s">
        <v>682</v>
      </c>
      <c r="Q1077" t="s">
        <v>683</v>
      </c>
      <c r="R1077" t="s">
        <v>1669</v>
      </c>
      <c r="S1077" t="s">
        <v>1669</v>
      </c>
      <c r="T1077" t="s">
        <v>1669</v>
      </c>
      <c r="U1077" t="s">
        <v>1669</v>
      </c>
      <c r="V1077" t="s">
        <v>648</v>
      </c>
      <c r="W1077" t="s">
        <v>1618</v>
      </c>
      <c r="X1077" t="s">
        <v>1987</v>
      </c>
      <c r="Y1077" s="216"/>
    </row>
    <row r="1078" spans="2:25" x14ac:dyDescent="0.25">
      <c r="B1078" t="s">
        <v>2105</v>
      </c>
      <c r="C1078" s="216">
        <v>44649</v>
      </c>
      <c r="D1078" t="s">
        <v>1643</v>
      </c>
      <c r="E1078" t="s">
        <v>639</v>
      </c>
      <c r="F1078">
        <v>6224</v>
      </c>
      <c r="G1078" t="s">
        <v>841</v>
      </c>
      <c r="H1078" t="s">
        <v>2114</v>
      </c>
      <c r="I1078" t="s">
        <v>679</v>
      </c>
      <c r="J1078" s="217">
        <v>100000</v>
      </c>
      <c r="K1078" s="218">
        <v>593.64594</v>
      </c>
      <c r="L1078" s="217">
        <v>168.45</v>
      </c>
      <c r="M1078" t="s">
        <v>643</v>
      </c>
      <c r="N1078" t="s">
        <v>2031</v>
      </c>
      <c r="O1078" t="s">
        <v>1332</v>
      </c>
      <c r="P1078" t="s">
        <v>682</v>
      </c>
      <c r="Q1078" t="s">
        <v>683</v>
      </c>
      <c r="R1078" t="s">
        <v>1669</v>
      </c>
      <c r="S1078" t="s">
        <v>1669</v>
      </c>
      <c r="T1078" t="s">
        <v>1669</v>
      </c>
      <c r="U1078" t="s">
        <v>1669</v>
      </c>
      <c r="V1078" t="s">
        <v>648</v>
      </c>
      <c r="W1078" t="s">
        <v>1618</v>
      </c>
      <c r="X1078" t="s">
        <v>1987</v>
      </c>
      <c r="Y1078" s="216"/>
    </row>
    <row r="1079" spans="2:25" x14ac:dyDescent="0.25">
      <c r="B1079" t="s">
        <v>2105</v>
      </c>
      <c r="C1079" s="216">
        <v>44650</v>
      </c>
      <c r="D1079" t="s">
        <v>1643</v>
      </c>
      <c r="E1079" t="s">
        <v>639</v>
      </c>
      <c r="F1079">
        <v>6224</v>
      </c>
      <c r="G1079" t="s">
        <v>757</v>
      </c>
      <c r="H1079" t="s">
        <v>2138</v>
      </c>
      <c r="I1079" t="s">
        <v>679</v>
      </c>
      <c r="J1079" s="217">
        <v>35000</v>
      </c>
      <c r="K1079" s="218">
        <v>589.007882</v>
      </c>
      <c r="L1079" s="217">
        <v>59.42</v>
      </c>
      <c r="M1079" t="s">
        <v>643</v>
      </c>
      <c r="N1079" t="s">
        <v>1948</v>
      </c>
      <c r="O1079" t="s">
        <v>764</v>
      </c>
      <c r="P1079" t="s">
        <v>682</v>
      </c>
      <c r="Q1079" t="s">
        <v>683</v>
      </c>
      <c r="R1079" t="s">
        <v>1669</v>
      </c>
      <c r="S1079" t="s">
        <v>1669</v>
      </c>
      <c r="T1079" t="s">
        <v>1669</v>
      </c>
      <c r="U1079" t="s">
        <v>1669</v>
      </c>
      <c r="V1079" t="s">
        <v>648</v>
      </c>
      <c r="W1079" t="s">
        <v>1618</v>
      </c>
      <c r="X1079" t="s">
        <v>1987</v>
      </c>
      <c r="Y1079" s="216"/>
    </row>
    <row r="1080" spans="2:25" x14ac:dyDescent="0.25">
      <c r="B1080" t="s">
        <v>2105</v>
      </c>
      <c r="C1080" s="216">
        <v>44650</v>
      </c>
      <c r="D1080" t="s">
        <v>1643</v>
      </c>
      <c r="E1080" t="s">
        <v>639</v>
      </c>
      <c r="F1080">
        <v>6224</v>
      </c>
      <c r="G1080" t="s">
        <v>755</v>
      </c>
      <c r="H1080" t="s">
        <v>2139</v>
      </c>
      <c r="I1080" t="s">
        <v>679</v>
      </c>
      <c r="J1080" s="217">
        <v>9000</v>
      </c>
      <c r="K1080" s="218">
        <v>589.007882</v>
      </c>
      <c r="L1080" s="217">
        <v>15.28</v>
      </c>
      <c r="M1080" t="s">
        <v>643</v>
      </c>
      <c r="N1080" t="s">
        <v>1932</v>
      </c>
      <c r="O1080" t="s">
        <v>721</v>
      </c>
      <c r="P1080" t="s">
        <v>682</v>
      </c>
      <c r="Q1080" t="s">
        <v>683</v>
      </c>
      <c r="R1080" t="s">
        <v>1669</v>
      </c>
      <c r="S1080" t="s">
        <v>1669</v>
      </c>
      <c r="T1080" t="s">
        <v>1669</v>
      </c>
      <c r="U1080" t="s">
        <v>1669</v>
      </c>
      <c r="V1080" t="s">
        <v>648</v>
      </c>
      <c r="W1080" t="s">
        <v>1618</v>
      </c>
      <c r="X1080" t="s">
        <v>1987</v>
      </c>
      <c r="Y1080" s="216"/>
    </row>
    <row r="1081" spans="2:25" x14ac:dyDescent="0.25">
      <c r="B1081" t="s">
        <v>2105</v>
      </c>
      <c r="C1081" s="216">
        <v>44650</v>
      </c>
      <c r="D1081" t="s">
        <v>1643</v>
      </c>
      <c r="E1081" t="s">
        <v>639</v>
      </c>
      <c r="F1081">
        <v>6224</v>
      </c>
      <c r="G1081" t="s">
        <v>2140</v>
      </c>
      <c r="H1081" t="s">
        <v>2141</v>
      </c>
      <c r="I1081" t="s">
        <v>679</v>
      </c>
      <c r="J1081" s="217">
        <v>307614</v>
      </c>
      <c r="K1081" s="218">
        <v>589.007882</v>
      </c>
      <c r="L1081" s="217">
        <v>522.26</v>
      </c>
      <c r="M1081" t="s">
        <v>643</v>
      </c>
      <c r="N1081" t="s">
        <v>1946</v>
      </c>
      <c r="O1081" t="s">
        <v>681</v>
      </c>
      <c r="P1081" t="s">
        <v>682</v>
      </c>
      <c r="Q1081" t="s">
        <v>683</v>
      </c>
      <c r="R1081" t="s">
        <v>1669</v>
      </c>
      <c r="S1081" t="s">
        <v>1669</v>
      </c>
      <c r="T1081" t="s">
        <v>1669</v>
      </c>
      <c r="U1081" t="s">
        <v>1669</v>
      </c>
      <c r="V1081" t="s">
        <v>648</v>
      </c>
      <c r="W1081" t="s">
        <v>1618</v>
      </c>
      <c r="X1081" t="s">
        <v>1987</v>
      </c>
      <c r="Y1081" s="216"/>
    </row>
    <row r="1082" spans="2:25" x14ac:dyDescent="0.25">
      <c r="B1082" t="s">
        <v>2105</v>
      </c>
      <c r="C1082" s="216">
        <v>44650</v>
      </c>
      <c r="D1082" t="s">
        <v>1643</v>
      </c>
      <c r="E1082" t="s">
        <v>639</v>
      </c>
      <c r="F1082">
        <v>6224</v>
      </c>
      <c r="G1082" t="s">
        <v>2140</v>
      </c>
      <c r="H1082" t="s">
        <v>2141</v>
      </c>
      <c r="I1082" t="s">
        <v>679</v>
      </c>
      <c r="J1082" s="217">
        <v>137328</v>
      </c>
      <c r="K1082" s="218">
        <v>589.007882</v>
      </c>
      <c r="L1082" s="217">
        <v>233.15</v>
      </c>
      <c r="M1082" t="s">
        <v>643</v>
      </c>
      <c r="N1082" t="s">
        <v>1944</v>
      </c>
      <c r="O1082" t="s">
        <v>685</v>
      </c>
      <c r="P1082" t="s">
        <v>682</v>
      </c>
      <c r="Q1082" t="s">
        <v>683</v>
      </c>
      <c r="R1082" t="s">
        <v>1669</v>
      </c>
      <c r="S1082" t="s">
        <v>1669</v>
      </c>
      <c r="T1082" t="s">
        <v>1669</v>
      </c>
      <c r="U1082" t="s">
        <v>1669</v>
      </c>
      <c r="V1082" t="s">
        <v>648</v>
      </c>
      <c r="W1082" t="s">
        <v>1618</v>
      </c>
      <c r="X1082" t="s">
        <v>1987</v>
      </c>
      <c r="Y1082" s="216"/>
    </row>
    <row r="1083" spans="2:25" x14ac:dyDescent="0.25">
      <c r="B1083" t="s">
        <v>2105</v>
      </c>
      <c r="C1083" s="216">
        <v>44650</v>
      </c>
      <c r="D1083" t="s">
        <v>1643</v>
      </c>
      <c r="E1083" t="s">
        <v>639</v>
      </c>
      <c r="F1083">
        <v>6224</v>
      </c>
      <c r="G1083" t="s">
        <v>2142</v>
      </c>
      <c r="H1083" t="s">
        <v>2143</v>
      </c>
      <c r="I1083" t="s">
        <v>679</v>
      </c>
      <c r="J1083" s="217">
        <v>34994</v>
      </c>
      <c r="K1083" s="218">
        <v>589.007882</v>
      </c>
      <c r="L1083" s="217">
        <v>59.41</v>
      </c>
      <c r="M1083" t="s">
        <v>643</v>
      </c>
      <c r="N1083" t="s">
        <v>1944</v>
      </c>
      <c r="O1083" t="s">
        <v>685</v>
      </c>
      <c r="P1083" t="s">
        <v>682</v>
      </c>
      <c r="Q1083" t="s">
        <v>683</v>
      </c>
      <c r="R1083" t="s">
        <v>1669</v>
      </c>
      <c r="S1083" t="s">
        <v>1669</v>
      </c>
      <c r="T1083" t="s">
        <v>1669</v>
      </c>
      <c r="U1083" t="s">
        <v>1669</v>
      </c>
      <c r="V1083" t="s">
        <v>648</v>
      </c>
      <c r="W1083" t="s">
        <v>1618</v>
      </c>
      <c r="X1083" t="s">
        <v>1987</v>
      </c>
      <c r="Y1083" s="216"/>
    </row>
    <row r="1084" spans="2:25" x14ac:dyDescent="0.25">
      <c r="B1084" t="s">
        <v>2105</v>
      </c>
      <c r="C1084" s="216">
        <v>44650</v>
      </c>
      <c r="D1084" t="s">
        <v>1643</v>
      </c>
      <c r="E1084" t="s">
        <v>639</v>
      </c>
      <c r="F1084">
        <v>6224</v>
      </c>
      <c r="G1084" t="s">
        <v>1151</v>
      </c>
      <c r="H1084" t="s">
        <v>2129</v>
      </c>
      <c r="I1084" t="s">
        <v>679</v>
      </c>
      <c r="J1084" s="217">
        <v>491428</v>
      </c>
      <c r="K1084" s="218">
        <v>589.007882</v>
      </c>
      <c r="L1084" s="217">
        <v>834.33</v>
      </c>
      <c r="M1084" t="s">
        <v>643</v>
      </c>
      <c r="N1084" t="s">
        <v>1944</v>
      </c>
      <c r="O1084" t="s">
        <v>685</v>
      </c>
      <c r="P1084" t="s">
        <v>682</v>
      </c>
      <c r="Q1084" t="s">
        <v>683</v>
      </c>
      <c r="R1084" t="s">
        <v>1669</v>
      </c>
      <c r="S1084" t="s">
        <v>1669</v>
      </c>
      <c r="T1084" t="s">
        <v>1669</v>
      </c>
      <c r="U1084" t="s">
        <v>1669</v>
      </c>
      <c r="V1084" t="s">
        <v>648</v>
      </c>
      <c r="W1084" t="s">
        <v>1618</v>
      </c>
      <c r="X1084" t="s">
        <v>1987</v>
      </c>
      <c r="Y1084" s="216"/>
    </row>
    <row r="1085" spans="2:25" x14ac:dyDescent="0.25">
      <c r="B1085" t="s">
        <v>2105</v>
      </c>
      <c r="C1085" s="216">
        <v>44650</v>
      </c>
      <c r="D1085" t="s">
        <v>1643</v>
      </c>
      <c r="E1085" t="s">
        <v>639</v>
      </c>
      <c r="F1085">
        <v>6224</v>
      </c>
      <c r="G1085" t="s">
        <v>2140</v>
      </c>
      <c r="H1085" t="s">
        <v>2141</v>
      </c>
      <c r="I1085" t="s">
        <v>679</v>
      </c>
      <c r="J1085" s="217">
        <v>42724</v>
      </c>
      <c r="K1085" s="218">
        <v>589.007882</v>
      </c>
      <c r="L1085" s="217">
        <v>72.540000000000006</v>
      </c>
      <c r="M1085" t="s">
        <v>643</v>
      </c>
      <c r="N1085" t="s">
        <v>1942</v>
      </c>
      <c r="O1085" t="s">
        <v>688</v>
      </c>
      <c r="P1085" t="s">
        <v>682</v>
      </c>
      <c r="Q1085" t="s">
        <v>683</v>
      </c>
      <c r="R1085" t="s">
        <v>1669</v>
      </c>
      <c r="S1085" t="s">
        <v>1669</v>
      </c>
      <c r="T1085" t="s">
        <v>1669</v>
      </c>
      <c r="U1085" t="s">
        <v>1669</v>
      </c>
      <c r="V1085" t="s">
        <v>648</v>
      </c>
      <c r="W1085" t="s">
        <v>1618</v>
      </c>
      <c r="X1085" t="s">
        <v>1987</v>
      </c>
      <c r="Y1085" s="216"/>
    </row>
    <row r="1086" spans="2:25" x14ac:dyDescent="0.25">
      <c r="B1086" t="s">
        <v>2105</v>
      </c>
      <c r="C1086" s="216">
        <v>44650</v>
      </c>
      <c r="D1086" t="s">
        <v>1643</v>
      </c>
      <c r="E1086" t="s">
        <v>639</v>
      </c>
      <c r="F1086">
        <v>6224</v>
      </c>
      <c r="G1086" t="s">
        <v>1151</v>
      </c>
      <c r="H1086" t="s">
        <v>2129</v>
      </c>
      <c r="I1086" t="s">
        <v>679</v>
      </c>
      <c r="J1086" s="217">
        <v>75276</v>
      </c>
      <c r="K1086" s="218">
        <v>589.007882</v>
      </c>
      <c r="L1086" s="217">
        <v>127.8</v>
      </c>
      <c r="M1086" t="s">
        <v>643</v>
      </c>
      <c r="N1086" t="s">
        <v>1942</v>
      </c>
      <c r="O1086" t="s">
        <v>688</v>
      </c>
      <c r="P1086" t="s">
        <v>682</v>
      </c>
      <c r="Q1086" t="s">
        <v>683</v>
      </c>
      <c r="R1086" t="s">
        <v>1669</v>
      </c>
      <c r="S1086" t="s">
        <v>1669</v>
      </c>
      <c r="T1086" t="s">
        <v>1669</v>
      </c>
      <c r="U1086" t="s">
        <v>1669</v>
      </c>
      <c r="V1086" t="s">
        <v>648</v>
      </c>
      <c r="W1086" t="s">
        <v>1618</v>
      </c>
      <c r="X1086" t="s">
        <v>1987</v>
      </c>
      <c r="Y1086" s="216"/>
    </row>
    <row r="1087" spans="2:25" x14ac:dyDescent="0.25">
      <c r="B1087" t="s">
        <v>2105</v>
      </c>
      <c r="C1087" s="216">
        <v>44650</v>
      </c>
      <c r="D1087" t="s">
        <v>1643</v>
      </c>
      <c r="E1087" t="s">
        <v>639</v>
      </c>
      <c r="F1087">
        <v>6224</v>
      </c>
      <c r="G1087" t="s">
        <v>2140</v>
      </c>
      <c r="H1087" t="s">
        <v>2141</v>
      </c>
      <c r="I1087" t="s">
        <v>679</v>
      </c>
      <c r="J1087" s="217">
        <v>109862</v>
      </c>
      <c r="K1087" s="218">
        <v>589.007882</v>
      </c>
      <c r="L1087" s="217">
        <v>186.52</v>
      </c>
      <c r="M1087" t="s">
        <v>643</v>
      </c>
      <c r="N1087" t="s">
        <v>1943</v>
      </c>
      <c r="O1087" t="s">
        <v>695</v>
      </c>
      <c r="P1087" t="s">
        <v>682</v>
      </c>
      <c r="Q1087" t="s">
        <v>683</v>
      </c>
      <c r="R1087" t="s">
        <v>1669</v>
      </c>
      <c r="S1087" t="s">
        <v>1669</v>
      </c>
      <c r="T1087" t="s">
        <v>1669</v>
      </c>
      <c r="U1087" t="s">
        <v>1669</v>
      </c>
      <c r="V1087" t="s">
        <v>648</v>
      </c>
      <c r="W1087" t="s">
        <v>1618</v>
      </c>
      <c r="X1087" t="s">
        <v>1987</v>
      </c>
      <c r="Y1087" s="216"/>
    </row>
    <row r="1088" spans="2:25" x14ac:dyDescent="0.25">
      <c r="B1088" t="s">
        <v>2105</v>
      </c>
      <c r="C1088" s="216">
        <v>44650</v>
      </c>
      <c r="D1088" t="s">
        <v>1643</v>
      </c>
      <c r="E1088" t="s">
        <v>639</v>
      </c>
      <c r="F1088">
        <v>6224</v>
      </c>
      <c r="G1088" t="s">
        <v>2142</v>
      </c>
      <c r="H1088" t="s">
        <v>2143</v>
      </c>
      <c r="I1088" t="s">
        <v>679</v>
      </c>
      <c r="J1088" s="217">
        <v>35394</v>
      </c>
      <c r="K1088" s="218">
        <v>589.007882</v>
      </c>
      <c r="L1088" s="217">
        <v>60.09</v>
      </c>
      <c r="M1088" t="s">
        <v>643</v>
      </c>
      <c r="N1088" t="s">
        <v>1943</v>
      </c>
      <c r="O1088" t="s">
        <v>695</v>
      </c>
      <c r="P1088" t="s">
        <v>682</v>
      </c>
      <c r="Q1088" t="s">
        <v>683</v>
      </c>
      <c r="R1088" t="s">
        <v>1669</v>
      </c>
      <c r="S1088" t="s">
        <v>1669</v>
      </c>
      <c r="T1088" t="s">
        <v>1669</v>
      </c>
      <c r="U1088" t="s">
        <v>1669</v>
      </c>
      <c r="V1088" t="s">
        <v>648</v>
      </c>
      <c r="W1088" t="s">
        <v>1618</v>
      </c>
      <c r="X1088" t="s">
        <v>1987</v>
      </c>
      <c r="Y1088" s="216"/>
    </row>
    <row r="1089" spans="2:25" x14ac:dyDescent="0.25">
      <c r="B1089" t="s">
        <v>2105</v>
      </c>
      <c r="C1089" s="216">
        <v>44650</v>
      </c>
      <c r="D1089" t="s">
        <v>1643</v>
      </c>
      <c r="E1089" t="s">
        <v>639</v>
      </c>
      <c r="F1089">
        <v>6224</v>
      </c>
      <c r="G1089" t="s">
        <v>1151</v>
      </c>
      <c r="H1089" t="s">
        <v>2129</v>
      </c>
      <c r="I1089" t="s">
        <v>679</v>
      </c>
      <c r="J1089" s="217">
        <v>385744</v>
      </c>
      <c r="K1089" s="218">
        <v>589.007882</v>
      </c>
      <c r="L1089" s="217">
        <v>654.9</v>
      </c>
      <c r="M1089" t="s">
        <v>643</v>
      </c>
      <c r="N1089" t="s">
        <v>1943</v>
      </c>
      <c r="O1089" t="s">
        <v>695</v>
      </c>
      <c r="P1089" t="s">
        <v>682</v>
      </c>
      <c r="Q1089" t="s">
        <v>683</v>
      </c>
      <c r="R1089" t="s">
        <v>1669</v>
      </c>
      <c r="S1089" t="s">
        <v>1669</v>
      </c>
      <c r="T1089" t="s">
        <v>1669</v>
      </c>
      <c r="U1089" t="s">
        <v>1669</v>
      </c>
      <c r="V1089" t="s">
        <v>648</v>
      </c>
      <c r="W1089" t="s">
        <v>1618</v>
      </c>
      <c r="X1089" t="s">
        <v>1987</v>
      </c>
      <c r="Y1089" s="216"/>
    </row>
    <row r="1090" spans="2:25" x14ac:dyDescent="0.25">
      <c r="B1090" t="s">
        <v>2105</v>
      </c>
      <c r="C1090" s="216">
        <v>44650</v>
      </c>
      <c r="D1090" t="s">
        <v>1643</v>
      </c>
      <c r="E1090" t="s">
        <v>639</v>
      </c>
      <c r="F1090">
        <v>6224</v>
      </c>
      <c r="G1090" t="s">
        <v>2140</v>
      </c>
      <c r="H1090" t="s">
        <v>2141</v>
      </c>
      <c r="I1090" t="s">
        <v>679</v>
      </c>
      <c r="J1090" s="217">
        <v>128172</v>
      </c>
      <c r="K1090" s="218">
        <v>589.007882</v>
      </c>
      <c r="L1090" s="217">
        <v>217.61</v>
      </c>
      <c r="M1090" t="s">
        <v>643</v>
      </c>
      <c r="N1090" t="s">
        <v>1955</v>
      </c>
      <c r="O1090" t="s">
        <v>1956</v>
      </c>
      <c r="P1090" t="s">
        <v>682</v>
      </c>
      <c r="Q1090" t="s">
        <v>683</v>
      </c>
      <c r="R1090" t="s">
        <v>1669</v>
      </c>
      <c r="S1090" t="s">
        <v>1669</v>
      </c>
      <c r="T1090" t="s">
        <v>1669</v>
      </c>
      <c r="U1090" t="s">
        <v>1669</v>
      </c>
      <c r="V1090" t="s">
        <v>648</v>
      </c>
      <c r="W1090" t="s">
        <v>1618</v>
      </c>
      <c r="X1090" t="s">
        <v>1987</v>
      </c>
      <c r="Y1090" s="216"/>
    </row>
    <row r="1091" spans="2:25" x14ac:dyDescent="0.25">
      <c r="B1091" t="s">
        <v>2105</v>
      </c>
      <c r="C1091" s="216">
        <v>44650</v>
      </c>
      <c r="D1091" t="s">
        <v>1643</v>
      </c>
      <c r="E1091" t="s">
        <v>639</v>
      </c>
      <c r="F1091">
        <v>6224</v>
      </c>
      <c r="G1091" t="s">
        <v>2142</v>
      </c>
      <c r="H1091" t="s">
        <v>2143</v>
      </c>
      <c r="I1091" t="s">
        <v>679</v>
      </c>
      <c r="J1091" s="217">
        <v>34994</v>
      </c>
      <c r="K1091" s="218">
        <v>589.007882</v>
      </c>
      <c r="L1091" s="217">
        <v>59.41</v>
      </c>
      <c r="M1091" t="s">
        <v>643</v>
      </c>
      <c r="N1091" t="s">
        <v>1955</v>
      </c>
      <c r="O1091" t="s">
        <v>1956</v>
      </c>
      <c r="P1091" t="s">
        <v>682</v>
      </c>
      <c r="Q1091" t="s">
        <v>683</v>
      </c>
      <c r="R1091" t="s">
        <v>1669</v>
      </c>
      <c r="S1091" t="s">
        <v>1669</v>
      </c>
      <c r="T1091" t="s">
        <v>1669</v>
      </c>
      <c r="U1091" t="s">
        <v>1669</v>
      </c>
      <c r="V1091" t="s">
        <v>648</v>
      </c>
      <c r="W1091" t="s">
        <v>1618</v>
      </c>
      <c r="X1091" t="s">
        <v>1987</v>
      </c>
      <c r="Y1091" s="216"/>
    </row>
    <row r="1092" spans="2:25" x14ac:dyDescent="0.25">
      <c r="B1092" t="s">
        <v>2105</v>
      </c>
      <c r="C1092" s="216">
        <v>44650</v>
      </c>
      <c r="D1092" t="s">
        <v>1643</v>
      </c>
      <c r="E1092" t="s">
        <v>639</v>
      </c>
      <c r="F1092">
        <v>6224</v>
      </c>
      <c r="G1092" t="s">
        <v>2142</v>
      </c>
      <c r="H1092" t="s">
        <v>2143</v>
      </c>
      <c r="I1092" t="s">
        <v>679</v>
      </c>
      <c r="J1092" s="217">
        <v>30799</v>
      </c>
      <c r="K1092" s="218">
        <v>589.007882</v>
      </c>
      <c r="L1092" s="217">
        <v>52.29</v>
      </c>
      <c r="M1092" t="s">
        <v>643</v>
      </c>
      <c r="N1092" t="s">
        <v>1955</v>
      </c>
      <c r="O1092" t="s">
        <v>1956</v>
      </c>
      <c r="P1092" t="s">
        <v>682</v>
      </c>
      <c r="Q1092" t="s">
        <v>683</v>
      </c>
      <c r="R1092" t="s">
        <v>1669</v>
      </c>
      <c r="S1092" t="s">
        <v>1669</v>
      </c>
      <c r="T1092" t="s">
        <v>1669</v>
      </c>
      <c r="U1092" t="s">
        <v>1669</v>
      </c>
      <c r="V1092" t="s">
        <v>648</v>
      </c>
      <c r="W1092" t="s">
        <v>1618</v>
      </c>
      <c r="X1092" t="s">
        <v>1987</v>
      </c>
      <c r="Y1092" s="216"/>
    </row>
    <row r="1093" spans="2:25" x14ac:dyDescent="0.25">
      <c r="B1093" t="s">
        <v>2105</v>
      </c>
      <c r="C1093" s="216">
        <v>44650</v>
      </c>
      <c r="D1093" t="s">
        <v>1643</v>
      </c>
      <c r="E1093" t="s">
        <v>639</v>
      </c>
      <c r="F1093">
        <v>6224</v>
      </c>
      <c r="G1093" t="s">
        <v>1151</v>
      </c>
      <c r="H1093" t="s">
        <v>2129</v>
      </c>
      <c r="I1093" t="s">
        <v>679</v>
      </c>
      <c r="J1093" s="217">
        <v>53756</v>
      </c>
      <c r="K1093" s="218">
        <v>589.007882</v>
      </c>
      <c r="L1093" s="217">
        <v>91.27</v>
      </c>
      <c r="M1093" t="s">
        <v>643</v>
      </c>
      <c r="N1093" t="s">
        <v>1955</v>
      </c>
      <c r="O1093" t="s">
        <v>1956</v>
      </c>
      <c r="P1093" t="s">
        <v>682</v>
      </c>
      <c r="Q1093" t="s">
        <v>683</v>
      </c>
      <c r="R1093" t="s">
        <v>1669</v>
      </c>
      <c r="S1093" t="s">
        <v>1669</v>
      </c>
      <c r="T1093" t="s">
        <v>1669</v>
      </c>
      <c r="U1093" t="s">
        <v>1669</v>
      </c>
      <c r="V1093" t="s">
        <v>648</v>
      </c>
      <c r="W1093" t="s">
        <v>1618</v>
      </c>
      <c r="X1093" t="s">
        <v>1987</v>
      </c>
      <c r="Y1093" s="216"/>
    </row>
    <row r="1094" spans="2:25" x14ac:dyDescent="0.25">
      <c r="B1094" t="s">
        <v>2105</v>
      </c>
      <c r="C1094" s="216">
        <v>44650</v>
      </c>
      <c r="D1094" t="s">
        <v>1643</v>
      </c>
      <c r="E1094" t="s">
        <v>639</v>
      </c>
      <c r="F1094">
        <v>6224</v>
      </c>
      <c r="G1094" t="s">
        <v>1151</v>
      </c>
      <c r="H1094" t="s">
        <v>2129</v>
      </c>
      <c r="I1094" t="s">
        <v>679</v>
      </c>
      <c r="J1094" s="217">
        <v>460529</v>
      </c>
      <c r="K1094" s="218">
        <v>589.007882</v>
      </c>
      <c r="L1094" s="217">
        <v>781.87</v>
      </c>
      <c r="M1094" t="s">
        <v>643</v>
      </c>
      <c r="N1094" t="s">
        <v>1955</v>
      </c>
      <c r="O1094" t="s">
        <v>1956</v>
      </c>
      <c r="P1094" t="s">
        <v>682</v>
      </c>
      <c r="Q1094" t="s">
        <v>683</v>
      </c>
      <c r="R1094" t="s">
        <v>1669</v>
      </c>
      <c r="S1094" t="s">
        <v>1669</v>
      </c>
      <c r="T1094" t="s">
        <v>1669</v>
      </c>
      <c r="U1094" t="s">
        <v>1669</v>
      </c>
      <c r="V1094" t="s">
        <v>648</v>
      </c>
      <c r="W1094" t="s">
        <v>1618</v>
      </c>
      <c r="X1094" t="s">
        <v>1987</v>
      </c>
      <c r="Y1094" s="216"/>
    </row>
    <row r="1095" spans="2:25" x14ac:dyDescent="0.25">
      <c r="B1095" t="s">
        <v>2105</v>
      </c>
      <c r="C1095" s="216">
        <v>44650</v>
      </c>
      <c r="D1095" t="s">
        <v>1643</v>
      </c>
      <c r="E1095" t="s">
        <v>639</v>
      </c>
      <c r="F1095">
        <v>6224</v>
      </c>
      <c r="G1095" t="s">
        <v>2140</v>
      </c>
      <c r="H1095" t="s">
        <v>2141</v>
      </c>
      <c r="I1095" t="s">
        <v>679</v>
      </c>
      <c r="J1095" s="217">
        <v>85448</v>
      </c>
      <c r="K1095" s="218">
        <v>589.007882</v>
      </c>
      <c r="L1095" s="217">
        <v>145.07</v>
      </c>
      <c r="M1095" t="s">
        <v>643</v>
      </c>
      <c r="N1095" t="s">
        <v>1945</v>
      </c>
      <c r="O1095" t="s">
        <v>687</v>
      </c>
      <c r="P1095" t="s">
        <v>682</v>
      </c>
      <c r="Q1095" t="s">
        <v>683</v>
      </c>
      <c r="R1095" t="s">
        <v>1669</v>
      </c>
      <c r="S1095" t="s">
        <v>1669</v>
      </c>
      <c r="T1095" t="s">
        <v>1669</v>
      </c>
      <c r="U1095" t="s">
        <v>1669</v>
      </c>
      <c r="V1095" t="s">
        <v>648</v>
      </c>
      <c r="W1095" t="s">
        <v>1618</v>
      </c>
      <c r="X1095" t="s">
        <v>1987</v>
      </c>
      <c r="Y1095" s="216"/>
    </row>
    <row r="1096" spans="2:25" x14ac:dyDescent="0.25">
      <c r="B1096" t="s">
        <v>2105</v>
      </c>
      <c r="C1096" s="216">
        <v>44650</v>
      </c>
      <c r="D1096" t="s">
        <v>1643</v>
      </c>
      <c r="E1096" t="s">
        <v>639</v>
      </c>
      <c r="F1096">
        <v>6224</v>
      </c>
      <c r="G1096" t="s">
        <v>2140</v>
      </c>
      <c r="H1096" t="s">
        <v>2141</v>
      </c>
      <c r="I1096" t="s">
        <v>679</v>
      </c>
      <c r="J1096" s="217">
        <v>103758</v>
      </c>
      <c r="K1096" s="218">
        <v>589.007882</v>
      </c>
      <c r="L1096" s="217">
        <v>176.16</v>
      </c>
      <c r="M1096" t="s">
        <v>643</v>
      </c>
      <c r="N1096" t="s">
        <v>1945</v>
      </c>
      <c r="O1096" t="s">
        <v>687</v>
      </c>
      <c r="P1096" t="s">
        <v>682</v>
      </c>
      <c r="Q1096" t="s">
        <v>683</v>
      </c>
      <c r="R1096" t="s">
        <v>1669</v>
      </c>
      <c r="S1096" t="s">
        <v>1669</v>
      </c>
      <c r="T1096" t="s">
        <v>1669</v>
      </c>
      <c r="U1096" t="s">
        <v>1669</v>
      </c>
      <c r="V1096" t="s">
        <v>648</v>
      </c>
      <c r="W1096" t="s">
        <v>1618</v>
      </c>
      <c r="X1096" t="s">
        <v>1987</v>
      </c>
      <c r="Y1096" s="216"/>
    </row>
    <row r="1097" spans="2:25" x14ac:dyDescent="0.25">
      <c r="B1097" t="s">
        <v>2105</v>
      </c>
      <c r="C1097" s="216">
        <v>44650</v>
      </c>
      <c r="D1097" t="s">
        <v>1643</v>
      </c>
      <c r="E1097" t="s">
        <v>639</v>
      </c>
      <c r="F1097">
        <v>6224</v>
      </c>
      <c r="G1097" t="s">
        <v>2140</v>
      </c>
      <c r="H1097" t="s">
        <v>2141</v>
      </c>
      <c r="I1097" t="s">
        <v>679</v>
      </c>
      <c r="J1097" s="217">
        <v>73242</v>
      </c>
      <c r="K1097" s="218">
        <v>589.007882</v>
      </c>
      <c r="L1097" s="217">
        <v>124.35</v>
      </c>
      <c r="M1097" t="s">
        <v>643</v>
      </c>
      <c r="N1097" t="s">
        <v>1945</v>
      </c>
      <c r="O1097" t="s">
        <v>687</v>
      </c>
      <c r="P1097" t="s">
        <v>682</v>
      </c>
      <c r="Q1097" t="s">
        <v>683</v>
      </c>
      <c r="R1097" t="s">
        <v>1669</v>
      </c>
      <c r="S1097" t="s">
        <v>1669</v>
      </c>
      <c r="T1097" t="s">
        <v>1669</v>
      </c>
      <c r="U1097" t="s">
        <v>1669</v>
      </c>
      <c r="V1097" t="s">
        <v>648</v>
      </c>
      <c r="W1097" t="s">
        <v>1618</v>
      </c>
      <c r="X1097" t="s">
        <v>1987</v>
      </c>
      <c r="Y1097" s="216"/>
    </row>
    <row r="1098" spans="2:25" x14ac:dyDescent="0.25">
      <c r="B1098" t="s">
        <v>2105</v>
      </c>
      <c r="C1098" s="216">
        <v>44650</v>
      </c>
      <c r="D1098" t="s">
        <v>1643</v>
      </c>
      <c r="E1098" t="s">
        <v>639</v>
      </c>
      <c r="F1098">
        <v>6224</v>
      </c>
      <c r="G1098" t="s">
        <v>2142</v>
      </c>
      <c r="H1098" t="s">
        <v>2143</v>
      </c>
      <c r="I1098" t="s">
        <v>679</v>
      </c>
      <c r="J1098" s="217">
        <v>24292</v>
      </c>
      <c r="K1098" s="218">
        <v>589.007882</v>
      </c>
      <c r="L1098" s="217">
        <v>41.24</v>
      </c>
      <c r="M1098" t="s">
        <v>643</v>
      </c>
      <c r="N1098" t="s">
        <v>1945</v>
      </c>
      <c r="O1098" t="s">
        <v>687</v>
      </c>
      <c r="P1098" t="s">
        <v>682</v>
      </c>
      <c r="Q1098" t="s">
        <v>683</v>
      </c>
      <c r="R1098" t="s">
        <v>1669</v>
      </c>
      <c r="S1098" t="s">
        <v>1669</v>
      </c>
      <c r="T1098" t="s">
        <v>1669</v>
      </c>
      <c r="U1098" t="s">
        <v>1669</v>
      </c>
      <c r="V1098" t="s">
        <v>648</v>
      </c>
      <c r="W1098" t="s">
        <v>1618</v>
      </c>
      <c r="X1098" t="s">
        <v>1987</v>
      </c>
      <c r="Y1098" s="216"/>
    </row>
    <row r="1099" spans="2:25" x14ac:dyDescent="0.25">
      <c r="B1099" t="s">
        <v>2105</v>
      </c>
      <c r="C1099" s="216">
        <v>44650</v>
      </c>
      <c r="D1099" t="s">
        <v>1643</v>
      </c>
      <c r="E1099" t="s">
        <v>639</v>
      </c>
      <c r="F1099">
        <v>6224</v>
      </c>
      <c r="G1099" t="s">
        <v>2142</v>
      </c>
      <c r="H1099" t="s">
        <v>2143</v>
      </c>
      <c r="I1099" t="s">
        <v>679</v>
      </c>
      <c r="J1099" s="217">
        <v>32988</v>
      </c>
      <c r="K1099" s="218">
        <v>589.007882</v>
      </c>
      <c r="L1099" s="217">
        <v>56.01</v>
      </c>
      <c r="M1099" t="s">
        <v>643</v>
      </c>
      <c r="N1099" t="s">
        <v>1945</v>
      </c>
      <c r="O1099" t="s">
        <v>687</v>
      </c>
      <c r="P1099" t="s">
        <v>682</v>
      </c>
      <c r="Q1099" t="s">
        <v>683</v>
      </c>
      <c r="R1099" t="s">
        <v>1669</v>
      </c>
      <c r="S1099" t="s">
        <v>1669</v>
      </c>
      <c r="T1099" t="s">
        <v>1669</v>
      </c>
      <c r="U1099" t="s">
        <v>1669</v>
      </c>
      <c r="V1099" t="s">
        <v>648</v>
      </c>
      <c r="W1099" t="s">
        <v>1618</v>
      </c>
      <c r="X1099" t="s">
        <v>1987</v>
      </c>
      <c r="Y1099" s="216"/>
    </row>
    <row r="1100" spans="2:25" x14ac:dyDescent="0.25">
      <c r="B1100" t="s">
        <v>2105</v>
      </c>
      <c r="C1100" s="216">
        <v>44650</v>
      </c>
      <c r="D1100" t="s">
        <v>1643</v>
      </c>
      <c r="E1100" t="s">
        <v>639</v>
      </c>
      <c r="F1100">
        <v>6224</v>
      </c>
      <c r="G1100" t="s">
        <v>2142</v>
      </c>
      <c r="H1100" t="s">
        <v>2143</v>
      </c>
      <c r="I1100" t="s">
        <v>679</v>
      </c>
      <c r="J1100" s="217">
        <v>20262</v>
      </c>
      <c r="K1100" s="218">
        <v>589.007882</v>
      </c>
      <c r="L1100" s="217">
        <v>34.4</v>
      </c>
      <c r="M1100" t="s">
        <v>643</v>
      </c>
      <c r="N1100" t="s">
        <v>1945</v>
      </c>
      <c r="O1100" t="s">
        <v>687</v>
      </c>
      <c r="P1100" t="s">
        <v>682</v>
      </c>
      <c r="Q1100" t="s">
        <v>683</v>
      </c>
      <c r="R1100" t="s">
        <v>1669</v>
      </c>
      <c r="S1100" t="s">
        <v>1669</v>
      </c>
      <c r="T1100" t="s">
        <v>1669</v>
      </c>
      <c r="U1100" t="s">
        <v>1669</v>
      </c>
      <c r="V1100" t="s">
        <v>648</v>
      </c>
      <c r="W1100" t="s">
        <v>1618</v>
      </c>
      <c r="X1100" t="s">
        <v>1987</v>
      </c>
      <c r="Y1100" s="216"/>
    </row>
    <row r="1101" spans="2:25" x14ac:dyDescent="0.25">
      <c r="B1101" t="s">
        <v>2105</v>
      </c>
      <c r="C1101" s="216">
        <v>44650</v>
      </c>
      <c r="D1101" t="s">
        <v>1643</v>
      </c>
      <c r="E1101" t="s">
        <v>639</v>
      </c>
      <c r="F1101">
        <v>6224</v>
      </c>
      <c r="G1101" t="s">
        <v>1151</v>
      </c>
      <c r="H1101" t="s">
        <v>2129</v>
      </c>
      <c r="I1101" t="s">
        <v>679</v>
      </c>
      <c r="J1101" s="217">
        <v>303260</v>
      </c>
      <c r="K1101" s="218">
        <v>589.007882</v>
      </c>
      <c r="L1101" s="217">
        <v>514.87</v>
      </c>
      <c r="M1101" t="s">
        <v>643</v>
      </c>
      <c r="N1101" t="s">
        <v>1945</v>
      </c>
      <c r="O1101" t="s">
        <v>687</v>
      </c>
      <c r="P1101" t="s">
        <v>682</v>
      </c>
      <c r="Q1101" t="s">
        <v>683</v>
      </c>
      <c r="R1101" t="s">
        <v>1669</v>
      </c>
      <c r="S1101" t="s">
        <v>1669</v>
      </c>
      <c r="T1101" t="s">
        <v>1669</v>
      </c>
      <c r="U1101" t="s">
        <v>1669</v>
      </c>
      <c r="V1101" t="s">
        <v>648</v>
      </c>
      <c r="W1101" t="s">
        <v>1618</v>
      </c>
      <c r="X1101" t="s">
        <v>1987</v>
      </c>
      <c r="Y1101" s="216"/>
    </row>
    <row r="1102" spans="2:25" x14ac:dyDescent="0.25">
      <c r="B1102" t="s">
        <v>2105</v>
      </c>
      <c r="C1102" s="216">
        <v>44650</v>
      </c>
      <c r="D1102" t="s">
        <v>1643</v>
      </c>
      <c r="E1102" t="s">
        <v>639</v>
      </c>
      <c r="F1102">
        <v>6224</v>
      </c>
      <c r="G1102" t="s">
        <v>1151</v>
      </c>
      <c r="H1102" t="s">
        <v>2129</v>
      </c>
      <c r="I1102" t="s">
        <v>679</v>
      </c>
      <c r="J1102" s="217">
        <v>364754</v>
      </c>
      <c r="K1102" s="218">
        <v>589.007882</v>
      </c>
      <c r="L1102" s="217">
        <v>619.27</v>
      </c>
      <c r="M1102" t="s">
        <v>643</v>
      </c>
      <c r="N1102" t="s">
        <v>1945</v>
      </c>
      <c r="O1102" t="s">
        <v>687</v>
      </c>
      <c r="P1102" t="s">
        <v>682</v>
      </c>
      <c r="Q1102" t="s">
        <v>683</v>
      </c>
      <c r="R1102" t="s">
        <v>1669</v>
      </c>
      <c r="S1102" t="s">
        <v>1669</v>
      </c>
      <c r="T1102" t="s">
        <v>1669</v>
      </c>
      <c r="U1102" t="s">
        <v>1669</v>
      </c>
      <c r="V1102" t="s">
        <v>648</v>
      </c>
      <c r="W1102" t="s">
        <v>1618</v>
      </c>
      <c r="X1102" t="s">
        <v>1987</v>
      </c>
      <c r="Y1102" s="216"/>
    </row>
    <row r="1103" spans="2:25" x14ac:dyDescent="0.25">
      <c r="B1103" t="s">
        <v>2105</v>
      </c>
      <c r="C1103" s="216">
        <v>44650</v>
      </c>
      <c r="D1103" t="s">
        <v>1643</v>
      </c>
      <c r="E1103" t="s">
        <v>639</v>
      </c>
      <c r="F1103">
        <v>6224</v>
      </c>
      <c r="G1103" t="s">
        <v>1151</v>
      </c>
      <c r="H1103" t="s">
        <v>2129</v>
      </c>
      <c r="I1103" t="s">
        <v>679</v>
      </c>
      <c r="J1103" s="217">
        <v>260496</v>
      </c>
      <c r="K1103" s="218">
        <v>589.007882</v>
      </c>
      <c r="L1103" s="217">
        <v>442.26</v>
      </c>
      <c r="M1103" t="s">
        <v>643</v>
      </c>
      <c r="N1103" t="s">
        <v>1945</v>
      </c>
      <c r="O1103" t="s">
        <v>687</v>
      </c>
      <c r="P1103" t="s">
        <v>682</v>
      </c>
      <c r="Q1103" t="s">
        <v>683</v>
      </c>
      <c r="R1103" t="s">
        <v>1669</v>
      </c>
      <c r="S1103" t="s">
        <v>1669</v>
      </c>
      <c r="T1103" t="s">
        <v>1669</v>
      </c>
      <c r="U1103" t="s">
        <v>1669</v>
      </c>
      <c r="V1103" t="s">
        <v>648</v>
      </c>
      <c r="W1103" t="s">
        <v>1618</v>
      </c>
      <c r="X1103" t="s">
        <v>1987</v>
      </c>
      <c r="Y1103" s="216"/>
    </row>
    <row r="1104" spans="2:25" x14ac:dyDescent="0.25">
      <c r="B1104" t="s">
        <v>2105</v>
      </c>
      <c r="C1104" s="216">
        <v>44651</v>
      </c>
      <c r="D1104" t="s">
        <v>1643</v>
      </c>
      <c r="E1104" t="s">
        <v>639</v>
      </c>
      <c r="F1104">
        <v>6224</v>
      </c>
      <c r="G1104" t="s">
        <v>2144</v>
      </c>
      <c r="H1104" t="s">
        <v>2145</v>
      </c>
      <c r="I1104" t="s">
        <v>679</v>
      </c>
      <c r="J1104" s="217">
        <v>3600</v>
      </c>
      <c r="K1104" s="218">
        <v>590.16310999999996</v>
      </c>
      <c r="L1104" s="217">
        <v>6.1</v>
      </c>
      <c r="M1104" t="s">
        <v>643</v>
      </c>
      <c r="N1104" t="s">
        <v>1932</v>
      </c>
      <c r="O1104" t="s">
        <v>721</v>
      </c>
      <c r="P1104" t="s">
        <v>682</v>
      </c>
      <c r="Q1104" t="s">
        <v>683</v>
      </c>
      <c r="R1104" t="s">
        <v>1669</v>
      </c>
      <c r="S1104" t="s">
        <v>1669</v>
      </c>
      <c r="T1104" t="s">
        <v>1669</v>
      </c>
      <c r="U1104" t="s">
        <v>1669</v>
      </c>
      <c r="V1104" t="s">
        <v>648</v>
      </c>
      <c r="W1104" t="s">
        <v>1618</v>
      </c>
      <c r="X1104" t="s">
        <v>1987</v>
      </c>
      <c r="Y1104" s="216"/>
    </row>
    <row r="1105" spans="2:25" x14ac:dyDescent="0.25">
      <c r="B1105" t="s">
        <v>2105</v>
      </c>
      <c r="C1105" s="216">
        <v>44651</v>
      </c>
      <c r="D1105" t="s">
        <v>1643</v>
      </c>
      <c r="E1105" t="s">
        <v>639</v>
      </c>
      <c r="F1105">
        <v>6224</v>
      </c>
      <c r="G1105" t="s">
        <v>2146</v>
      </c>
      <c r="H1105" t="s">
        <v>2147</v>
      </c>
      <c r="I1105" t="s">
        <v>679</v>
      </c>
      <c r="J1105" s="217">
        <v>700</v>
      </c>
      <c r="K1105" s="218">
        <v>590.16310999999996</v>
      </c>
      <c r="L1105" s="217">
        <v>1.19</v>
      </c>
      <c r="M1105" t="s">
        <v>643</v>
      </c>
      <c r="N1105" t="s">
        <v>1932</v>
      </c>
      <c r="O1105" t="s">
        <v>721</v>
      </c>
      <c r="P1105" t="s">
        <v>682</v>
      </c>
      <c r="Q1105" t="s">
        <v>683</v>
      </c>
      <c r="R1105" t="s">
        <v>1669</v>
      </c>
      <c r="S1105" t="s">
        <v>1669</v>
      </c>
      <c r="T1105" t="s">
        <v>1669</v>
      </c>
      <c r="U1105" t="s">
        <v>1669</v>
      </c>
      <c r="V1105" t="s">
        <v>648</v>
      </c>
      <c r="W1105" t="s">
        <v>1618</v>
      </c>
      <c r="X1105" t="s">
        <v>1987</v>
      </c>
      <c r="Y1105" s="216"/>
    </row>
    <row r="1106" spans="2:25" x14ac:dyDescent="0.25">
      <c r="B1106" t="s">
        <v>2105</v>
      </c>
      <c r="C1106" s="216">
        <v>44651</v>
      </c>
      <c r="D1106" t="s">
        <v>1643</v>
      </c>
      <c r="E1106" t="s">
        <v>639</v>
      </c>
      <c r="F1106">
        <v>6224</v>
      </c>
      <c r="G1106" t="s">
        <v>2148</v>
      </c>
      <c r="H1106" t="s">
        <v>2149</v>
      </c>
      <c r="I1106" t="s">
        <v>679</v>
      </c>
      <c r="J1106" s="217">
        <v>1500</v>
      </c>
      <c r="K1106" s="218">
        <v>590.16310999999996</v>
      </c>
      <c r="L1106" s="217">
        <v>2.54</v>
      </c>
      <c r="M1106" t="s">
        <v>643</v>
      </c>
      <c r="N1106" t="s">
        <v>1665</v>
      </c>
      <c r="O1106" t="s">
        <v>741</v>
      </c>
      <c r="P1106" t="s">
        <v>682</v>
      </c>
      <c r="Q1106" t="s">
        <v>683</v>
      </c>
      <c r="R1106" t="s">
        <v>1669</v>
      </c>
      <c r="S1106" t="s">
        <v>1669</v>
      </c>
      <c r="T1106" t="s">
        <v>1669</v>
      </c>
      <c r="U1106" t="s">
        <v>1669</v>
      </c>
      <c r="V1106" t="s">
        <v>648</v>
      </c>
      <c r="W1106" t="s">
        <v>1618</v>
      </c>
      <c r="X1106" t="s">
        <v>1987</v>
      </c>
      <c r="Y1106" s="216"/>
    </row>
    <row r="1107" spans="2:25" x14ac:dyDescent="0.25">
      <c r="B1107" t="s">
        <v>2105</v>
      </c>
      <c r="C1107" s="216">
        <v>44673</v>
      </c>
      <c r="D1107" t="s">
        <v>1643</v>
      </c>
      <c r="E1107" t="s">
        <v>639</v>
      </c>
      <c r="F1107">
        <v>6425</v>
      </c>
      <c r="G1107" t="s">
        <v>651</v>
      </c>
      <c r="H1107" t="s">
        <v>2258</v>
      </c>
      <c r="I1107" t="s">
        <v>1669</v>
      </c>
      <c r="J1107" s="217">
        <v>0</v>
      </c>
      <c r="K1107" s="218">
        <v>0</v>
      </c>
      <c r="L1107" s="217">
        <v>518.91</v>
      </c>
      <c r="M1107" t="s">
        <v>643</v>
      </c>
      <c r="N1107" t="s">
        <v>1931</v>
      </c>
      <c r="O1107" t="s">
        <v>644</v>
      </c>
      <c r="P1107" t="s">
        <v>645</v>
      </c>
      <c r="Q1107" t="s">
        <v>646</v>
      </c>
      <c r="R1107" t="s">
        <v>1669</v>
      </c>
      <c r="S1107" t="s">
        <v>1669</v>
      </c>
      <c r="T1107" t="s">
        <v>2259</v>
      </c>
      <c r="U1107" t="s">
        <v>2260</v>
      </c>
      <c r="V1107" t="s">
        <v>648</v>
      </c>
      <c r="W1107" t="s">
        <v>649</v>
      </c>
      <c r="X1107" t="s">
        <v>1987</v>
      </c>
      <c r="Y1107" s="216"/>
    </row>
    <row r="1108" spans="2:25" x14ac:dyDescent="0.25">
      <c r="B1108" t="s">
        <v>2105</v>
      </c>
      <c r="C1108" s="216">
        <v>44683</v>
      </c>
      <c r="D1108" t="s">
        <v>1643</v>
      </c>
      <c r="E1108" t="s">
        <v>639</v>
      </c>
      <c r="F1108">
        <v>6425</v>
      </c>
      <c r="G1108" t="s">
        <v>640</v>
      </c>
      <c r="H1108" t="s">
        <v>2279</v>
      </c>
      <c r="I1108" t="s">
        <v>642</v>
      </c>
      <c r="J1108" s="217">
        <v>60.01</v>
      </c>
      <c r="K1108" s="218">
        <v>0.95072900000000005</v>
      </c>
      <c r="L1108" s="217">
        <v>63.12</v>
      </c>
      <c r="M1108" t="s">
        <v>643</v>
      </c>
      <c r="N1108" t="s">
        <v>1931</v>
      </c>
      <c r="O1108" t="s">
        <v>644</v>
      </c>
      <c r="P1108" t="s">
        <v>645</v>
      </c>
      <c r="Q1108" t="s">
        <v>646</v>
      </c>
      <c r="R1108" t="s">
        <v>1669</v>
      </c>
      <c r="S1108" t="s">
        <v>1669</v>
      </c>
      <c r="T1108" t="s">
        <v>2259</v>
      </c>
      <c r="U1108" t="s">
        <v>2260</v>
      </c>
      <c r="V1108" t="s">
        <v>648</v>
      </c>
      <c r="W1108" t="s">
        <v>649</v>
      </c>
      <c r="X1108" t="s">
        <v>1987</v>
      </c>
      <c r="Y1108" s="216"/>
    </row>
    <row r="1109" spans="2:25" x14ac:dyDescent="0.25">
      <c r="B1109" t="s">
        <v>2175</v>
      </c>
      <c r="C1109" s="216">
        <v>44371</v>
      </c>
      <c r="D1109" t="s">
        <v>1643</v>
      </c>
      <c r="E1109" t="s">
        <v>639</v>
      </c>
      <c r="F1109">
        <v>6425</v>
      </c>
      <c r="G1109" t="s">
        <v>1876</v>
      </c>
      <c r="H1109" t="s">
        <v>2256</v>
      </c>
      <c r="I1109" t="s">
        <v>1669</v>
      </c>
      <c r="J1109" s="217">
        <v>0</v>
      </c>
      <c r="K1109" s="218">
        <v>0</v>
      </c>
      <c r="L1109" s="217">
        <v>37.909999999999997</v>
      </c>
      <c r="M1109" t="s">
        <v>643</v>
      </c>
      <c r="N1109" t="s">
        <v>1931</v>
      </c>
      <c r="O1109" t="s">
        <v>644</v>
      </c>
      <c r="P1109" t="s">
        <v>645</v>
      </c>
      <c r="Q1109" t="s">
        <v>646</v>
      </c>
      <c r="R1109" t="s">
        <v>1669</v>
      </c>
      <c r="S1109" t="s">
        <v>1669</v>
      </c>
      <c r="T1109" t="s">
        <v>1986</v>
      </c>
      <c r="U1109" t="s">
        <v>647</v>
      </c>
      <c r="V1109" t="s">
        <v>648</v>
      </c>
      <c r="W1109" t="s">
        <v>649</v>
      </c>
      <c r="X1109" t="s">
        <v>1987</v>
      </c>
      <c r="Y1109" s="216"/>
    </row>
    <row r="1110" spans="2:25" x14ac:dyDescent="0.25">
      <c r="B1110" t="s">
        <v>2175</v>
      </c>
      <c r="C1110" s="216">
        <v>44652</v>
      </c>
      <c r="D1110" t="s">
        <v>1643</v>
      </c>
      <c r="E1110" t="s">
        <v>639</v>
      </c>
      <c r="F1110">
        <v>6489</v>
      </c>
      <c r="G1110" t="s">
        <v>2153</v>
      </c>
      <c r="H1110" t="s">
        <v>2154</v>
      </c>
      <c r="I1110" t="s">
        <v>679</v>
      </c>
      <c r="J1110" s="217">
        <v>51100</v>
      </c>
      <c r="K1110" s="218">
        <v>593.43676900000003</v>
      </c>
      <c r="L1110" s="217">
        <v>86.11</v>
      </c>
      <c r="M1110" t="s">
        <v>643</v>
      </c>
      <c r="N1110" t="s">
        <v>1950</v>
      </c>
      <c r="O1110" t="s">
        <v>706</v>
      </c>
      <c r="P1110" t="s">
        <v>682</v>
      </c>
      <c r="Q1110" t="s">
        <v>683</v>
      </c>
      <c r="R1110" t="s">
        <v>1669</v>
      </c>
      <c r="S1110" t="s">
        <v>1669</v>
      </c>
      <c r="T1110" t="s">
        <v>1669</v>
      </c>
      <c r="U1110" t="s">
        <v>1669</v>
      </c>
      <c r="V1110" t="s">
        <v>648</v>
      </c>
      <c r="W1110" t="s">
        <v>2176</v>
      </c>
      <c r="X1110" t="s">
        <v>1987</v>
      </c>
      <c r="Y1110" s="216"/>
    </row>
    <row r="1111" spans="2:25" x14ac:dyDescent="0.25">
      <c r="B1111" t="s">
        <v>2175</v>
      </c>
      <c r="C1111" s="216">
        <v>44655</v>
      </c>
      <c r="D1111" t="s">
        <v>1643</v>
      </c>
      <c r="E1111" t="s">
        <v>639</v>
      </c>
      <c r="F1111">
        <v>6489</v>
      </c>
      <c r="G1111" t="s">
        <v>892</v>
      </c>
      <c r="H1111" t="s">
        <v>2155</v>
      </c>
      <c r="I1111" t="s">
        <v>679</v>
      </c>
      <c r="J1111" s="217">
        <v>1000</v>
      </c>
      <c r="K1111" s="218">
        <v>595.88027199999999</v>
      </c>
      <c r="L1111" s="217">
        <v>1.68</v>
      </c>
      <c r="M1111" t="s">
        <v>643</v>
      </c>
      <c r="N1111" t="s">
        <v>1938</v>
      </c>
      <c r="O1111" t="s">
        <v>709</v>
      </c>
      <c r="P1111" t="s">
        <v>682</v>
      </c>
      <c r="Q1111" t="s">
        <v>683</v>
      </c>
      <c r="R1111" t="s">
        <v>1669</v>
      </c>
      <c r="S1111" t="s">
        <v>1669</v>
      </c>
      <c r="T1111" t="s">
        <v>1669</v>
      </c>
      <c r="U1111" t="s">
        <v>1669</v>
      </c>
      <c r="V1111" t="s">
        <v>648</v>
      </c>
      <c r="W1111" t="s">
        <v>2176</v>
      </c>
      <c r="X1111" t="s">
        <v>1987</v>
      </c>
      <c r="Y1111" s="216"/>
    </row>
    <row r="1112" spans="2:25" x14ac:dyDescent="0.25">
      <c r="B1112" t="s">
        <v>2175</v>
      </c>
      <c r="C1112" s="216">
        <v>44658</v>
      </c>
      <c r="D1112" t="s">
        <v>1643</v>
      </c>
      <c r="E1112" t="s">
        <v>639</v>
      </c>
      <c r="F1112">
        <v>6489</v>
      </c>
      <c r="G1112" t="s">
        <v>892</v>
      </c>
      <c r="H1112" t="s">
        <v>2156</v>
      </c>
      <c r="I1112" t="s">
        <v>679</v>
      </c>
      <c r="J1112" s="217">
        <v>30050</v>
      </c>
      <c r="K1112" s="218">
        <v>601.96788000000004</v>
      </c>
      <c r="L1112" s="217">
        <v>49.92</v>
      </c>
      <c r="M1112" t="s">
        <v>643</v>
      </c>
      <c r="N1112" t="s">
        <v>1948</v>
      </c>
      <c r="O1112" t="s">
        <v>764</v>
      </c>
      <c r="P1112" t="s">
        <v>682</v>
      </c>
      <c r="Q1112" t="s">
        <v>683</v>
      </c>
      <c r="R1112" t="s">
        <v>1669</v>
      </c>
      <c r="S1112" t="s">
        <v>1669</v>
      </c>
      <c r="T1112" t="s">
        <v>1669</v>
      </c>
      <c r="U1112" t="s">
        <v>1669</v>
      </c>
      <c r="V1112" t="s">
        <v>648</v>
      </c>
      <c r="W1112" t="s">
        <v>2176</v>
      </c>
      <c r="X1112" t="s">
        <v>1987</v>
      </c>
      <c r="Y1112" s="216"/>
    </row>
    <row r="1113" spans="2:25" x14ac:dyDescent="0.25">
      <c r="B1113" t="s">
        <v>2175</v>
      </c>
      <c r="C1113" s="216">
        <v>44659</v>
      </c>
      <c r="D1113" t="s">
        <v>1643</v>
      </c>
      <c r="E1113" t="s">
        <v>639</v>
      </c>
      <c r="F1113">
        <v>6489</v>
      </c>
      <c r="G1113" t="s">
        <v>898</v>
      </c>
      <c r="H1113" t="s">
        <v>2157</v>
      </c>
      <c r="I1113" t="s">
        <v>679</v>
      </c>
      <c r="J1113" s="217">
        <v>4000</v>
      </c>
      <c r="K1113" s="218">
        <v>603.59919000000002</v>
      </c>
      <c r="L1113" s="217">
        <v>6.63</v>
      </c>
      <c r="M1113" t="s">
        <v>643</v>
      </c>
      <c r="N1113" t="s">
        <v>1932</v>
      </c>
      <c r="O1113" t="s">
        <v>721</v>
      </c>
      <c r="P1113" t="s">
        <v>682</v>
      </c>
      <c r="Q1113" t="s">
        <v>683</v>
      </c>
      <c r="R1113" t="s">
        <v>1669</v>
      </c>
      <c r="S1113" t="s">
        <v>1669</v>
      </c>
      <c r="T1113" t="s">
        <v>1669</v>
      </c>
      <c r="U1113" t="s">
        <v>1669</v>
      </c>
      <c r="V1113" t="s">
        <v>648</v>
      </c>
      <c r="W1113" t="s">
        <v>2176</v>
      </c>
      <c r="X1113" t="s">
        <v>1987</v>
      </c>
      <c r="Y1113" s="216"/>
    </row>
    <row r="1114" spans="2:25" x14ac:dyDescent="0.25">
      <c r="B1114" t="s">
        <v>2175</v>
      </c>
      <c r="C1114" s="216">
        <v>44659</v>
      </c>
      <c r="D1114" t="s">
        <v>1643</v>
      </c>
      <c r="E1114" t="s">
        <v>639</v>
      </c>
      <c r="F1114">
        <v>6489</v>
      </c>
      <c r="G1114" t="s">
        <v>894</v>
      </c>
      <c r="H1114" t="s">
        <v>2158</v>
      </c>
      <c r="I1114" t="s">
        <v>679</v>
      </c>
      <c r="J1114" s="217">
        <v>5000</v>
      </c>
      <c r="K1114" s="218">
        <v>603.59919000000002</v>
      </c>
      <c r="L1114" s="217">
        <v>8.2799999999999994</v>
      </c>
      <c r="M1114" t="s">
        <v>643</v>
      </c>
      <c r="N1114" t="s">
        <v>1932</v>
      </c>
      <c r="O1114" t="s">
        <v>721</v>
      </c>
      <c r="P1114" t="s">
        <v>682</v>
      </c>
      <c r="Q1114" t="s">
        <v>683</v>
      </c>
      <c r="R1114" t="s">
        <v>1669</v>
      </c>
      <c r="S1114" t="s">
        <v>1669</v>
      </c>
      <c r="T1114" t="s">
        <v>1669</v>
      </c>
      <c r="U1114" t="s">
        <v>1669</v>
      </c>
      <c r="V1114" t="s">
        <v>648</v>
      </c>
      <c r="W1114" t="s">
        <v>2176</v>
      </c>
      <c r="X1114" t="s">
        <v>1987</v>
      </c>
      <c r="Y1114" s="216"/>
    </row>
    <row r="1115" spans="2:25" x14ac:dyDescent="0.25">
      <c r="B1115" t="s">
        <v>2175</v>
      </c>
      <c r="C1115" s="216">
        <v>44671</v>
      </c>
      <c r="D1115" t="s">
        <v>1643</v>
      </c>
      <c r="E1115" t="s">
        <v>639</v>
      </c>
      <c r="F1115">
        <v>6489</v>
      </c>
      <c r="G1115" t="s">
        <v>902</v>
      </c>
      <c r="H1115" t="s">
        <v>2159</v>
      </c>
      <c r="I1115" t="s">
        <v>679</v>
      </c>
      <c r="J1115" s="217">
        <v>26800</v>
      </c>
      <c r="K1115" s="218">
        <v>605.49470499999995</v>
      </c>
      <c r="L1115" s="217">
        <v>44.26</v>
      </c>
      <c r="M1115" t="s">
        <v>643</v>
      </c>
      <c r="N1115" t="s">
        <v>1932</v>
      </c>
      <c r="O1115" t="s">
        <v>721</v>
      </c>
      <c r="P1115" t="s">
        <v>682</v>
      </c>
      <c r="Q1115" t="s">
        <v>683</v>
      </c>
      <c r="R1115" t="s">
        <v>1669</v>
      </c>
      <c r="S1115" t="s">
        <v>1669</v>
      </c>
      <c r="T1115" t="s">
        <v>1669</v>
      </c>
      <c r="U1115" t="s">
        <v>1669</v>
      </c>
      <c r="V1115" t="s">
        <v>648</v>
      </c>
      <c r="W1115" t="s">
        <v>2176</v>
      </c>
      <c r="X1115" t="s">
        <v>1987</v>
      </c>
      <c r="Y1115" s="216"/>
    </row>
    <row r="1116" spans="2:25" x14ac:dyDescent="0.25">
      <c r="B1116" t="s">
        <v>2175</v>
      </c>
      <c r="C1116" s="216">
        <v>44671</v>
      </c>
      <c r="D1116" t="s">
        <v>1643</v>
      </c>
      <c r="E1116" t="s">
        <v>639</v>
      </c>
      <c r="F1116">
        <v>6489</v>
      </c>
      <c r="G1116" t="s">
        <v>909</v>
      </c>
      <c r="H1116" t="s">
        <v>2160</v>
      </c>
      <c r="I1116" t="s">
        <v>679</v>
      </c>
      <c r="J1116" s="217">
        <v>10500</v>
      </c>
      <c r="K1116" s="218">
        <v>605.49470499999995</v>
      </c>
      <c r="L1116" s="217">
        <v>17.34</v>
      </c>
      <c r="M1116" t="s">
        <v>643</v>
      </c>
      <c r="N1116" t="s">
        <v>1932</v>
      </c>
      <c r="O1116" t="s">
        <v>721</v>
      </c>
      <c r="P1116" t="s">
        <v>682</v>
      </c>
      <c r="Q1116" t="s">
        <v>683</v>
      </c>
      <c r="R1116" t="s">
        <v>1669</v>
      </c>
      <c r="S1116" t="s">
        <v>1669</v>
      </c>
      <c r="T1116" t="s">
        <v>1669</v>
      </c>
      <c r="U1116" t="s">
        <v>1669</v>
      </c>
      <c r="V1116" t="s">
        <v>648</v>
      </c>
      <c r="W1116" t="s">
        <v>2176</v>
      </c>
      <c r="X1116" t="s">
        <v>1987</v>
      </c>
      <c r="Y1116" s="216"/>
    </row>
    <row r="1117" spans="2:25" x14ac:dyDescent="0.25">
      <c r="B1117" t="s">
        <v>2175</v>
      </c>
      <c r="C1117" s="216">
        <v>44673</v>
      </c>
      <c r="D1117" t="s">
        <v>1643</v>
      </c>
      <c r="E1117" t="s">
        <v>639</v>
      </c>
      <c r="F1117">
        <v>6489</v>
      </c>
      <c r="G1117" t="s">
        <v>930</v>
      </c>
      <c r="H1117" t="s">
        <v>2161</v>
      </c>
      <c r="I1117" t="s">
        <v>679</v>
      </c>
      <c r="J1117" s="217">
        <v>18000</v>
      </c>
      <c r="K1117" s="218">
        <v>606.684349</v>
      </c>
      <c r="L1117" s="217">
        <v>29.67</v>
      </c>
      <c r="M1117" t="s">
        <v>643</v>
      </c>
      <c r="N1117" t="s">
        <v>1948</v>
      </c>
      <c r="O1117" t="s">
        <v>764</v>
      </c>
      <c r="P1117" t="s">
        <v>682</v>
      </c>
      <c r="Q1117" t="s">
        <v>683</v>
      </c>
      <c r="R1117" t="s">
        <v>1669</v>
      </c>
      <c r="S1117" t="s">
        <v>1669</v>
      </c>
      <c r="T1117" t="s">
        <v>1669</v>
      </c>
      <c r="U1117" t="s">
        <v>1669</v>
      </c>
      <c r="V1117" t="s">
        <v>648</v>
      </c>
      <c r="W1117" t="s">
        <v>2176</v>
      </c>
      <c r="X1117" t="s">
        <v>1987</v>
      </c>
      <c r="Y1117" s="216"/>
    </row>
    <row r="1118" spans="2:25" x14ac:dyDescent="0.25">
      <c r="B1118" t="s">
        <v>2175</v>
      </c>
      <c r="C1118" s="216">
        <v>44673</v>
      </c>
      <c r="D1118" t="s">
        <v>1643</v>
      </c>
      <c r="E1118" t="s">
        <v>639</v>
      </c>
      <c r="F1118">
        <v>6425</v>
      </c>
      <c r="G1118" t="s">
        <v>651</v>
      </c>
      <c r="H1118" t="s">
        <v>1259</v>
      </c>
      <c r="I1118" t="s">
        <v>1669</v>
      </c>
      <c r="J1118" s="217">
        <v>0</v>
      </c>
      <c r="K1118" s="218">
        <v>0</v>
      </c>
      <c r="L1118" s="217">
        <v>4177</v>
      </c>
      <c r="M1118" t="s">
        <v>643</v>
      </c>
      <c r="N1118" t="s">
        <v>1931</v>
      </c>
      <c r="O1118" t="s">
        <v>644</v>
      </c>
      <c r="P1118" t="s">
        <v>645</v>
      </c>
      <c r="Q1118" t="s">
        <v>646</v>
      </c>
      <c r="R1118" t="s">
        <v>1669</v>
      </c>
      <c r="S1118" t="s">
        <v>1669</v>
      </c>
      <c r="T1118" t="s">
        <v>1986</v>
      </c>
      <c r="U1118" t="s">
        <v>647</v>
      </c>
      <c r="V1118" t="s">
        <v>648</v>
      </c>
      <c r="W1118" t="s">
        <v>649</v>
      </c>
      <c r="X1118" t="s">
        <v>1987</v>
      </c>
      <c r="Y1118" s="216"/>
    </row>
    <row r="1119" spans="2:25" x14ac:dyDescent="0.25">
      <c r="B1119" t="s">
        <v>2175</v>
      </c>
      <c r="C1119" s="216">
        <v>44675</v>
      </c>
      <c r="D1119" t="s">
        <v>1643</v>
      </c>
      <c r="E1119" t="s">
        <v>639</v>
      </c>
      <c r="F1119">
        <v>6489</v>
      </c>
      <c r="G1119" t="s">
        <v>939</v>
      </c>
      <c r="H1119" t="s">
        <v>2162</v>
      </c>
      <c r="I1119" t="s">
        <v>679</v>
      </c>
      <c r="J1119" s="217">
        <v>70900</v>
      </c>
      <c r="K1119" s="218">
        <v>607.46033199999999</v>
      </c>
      <c r="L1119" s="217">
        <v>116.72</v>
      </c>
      <c r="M1119" t="s">
        <v>643</v>
      </c>
      <c r="N1119" t="s">
        <v>1938</v>
      </c>
      <c r="O1119" t="s">
        <v>709</v>
      </c>
      <c r="P1119" t="s">
        <v>682</v>
      </c>
      <c r="Q1119" t="s">
        <v>683</v>
      </c>
      <c r="R1119" t="s">
        <v>1669</v>
      </c>
      <c r="S1119" t="s">
        <v>1669</v>
      </c>
      <c r="T1119" t="s">
        <v>1669</v>
      </c>
      <c r="U1119" t="s">
        <v>1669</v>
      </c>
      <c r="V1119" t="s">
        <v>648</v>
      </c>
      <c r="W1119" t="s">
        <v>2176</v>
      </c>
      <c r="X1119" t="s">
        <v>1987</v>
      </c>
      <c r="Y1119" s="216"/>
    </row>
    <row r="1120" spans="2:25" x14ac:dyDescent="0.25">
      <c r="B1120" t="s">
        <v>2175</v>
      </c>
      <c r="C1120" s="216">
        <v>44676</v>
      </c>
      <c r="D1120" t="s">
        <v>1643</v>
      </c>
      <c r="E1120" t="s">
        <v>639</v>
      </c>
      <c r="F1120">
        <v>6489</v>
      </c>
      <c r="G1120" t="s">
        <v>936</v>
      </c>
      <c r="H1120" t="s">
        <v>2114</v>
      </c>
      <c r="I1120" t="s">
        <v>679</v>
      </c>
      <c r="J1120" s="217">
        <v>100000</v>
      </c>
      <c r="K1120" s="218">
        <v>610.80053599999997</v>
      </c>
      <c r="L1120" s="217">
        <v>163.72</v>
      </c>
      <c r="M1120" t="s">
        <v>643</v>
      </c>
      <c r="N1120" t="s">
        <v>2031</v>
      </c>
      <c r="O1120" t="s">
        <v>1332</v>
      </c>
      <c r="P1120" t="s">
        <v>682</v>
      </c>
      <c r="Q1120" t="s">
        <v>683</v>
      </c>
      <c r="R1120" t="s">
        <v>1669</v>
      </c>
      <c r="S1120" t="s">
        <v>1669</v>
      </c>
      <c r="T1120" t="s">
        <v>1669</v>
      </c>
      <c r="U1120" t="s">
        <v>1669</v>
      </c>
      <c r="V1120" t="s">
        <v>648</v>
      </c>
      <c r="W1120" t="s">
        <v>2176</v>
      </c>
      <c r="X1120" t="s">
        <v>1987</v>
      </c>
      <c r="Y1120" s="216"/>
    </row>
    <row r="1121" spans="2:25" x14ac:dyDescent="0.25">
      <c r="B1121" t="s">
        <v>2175</v>
      </c>
      <c r="C1121" s="216">
        <v>44676</v>
      </c>
      <c r="D1121" t="s">
        <v>1643</v>
      </c>
      <c r="E1121" t="s">
        <v>639</v>
      </c>
      <c r="F1121">
        <v>6489</v>
      </c>
      <c r="G1121" t="s">
        <v>944</v>
      </c>
      <c r="H1121" t="s">
        <v>2167</v>
      </c>
      <c r="I1121" t="s">
        <v>679</v>
      </c>
      <c r="J1121" s="217">
        <v>2000</v>
      </c>
      <c r="K1121" s="218">
        <v>610.80053599999997</v>
      </c>
      <c r="L1121" s="217">
        <v>3.27</v>
      </c>
      <c r="M1121" t="s">
        <v>643</v>
      </c>
      <c r="N1121" t="s">
        <v>1660</v>
      </c>
      <c r="O1121" t="s">
        <v>819</v>
      </c>
      <c r="P1121" t="s">
        <v>682</v>
      </c>
      <c r="Q1121" t="s">
        <v>683</v>
      </c>
      <c r="R1121" t="s">
        <v>1669</v>
      </c>
      <c r="S1121" t="s">
        <v>1669</v>
      </c>
      <c r="T1121" t="s">
        <v>1669</v>
      </c>
      <c r="U1121" t="s">
        <v>1669</v>
      </c>
      <c r="V1121" t="s">
        <v>648</v>
      </c>
      <c r="W1121" t="s">
        <v>2176</v>
      </c>
      <c r="X1121" t="s">
        <v>1987</v>
      </c>
      <c r="Y1121" s="216"/>
    </row>
    <row r="1122" spans="2:25" x14ac:dyDescent="0.25">
      <c r="B1122" t="s">
        <v>2175</v>
      </c>
      <c r="C1122" s="216">
        <v>44676</v>
      </c>
      <c r="D1122" t="s">
        <v>1643</v>
      </c>
      <c r="E1122" t="s">
        <v>639</v>
      </c>
      <c r="F1122">
        <v>6489</v>
      </c>
      <c r="G1122" t="s">
        <v>2163</v>
      </c>
      <c r="H1122" t="s">
        <v>2164</v>
      </c>
      <c r="I1122" t="s">
        <v>679</v>
      </c>
      <c r="J1122" s="217">
        <v>85448</v>
      </c>
      <c r="K1122" s="218">
        <v>610.80053599999997</v>
      </c>
      <c r="L1122" s="217">
        <v>139.9</v>
      </c>
      <c r="M1122" t="s">
        <v>643</v>
      </c>
      <c r="N1122" t="s">
        <v>1945</v>
      </c>
      <c r="O1122" t="s">
        <v>687</v>
      </c>
      <c r="P1122" t="s">
        <v>682</v>
      </c>
      <c r="Q1122" t="s">
        <v>683</v>
      </c>
      <c r="R1122" t="s">
        <v>1669</v>
      </c>
      <c r="S1122" t="s">
        <v>1669</v>
      </c>
      <c r="T1122" t="s">
        <v>1669</v>
      </c>
      <c r="U1122" t="s">
        <v>1669</v>
      </c>
      <c r="V1122" t="s">
        <v>648</v>
      </c>
      <c r="W1122" t="s">
        <v>2176</v>
      </c>
      <c r="X1122" t="s">
        <v>1987</v>
      </c>
      <c r="Y1122" s="216"/>
    </row>
    <row r="1123" spans="2:25" x14ac:dyDescent="0.25">
      <c r="B1123" t="s">
        <v>2175</v>
      </c>
      <c r="C1123" s="216">
        <v>44676</v>
      </c>
      <c r="D1123" t="s">
        <v>1643</v>
      </c>
      <c r="E1123" t="s">
        <v>639</v>
      </c>
      <c r="F1123">
        <v>6489</v>
      </c>
      <c r="G1123" t="s">
        <v>2163</v>
      </c>
      <c r="H1123" t="s">
        <v>2164</v>
      </c>
      <c r="I1123" t="s">
        <v>679</v>
      </c>
      <c r="J1123" s="217">
        <v>103758</v>
      </c>
      <c r="K1123" s="218">
        <v>610.80053599999997</v>
      </c>
      <c r="L1123" s="217">
        <v>169.87</v>
      </c>
      <c r="M1123" t="s">
        <v>643</v>
      </c>
      <c r="N1123" t="s">
        <v>1945</v>
      </c>
      <c r="O1123" t="s">
        <v>687</v>
      </c>
      <c r="P1123" t="s">
        <v>682</v>
      </c>
      <c r="Q1123" t="s">
        <v>683</v>
      </c>
      <c r="R1123" t="s">
        <v>1669</v>
      </c>
      <c r="S1123" t="s">
        <v>1669</v>
      </c>
      <c r="T1123" t="s">
        <v>1669</v>
      </c>
      <c r="U1123" t="s">
        <v>1669</v>
      </c>
      <c r="V1123" t="s">
        <v>648</v>
      </c>
      <c r="W1123" t="s">
        <v>2176</v>
      </c>
      <c r="X1123" t="s">
        <v>1987</v>
      </c>
      <c r="Y1123" s="216"/>
    </row>
    <row r="1124" spans="2:25" x14ac:dyDescent="0.25">
      <c r="B1124" t="s">
        <v>2175</v>
      </c>
      <c r="C1124" s="216">
        <v>44676</v>
      </c>
      <c r="D1124" t="s">
        <v>1643</v>
      </c>
      <c r="E1124" t="s">
        <v>639</v>
      </c>
      <c r="F1124">
        <v>6489</v>
      </c>
      <c r="G1124" t="s">
        <v>2165</v>
      </c>
      <c r="H1124" t="s">
        <v>2166</v>
      </c>
      <c r="I1124" t="s">
        <v>679</v>
      </c>
      <c r="J1124" s="217">
        <v>32988</v>
      </c>
      <c r="K1124" s="218">
        <v>610.80053599999997</v>
      </c>
      <c r="L1124" s="217">
        <v>54.01</v>
      </c>
      <c r="M1124" t="s">
        <v>643</v>
      </c>
      <c r="N1124" t="s">
        <v>1945</v>
      </c>
      <c r="O1124" t="s">
        <v>687</v>
      </c>
      <c r="P1124" t="s">
        <v>682</v>
      </c>
      <c r="Q1124" t="s">
        <v>683</v>
      </c>
      <c r="R1124" t="s">
        <v>1669</v>
      </c>
      <c r="S1124" t="s">
        <v>1669</v>
      </c>
      <c r="T1124" t="s">
        <v>1669</v>
      </c>
      <c r="U1124" t="s">
        <v>1669</v>
      </c>
      <c r="V1124" t="s">
        <v>648</v>
      </c>
      <c r="W1124" t="s">
        <v>2176</v>
      </c>
      <c r="X1124" t="s">
        <v>1987</v>
      </c>
      <c r="Y1124" s="216"/>
    </row>
    <row r="1125" spans="2:25" x14ac:dyDescent="0.25">
      <c r="B1125" t="s">
        <v>2175</v>
      </c>
      <c r="C1125" s="216">
        <v>44676</v>
      </c>
      <c r="D1125" t="s">
        <v>1643</v>
      </c>
      <c r="E1125" t="s">
        <v>639</v>
      </c>
      <c r="F1125">
        <v>6489</v>
      </c>
      <c r="G1125" t="s">
        <v>2163</v>
      </c>
      <c r="H1125" t="s">
        <v>2164</v>
      </c>
      <c r="I1125" t="s">
        <v>679</v>
      </c>
      <c r="J1125" s="217">
        <v>109862</v>
      </c>
      <c r="K1125" s="218">
        <v>610.80053599999997</v>
      </c>
      <c r="L1125" s="217">
        <v>179.87</v>
      </c>
      <c r="M1125" t="s">
        <v>643</v>
      </c>
      <c r="N1125" t="s">
        <v>1943</v>
      </c>
      <c r="O1125" t="s">
        <v>695</v>
      </c>
      <c r="P1125" t="s">
        <v>682</v>
      </c>
      <c r="Q1125" t="s">
        <v>683</v>
      </c>
      <c r="R1125" t="s">
        <v>1669</v>
      </c>
      <c r="S1125" t="s">
        <v>1669</v>
      </c>
      <c r="T1125" t="s">
        <v>1669</v>
      </c>
      <c r="U1125" t="s">
        <v>1669</v>
      </c>
      <c r="V1125" t="s">
        <v>648</v>
      </c>
      <c r="W1125" t="s">
        <v>2176</v>
      </c>
      <c r="X1125" t="s">
        <v>1987</v>
      </c>
      <c r="Y1125" s="216"/>
    </row>
    <row r="1126" spans="2:25" x14ac:dyDescent="0.25">
      <c r="B1126" t="s">
        <v>2175</v>
      </c>
      <c r="C1126" s="216">
        <v>44676</v>
      </c>
      <c r="D1126" t="s">
        <v>1643</v>
      </c>
      <c r="E1126" t="s">
        <v>639</v>
      </c>
      <c r="F1126">
        <v>6489</v>
      </c>
      <c r="G1126" t="s">
        <v>2163</v>
      </c>
      <c r="H1126" t="s">
        <v>2164</v>
      </c>
      <c r="I1126" t="s">
        <v>679</v>
      </c>
      <c r="J1126" s="217">
        <v>42724</v>
      </c>
      <c r="K1126" s="218">
        <v>610.80053599999997</v>
      </c>
      <c r="L1126" s="217">
        <v>69.95</v>
      </c>
      <c r="M1126" t="s">
        <v>643</v>
      </c>
      <c r="N1126" t="s">
        <v>1942</v>
      </c>
      <c r="O1126" t="s">
        <v>688</v>
      </c>
      <c r="P1126" t="s">
        <v>682</v>
      </c>
      <c r="Q1126" t="s">
        <v>683</v>
      </c>
      <c r="R1126" t="s">
        <v>1669</v>
      </c>
      <c r="S1126" t="s">
        <v>1669</v>
      </c>
      <c r="T1126" t="s">
        <v>1669</v>
      </c>
      <c r="U1126" t="s">
        <v>1669</v>
      </c>
      <c r="V1126" t="s">
        <v>648</v>
      </c>
      <c r="W1126" t="s">
        <v>2176</v>
      </c>
      <c r="X1126" t="s">
        <v>1987</v>
      </c>
      <c r="Y1126" s="216"/>
    </row>
    <row r="1127" spans="2:25" x14ac:dyDescent="0.25">
      <c r="B1127" t="s">
        <v>2175</v>
      </c>
      <c r="C1127" s="216">
        <v>44677</v>
      </c>
      <c r="D1127" t="s">
        <v>1643</v>
      </c>
      <c r="E1127" t="s">
        <v>639</v>
      </c>
      <c r="F1127">
        <v>6489</v>
      </c>
      <c r="G1127" t="s">
        <v>959</v>
      </c>
      <c r="H1127" t="s">
        <v>1016</v>
      </c>
      <c r="I1127" t="s">
        <v>679</v>
      </c>
      <c r="J1127" s="217">
        <v>50000</v>
      </c>
      <c r="K1127" s="218">
        <v>614.09475399999997</v>
      </c>
      <c r="L1127" s="217">
        <v>81.42</v>
      </c>
      <c r="M1127" t="s">
        <v>643</v>
      </c>
      <c r="N1127" t="s">
        <v>1953</v>
      </c>
      <c r="O1127" t="s">
        <v>712</v>
      </c>
      <c r="P1127" t="s">
        <v>682</v>
      </c>
      <c r="Q1127" t="s">
        <v>683</v>
      </c>
      <c r="R1127" t="s">
        <v>1669</v>
      </c>
      <c r="S1127" t="s">
        <v>1669</v>
      </c>
      <c r="T1127" t="s">
        <v>1669</v>
      </c>
      <c r="U1127" t="s">
        <v>1669</v>
      </c>
      <c r="V1127" t="s">
        <v>648</v>
      </c>
      <c r="W1127" t="s">
        <v>2176</v>
      </c>
      <c r="X1127" t="s">
        <v>1987</v>
      </c>
      <c r="Y1127" s="216"/>
    </row>
    <row r="1128" spans="2:25" x14ac:dyDescent="0.25">
      <c r="B1128" t="s">
        <v>2175</v>
      </c>
      <c r="C1128" s="216">
        <v>44678</v>
      </c>
      <c r="D1128" t="s">
        <v>1643</v>
      </c>
      <c r="E1128" t="s">
        <v>639</v>
      </c>
      <c r="F1128">
        <v>6489</v>
      </c>
      <c r="G1128" t="s">
        <v>1175</v>
      </c>
      <c r="H1128" t="s">
        <v>2169</v>
      </c>
      <c r="I1128" t="s">
        <v>679</v>
      </c>
      <c r="J1128" s="217">
        <v>2000</v>
      </c>
      <c r="K1128" s="218">
        <v>619.32918700000005</v>
      </c>
      <c r="L1128" s="217">
        <v>3.23</v>
      </c>
      <c r="M1128" t="s">
        <v>643</v>
      </c>
      <c r="N1128" t="s">
        <v>1660</v>
      </c>
      <c r="O1128" t="s">
        <v>819</v>
      </c>
      <c r="P1128" t="s">
        <v>682</v>
      </c>
      <c r="Q1128" t="s">
        <v>683</v>
      </c>
      <c r="R1128" t="s">
        <v>1669</v>
      </c>
      <c r="S1128" t="s">
        <v>1669</v>
      </c>
      <c r="T1128" t="s">
        <v>1669</v>
      </c>
      <c r="U1128" t="s">
        <v>1669</v>
      </c>
      <c r="V1128" t="s">
        <v>648</v>
      </c>
      <c r="W1128" t="s">
        <v>2176</v>
      </c>
      <c r="X1128" t="s">
        <v>1987</v>
      </c>
      <c r="Y1128" s="216"/>
    </row>
    <row r="1129" spans="2:25" x14ac:dyDescent="0.25">
      <c r="B1129" t="s">
        <v>2175</v>
      </c>
      <c r="C1129" s="216">
        <v>44678</v>
      </c>
      <c r="D1129" t="s">
        <v>1643</v>
      </c>
      <c r="E1129" t="s">
        <v>639</v>
      </c>
      <c r="F1129">
        <v>6489</v>
      </c>
      <c r="G1129" t="s">
        <v>1172</v>
      </c>
      <c r="H1129" t="s">
        <v>2168</v>
      </c>
      <c r="I1129" t="s">
        <v>679</v>
      </c>
      <c r="J1129" s="217">
        <v>43470</v>
      </c>
      <c r="K1129" s="218">
        <v>619.32918700000005</v>
      </c>
      <c r="L1129" s="217">
        <v>70.19</v>
      </c>
      <c r="M1129" t="s">
        <v>643</v>
      </c>
      <c r="N1129" t="s">
        <v>1952</v>
      </c>
      <c r="O1129" t="s">
        <v>1059</v>
      </c>
      <c r="P1129" t="s">
        <v>682</v>
      </c>
      <c r="Q1129" t="s">
        <v>683</v>
      </c>
      <c r="R1129" t="s">
        <v>1669</v>
      </c>
      <c r="S1129" t="s">
        <v>1669</v>
      </c>
      <c r="T1129" t="s">
        <v>1669</v>
      </c>
      <c r="U1129" t="s">
        <v>1669</v>
      </c>
      <c r="V1129" t="s">
        <v>648</v>
      </c>
      <c r="W1129" t="s">
        <v>2176</v>
      </c>
      <c r="X1129" t="s">
        <v>1987</v>
      </c>
      <c r="Y1129" s="216"/>
    </row>
    <row r="1130" spans="2:25" x14ac:dyDescent="0.25">
      <c r="B1130" t="s">
        <v>2175</v>
      </c>
      <c r="C1130" s="216">
        <v>44678</v>
      </c>
      <c r="D1130" t="s">
        <v>1643</v>
      </c>
      <c r="E1130" t="s">
        <v>639</v>
      </c>
      <c r="F1130">
        <v>6489</v>
      </c>
      <c r="G1130" t="s">
        <v>970</v>
      </c>
      <c r="H1130" t="s">
        <v>2170</v>
      </c>
      <c r="I1130" t="s">
        <v>679</v>
      </c>
      <c r="J1130" s="217">
        <v>1500</v>
      </c>
      <c r="K1130" s="218">
        <v>619.32918700000005</v>
      </c>
      <c r="L1130" s="217">
        <v>2.42</v>
      </c>
      <c r="M1130" t="s">
        <v>643</v>
      </c>
      <c r="N1130" t="s">
        <v>1665</v>
      </c>
      <c r="O1130" t="s">
        <v>741</v>
      </c>
      <c r="P1130" t="s">
        <v>682</v>
      </c>
      <c r="Q1130" t="s">
        <v>683</v>
      </c>
      <c r="R1130" t="s">
        <v>1669</v>
      </c>
      <c r="S1130" t="s">
        <v>1669</v>
      </c>
      <c r="T1130" t="s">
        <v>1669</v>
      </c>
      <c r="U1130" t="s">
        <v>1669</v>
      </c>
      <c r="V1130" t="s">
        <v>648</v>
      </c>
      <c r="W1130" t="s">
        <v>2176</v>
      </c>
      <c r="X1130" t="s">
        <v>1987</v>
      </c>
      <c r="Y1130" s="216"/>
    </row>
    <row r="1131" spans="2:25" x14ac:dyDescent="0.25">
      <c r="B1131" t="s">
        <v>2175</v>
      </c>
      <c r="C1131" s="216">
        <v>44680</v>
      </c>
      <c r="D1131" t="s">
        <v>1643</v>
      </c>
      <c r="E1131" t="s">
        <v>639</v>
      </c>
      <c r="F1131">
        <v>6489</v>
      </c>
      <c r="G1131" t="s">
        <v>1180</v>
      </c>
      <c r="H1131" t="s">
        <v>2174</v>
      </c>
      <c r="I1131" t="s">
        <v>679</v>
      </c>
      <c r="J1131" s="217">
        <v>75000</v>
      </c>
      <c r="K1131" s="218">
        <v>622.170254</v>
      </c>
      <c r="L1131" s="217">
        <v>120.55</v>
      </c>
      <c r="M1131" t="s">
        <v>643</v>
      </c>
      <c r="N1131" t="s">
        <v>1653</v>
      </c>
      <c r="O1131" t="s">
        <v>701</v>
      </c>
      <c r="P1131" t="s">
        <v>682</v>
      </c>
      <c r="Q1131" t="s">
        <v>683</v>
      </c>
      <c r="R1131" t="s">
        <v>1669</v>
      </c>
      <c r="S1131" t="s">
        <v>1669</v>
      </c>
      <c r="T1131" t="s">
        <v>1669</v>
      </c>
      <c r="U1131" t="s">
        <v>1669</v>
      </c>
      <c r="V1131" t="s">
        <v>648</v>
      </c>
      <c r="W1131" t="s">
        <v>2176</v>
      </c>
      <c r="X1131" t="s">
        <v>1987</v>
      </c>
      <c r="Y1131" s="216"/>
    </row>
    <row r="1132" spans="2:25" x14ac:dyDescent="0.25">
      <c r="B1132" t="s">
        <v>2175</v>
      </c>
      <c r="C1132" s="216">
        <v>44680</v>
      </c>
      <c r="D1132" t="s">
        <v>1643</v>
      </c>
      <c r="E1132" t="s">
        <v>639</v>
      </c>
      <c r="F1132">
        <v>6489</v>
      </c>
      <c r="G1132" t="s">
        <v>1182</v>
      </c>
      <c r="H1132" t="s">
        <v>2174</v>
      </c>
      <c r="I1132" t="s">
        <v>679</v>
      </c>
      <c r="J1132" s="217">
        <v>60000</v>
      </c>
      <c r="K1132" s="218">
        <v>622.170254</v>
      </c>
      <c r="L1132" s="217">
        <v>96.44</v>
      </c>
      <c r="M1132" t="s">
        <v>643</v>
      </c>
      <c r="N1132" t="s">
        <v>1654</v>
      </c>
      <c r="O1132" t="s">
        <v>698</v>
      </c>
      <c r="P1132" t="s">
        <v>682</v>
      </c>
      <c r="Q1132" t="s">
        <v>683</v>
      </c>
      <c r="R1132" t="s">
        <v>1669</v>
      </c>
      <c r="S1132" t="s">
        <v>1669</v>
      </c>
      <c r="T1132" t="s">
        <v>1669</v>
      </c>
      <c r="U1132" t="s">
        <v>1669</v>
      </c>
      <c r="V1132" t="s">
        <v>648</v>
      </c>
      <c r="W1132" t="s">
        <v>2176</v>
      </c>
      <c r="X1132" t="s">
        <v>1987</v>
      </c>
      <c r="Y1132" s="216"/>
    </row>
    <row r="1133" spans="2:25" x14ac:dyDescent="0.25">
      <c r="B1133" t="s">
        <v>2175</v>
      </c>
      <c r="C1133" s="216">
        <v>44680</v>
      </c>
      <c r="D1133" t="s">
        <v>1643</v>
      </c>
      <c r="E1133" t="s">
        <v>639</v>
      </c>
      <c r="F1133">
        <v>6489</v>
      </c>
      <c r="G1133" t="s">
        <v>1177</v>
      </c>
      <c r="H1133" t="s">
        <v>2171</v>
      </c>
      <c r="I1133" t="s">
        <v>679</v>
      </c>
      <c r="J1133" s="217">
        <v>31000</v>
      </c>
      <c r="K1133" s="218">
        <v>622.170254</v>
      </c>
      <c r="L1133" s="217">
        <v>49.83</v>
      </c>
      <c r="M1133" t="s">
        <v>643</v>
      </c>
      <c r="N1133" t="s">
        <v>1948</v>
      </c>
      <c r="O1133" t="s">
        <v>764</v>
      </c>
      <c r="P1133" t="s">
        <v>682</v>
      </c>
      <c r="Q1133" t="s">
        <v>683</v>
      </c>
      <c r="R1133" t="s">
        <v>1669</v>
      </c>
      <c r="S1133" t="s">
        <v>1669</v>
      </c>
      <c r="T1133" t="s">
        <v>1669</v>
      </c>
      <c r="U1133" t="s">
        <v>1669</v>
      </c>
      <c r="V1133" t="s">
        <v>648</v>
      </c>
      <c r="W1133" t="s">
        <v>2176</v>
      </c>
      <c r="X1133" t="s">
        <v>1987</v>
      </c>
      <c r="Y1133" s="216"/>
    </row>
    <row r="1134" spans="2:25" x14ac:dyDescent="0.25">
      <c r="B1134" t="s">
        <v>2175</v>
      </c>
      <c r="C1134" s="216">
        <v>44680</v>
      </c>
      <c r="D1134" t="s">
        <v>1643</v>
      </c>
      <c r="E1134" t="s">
        <v>639</v>
      </c>
      <c r="F1134">
        <v>6489</v>
      </c>
      <c r="G1134" t="s">
        <v>2172</v>
      </c>
      <c r="H1134" t="s">
        <v>2173</v>
      </c>
      <c r="I1134" t="s">
        <v>679</v>
      </c>
      <c r="J1134" s="217">
        <v>280000</v>
      </c>
      <c r="K1134" s="218">
        <v>622.170254</v>
      </c>
      <c r="L1134" s="217">
        <v>450.04</v>
      </c>
      <c r="M1134" t="s">
        <v>643</v>
      </c>
      <c r="N1134" t="s">
        <v>1652</v>
      </c>
      <c r="O1134" t="s">
        <v>728</v>
      </c>
      <c r="P1134" t="s">
        <v>682</v>
      </c>
      <c r="Q1134" t="s">
        <v>683</v>
      </c>
      <c r="R1134" t="s">
        <v>1669</v>
      </c>
      <c r="S1134" t="s">
        <v>1669</v>
      </c>
      <c r="T1134" t="s">
        <v>1669</v>
      </c>
      <c r="U1134" t="s">
        <v>1669</v>
      </c>
      <c r="V1134" t="s">
        <v>648</v>
      </c>
      <c r="W1134" t="s">
        <v>2176</v>
      </c>
      <c r="X1134" t="s">
        <v>1987</v>
      </c>
      <c r="Y1134" s="216"/>
    </row>
    <row r="1135" spans="2:25" x14ac:dyDescent="0.25">
      <c r="B1135" t="s">
        <v>2175</v>
      </c>
      <c r="C1135" s="216">
        <v>44687</v>
      </c>
      <c r="D1135" t="s">
        <v>1643</v>
      </c>
      <c r="E1135" t="s">
        <v>639</v>
      </c>
      <c r="F1135">
        <v>6425</v>
      </c>
      <c r="G1135" t="s">
        <v>640</v>
      </c>
      <c r="H1135" t="s">
        <v>2257</v>
      </c>
      <c r="I1135" t="s">
        <v>642</v>
      </c>
      <c r="J1135" s="217">
        <v>135.25</v>
      </c>
      <c r="K1135" s="218">
        <v>0.94785900000000001</v>
      </c>
      <c r="L1135" s="217">
        <v>142.69</v>
      </c>
      <c r="M1135" t="s">
        <v>643</v>
      </c>
      <c r="N1135" t="s">
        <v>1931</v>
      </c>
      <c r="O1135" t="s">
        <v>644</v>
      </c>
      <c r="P1135" t="s">
        <v>645</v>
      </c>
      <c r="Q1135" t="s">
        <v>646</v>
      </c>
      <c r="R1135" t="s">
        <v>1669</v>
      </c>
      <c r="S1135" t="s">
        <v>1669</v>
      </c>
      <c r="T1135" t="s">
        <v>1986</v>
      </c>
      <c r="U1135" t="s">
        <v>647</v>
      </c>
      <c r="V1135" t="s">
        <v>648</v>
      </c>
      <c r="W1135" t="s">
        <v>649</v>
      </c>
      <c r="X1135" t="s">
        <v>1987</v>
      </c>
      <c r="Y1135" s="216"/>
    </row>
    <row r="1136" spans="2:25" x14ac:dyDescent="0.25">
      <c r="B1136" t="s">
        <v>2190</v>
      </c>
      <c r="C1136" s="216">
        <v>44371</v>
      </c>
      <c r="D1136" t="s">
        <v>1643</v>
      </c>
      <c r="E1136" t="s">
        <v>639</v>
      </c>
      <c r="F1136">
        <v>6431</v>
      </c>
      <c r="G1136" t="s">
        <v>1876</v>
      </c>
      <c r="H1136" t="s">
        <v>2278</v>
      </c>
      <c r="I1136" t="s">
        <v>1669</v>
      </c>
      <c r="J1136" s="217">
        <v>0</v>
      </c>
      <c r="K1136" s="218">
        <v>0</v>
      </c>
      <c r="L1136" s="217">
        <v>29.19</v>
      </c>
      <c r="M1136" t="s">
        <v>643</v>
      </c>
      <c r="N1136" t="s">
        <v>1931</v>
      </c>
      <c r="O1136" t="s">
        <v>644</v>
      </c>
      <c r="P1136" t="s">
        <v>645</v>
      </c>
      <c r="Q1136" t="s">
        <v>646</v>
      </c>
      <c r="R1136" t="s">
        <v>1669</v>
      </c>
      <c r="S1136" t="s">
        <v>1669</v>
      </c>
      <c r="T1136" t="s">
        <v>1986</v>
      </c>
      <c r="U1136" t="s">
        <v>647</v>
      </c>
      <c r="V1136" t="s">
        <v>648</v>
      </c>
      <c r="W1136" t="s">
        <v>649</v>
      </c>
      <c r="X1136" t="s">
        <v>1987</v>
      </c>
      <c r="Y1136" s="216"/>
    </row>
    <row r="1137" spans="2:25" x14ac:dyDescent="0.25">
      <c r="B1137" t="s">
        <v>2190</v>
      </c>
      <c r="C1137" s="216">
        <v>44684</v>
      </c>
      <c r="D1137" t="s">
        <v>1643</v>
      </c>
      <c r="E1137" t="s">
        <v>639</v>
      </c>
      <c r="F1137">
        <v>6490</v>
      </c>
      <c r="G1137" t="s">
        <v>2191</v>
      </c>
      <c r="H1137" t="s">
        <v>2192</v>
      </c>
      <c r="I1137" t="s">
        <v>679</v>
      </c>
      <c r="J1137" s="217">
        <v>105694</v>
      </c>
      <c r="K1137" s="218">
        <v>623.38129200000003</v>
      </c>
      <c r="L1137" s="217">
        <v>169.55</v>
      </c>
      <c r="M1137" t="s">
        <v>643</v>
      </c>
      <c r="N1137" t="s">
        <v>1941</v>
      </c>
      <c r="O1137" t="s">
        <v>689</v>
      </c>
      <c r="P1137" t="s">
        <v>682</v>
      </c>
      <c r="Q1137" t="s">
        <v>683</v>
      </c>
      <c r="R1137" t="s">
        <v>1669</v>
      </c>
      <c r="S1137" t="s">
        <v>1669</v>
      </c>
      <c r="T1137" t="s">
        <v>1669</v>
      </c>
      <c r="U1137" t="s">
        <v>1669</v>
      </c>
      <c r="V1137" t="s">
        <v>648</v>
      </c>
      <c r="W1137" t="s">
        <v>2176</v>
      </c>
      <c r="X1137" t="s">
        <v>1987</v>
      </c>
      <c r="Y1137" s="216"/>
    </row>
    <row r="1138" spans="2:25" x14ac:dyDescent="0.25">
      <c r="B1138" t="s">
        <v>2190</v>
      </c>
      <c r="C1138" s="216">
        <v>44684</v>
      </c>
      <c r="D1138" t="s">
        <v>1643</v>
      </c>
      <c r="E1138" t="s">
        <v>639</v>
      </c>
      <c r="F1138">
        <v>6490</v>
      </c>
      <c r="G1138" t="s">
        <v>983</v>
      </c>
      <c r="H1138" t="s">
        <v>2192</v>
      </c>
      <c r="I1138" t="s">
        <v>679</v>
      </c>
      <c r="J1138" s="217">
        <v>25276</v>
      </c>
      <c r="K1138" s="218">
        <v>623.38129200000003</v>
      </c>
      <c r="L1138" s="217">
        <v>40.549999999999997</v>
      </c>
      <c r="M1138" t="s">
        <v>643</v>
      </c>
      <c r="N1138" t="s">
        <v>1942</v>
      </c>
      <c r="O1138" t="s">
        <v>688</v>
      </c>
      <c r="P1138" t="s">
        <v>682</v>
      </c>
      <c r="Q1138" t="s">
        <v>683</v>
      </c>
      <c r="R1138" t="s">
        <v>1669</v>
      </c>
      <c r="S1138" t="s">
        <v>1669</v>
      </c>
      <c r="T1138" t="s">
        <v>1669</v>
      </c>
      <c r="U1138" t="s">
        <v>1669</v>
      </c>
      <c r="V1138" t="s">
        <v>648</v>
      </c>
      <c r="W1138" t="s">
        <v>2176</v>
      </c>
      <c r="X1138" t="s">
        <v>1987</v>
      </c>
      <c r="Y1138" s="216"/>
    </row>
    <row r="1139" spans="2:25" x14ac:dyDescent="0.25">
      <c r="B1139" t="s">
        <v>2190</v>
      </c>
      <c r="C1139" s="216">
        <v>44684</v>
      </c>
      <c r="D1139" t="s">
        <v>1643</v>
      </c>
      <c r="E1139" t="s">
        <v>639</v>
      </c>
      <c r="F1139">
        <v>6490</v>
      </c>
      <c r="G1139" t="s">
        <v>2191</v>
      </c>
      <c r="H1139" t="s">
        <v>2192</v>
      </c>
      <c r="I1139" t="s">
        <v>679</v>
      </c>
      <c r="J1139" s="217">
        <v>244138</v>
      </c>
      <c r="K1139" s="218">
        <v>623.38129200000003</v>
      </c>
      <c r="L1139" s="217">
        <v>391.64</v>
      </c>
      <c r="M1139" t="s">
        <v>643</v>
      </c>
      <c r="N1139" t="s">
        <v>1943</v>
      </c>
      <c r="O1139" t="s">
        <v>695</v>
      </c>
      <c r="P1139" t="s">
        <v>682</v>
      </c>
      <c r="Q1139" t="s">
        <v>683</v>
      </c>
      <c r="R1139" t="s">
        <v>1669</v>
      </c>
      <c r="S1139" t="s">
        <v>1669</v>
      </c>
      <c r="T1139" t="s">
        <v>1669</v>
      </c>
      <c r="U1139" t="s">
        <v>1669</v>
      </c>
      <c r="V1139" t="s">
        <v>648</v>
      </c>
      <c r="W1139" t="s">
        <v>676</v>
      </c>
      <c r="X1139" t="s">
        <v>1987</v>
      </c>
      <c r="Y1139" s="216"/>
    </row>
    <row r="1140" spans="2:25" x14ac:dyDescent="0.25">
      <c r="B1140" t="s">
        <v>2190</v>
      </c>
      <c r="C1140" s="216">
        <v>44684</v>
      </c>
      <c r="D1140" t="s">
        <v>1643</v>
      </c>
      <c r="E1140" t="s">
        <v>639</v>
      </c>
      <c r="F1140">
        <v>6490</v>
      </c>
      <c r="G1140" t="s">
        <v>2193</v>
      </c>
      <c r="H1140" t="s">
        <v>2192</v>
      </c>
      <c r="I1140" t="s">
        <v>679</v>
      </c>
      <c r="J1140" s="217">
        <v>33750</v>
      </c>
      <c r="K1140" s="218">
        <v>623.38129200000003</v>
      </c>
      <c r="L1140" s="217">
        <v>54.14</v>
      </c>
      <c r="M1140" t="s">
        <v>643</v>
      </c>
      <c r="N1140" t="s">
        <v>1944</v>
      </c>
      <c r="O1140" t="s">
        <v>685</v>
      </c>
      <c r="P1140" t="s">
        <v>682</v>
      </c>
      <c r="Q1140" t="s">
        <v>683</v>
      </c>
      <c r="R1140" t="s">
        <v>1669</v>
      </c>
      <c r="S1140" t="s">
        <v>1669</v>
      </c>
      <c r="T1140" t="s">
        <v>1669</v>
      </c>
      <c r="U1140" t="s">
        <v>1669</v>
      </c>
      <c r="V1140" t="s">
        <v>648</v>
      </c>
      <c r="W1140" t="s">
        <v>2176</v>
      </c>
      <c r="X1140" t="s">
        <v>1987</v>
      </c>
      <c r="Y1140" s="216"/>
    </row>
    <row r="1141" spans="2:25" x14ac:dyDescent="0.25">
      <c r="B1141" t="s">
        <v>2190</v>
      </c>
      <c r="C1141" s="216">
        <v>44684</v>
      </c>
      <c r="D1141" t="s">
        <v>1643</v>
      </c>
      <c r="E1141" t="s">
        <v>639</v>
      </c>
      <c r="F1141">
        <v>6490</v>
      </c>
      <c r="G1141" t="s">
        <v>2191</v>
      </c>
      <c r="H1141" t="s">
        <v>2192</v>
      </c>
      <c r="I1141" t="s">
        <v>679</v>
      </c>
      <c r="J1141" s="217">
        <v>34620</v>
      </c>
      <c r="K1141" s="218">
        <v>623.38129200000003</v>
      </c>
      <c r="L1141" s="217">
        <v>55.54</v>
      </c>
      <c r="M1141" t="s">
        <v>643</v>
      </c>
      <c r="N1141" t="s">
        <v>1946</v>
      </c>
      <c r="O1141" t="s">
        <v>681</v>
      </c>
      <c r="P1141" t="s">
        <v>682</v>
      </c>
      <c r="Q1141" t="s">
        <v>683</v>
      </c>
      <c r="R1141" t="s">
        <v>1669</v>
      </c>
      <c r="S1141" t="s">
        <v>1669</v>
      </c>
      <c r="T1141" t="s">
        <v>1669</v>
      </c>
      <c r="U1141" t="s">
        <v>1669</v>
      </c>
      <c r="V1141" t="s">
        <v>648</v>
      </c>
      <c r="W1141" t="s">
        <v>2176</v>
      </c>
      <c r="X1141" t="s">
        <v>1987</v>
      </c>
      <c r="Y1141" s="216"/>
    </row>
    <row r="1142" spans="2:25" x14ac:dyDescent="0.25">
      <c r="B1142" t="s">
        <v>2190</v>
      </c>
      <c r="C1142" s="216">
        <v>44684</v>
      </c>
      <c r="D1142" t="s">
        <v>1643</v>
      </c>
      <c r="E1142" t="s">
        <v>639</v>
      </c>
      <c r="F1142">
        <v>6490</v>
      </c>
      <c r="G1142" t="s">
        <v>2191</v>
      </c>
      <c r="H1142" t="s">
        <v>2192</v>
      </c>
      <c r="I1142" t="s">
        <v>679</v>
      </c>
      <c r="J1142" s="217">
        <v>99552</v>
      </c>
      <c r="K1142" s="218">
        <v>623.38129200000003</v>
      </c>
      <c r="L1142" s="217">
        <v>159.69999999999999</v>
      </c>
      <c r="M1142" t="s">
        <v>643</v>
      </c>
      <c r="N1142" t="s">
        <v>1945</v>
      </c>
      <c r="O1142" t="s">
        <v>687</v>
      </c>
      <c r="P1142" t="s">
        <v>682</v>
      </c>
      <c r="Q1142" t="s">
        <v>683</v>
      </c>
      <c r="R1142" t="s">
        <v>1669</v>
      </c>
      <c r="S1142" t="s">
        <v>1669</v>
      </c>
      <c r="T1142" t="s">
        <v>1669</v>
      </c>
      <c r="U1142" t="s">
        <v>1669</v>
      </c>
      <c r="V1142" t="s">
        <v>648</v>
      </c>
      <c r="W1142" t="s">
        <v>2176</v>
      </c>
      <c r="X1142" t="s">
        <v>1987</v>
      </c>
      <c r="Y1142" s="216"/>
    </row>
    <row r="1143" spans="2:25" x14ac:dyDescent="0.25">
      <c r="B1143" t="s">
        <v>2190</v>
      </c>
      <c r="C1143" s="216">
        <v>44684</v>
      </c>
      <c r="D1143" t="s">
        <v>1643</v>
      </c>
      <c r="E1143" t="s">
        <v>639</v>
      </c>
      <c r="F1143">
        <v>6490</v>
      </c>
      <c r="G1143" t="s">
        <v>2191</v>
      </c>
      <c r="H1143" t="s">
        <v>2192</v>
      </c>
      <c r="I1143" t="s">
        <v>679</v>
      </c>
      <c r="J1143" s="217">
        <v>35254</v>
      </c>
      <c r="K1143" s="218">
        <v>623.38129200000003</v>
      </c>
      <c r="L1143" s="217">
        <v>56.55</v>
      </c>
      <c r="M1143" t="s">
        <v>643</v>
      </c>
      <c r="N1143" t="s">
        <v>1945</v>
      </c>
      <c r="O1143" t="s">
        <v>687</v>
      </c>
      <c r="P1143" t="s">
        <v>682</v>
      </c>
      <c r="Q1143" t="s">
        <v>683</v>
      </c>
      <c r="R1143" t="s">
        <v>1669</v>
      </c>
      <c r="S1143" t="s">
        <v>1669</v>
      </c>
      <c r="T1143" t="s">
        <v>1669</v>
      </c>
      <c r="U1143" t="s">
        <v>1669</v>
      </c>
      <c r="V1143" t="s">
        <v>648</v>
      </c>
      <c r="W1143" t="s">
        <v>2176</v>
      </c>
      <c r="X1143" t="s">
        <v>1987</v>
      </c>
      <c r="Y1143" s="216"/>
    </row>
    <row r="1144" spans="2:25" x14ac:dyDescent="0.25">
      <c r="B1144" t="s">
        <v>2190</v>
      </c>
      <c r="C1144" s="216">
        <v>44685</v>
      </c>
      <c r="D1144" t="s">
        <v>1643</v>
      </c>
      <c r="E1144" t="s">
        <v>639</v>
      </c>
      <c r="F1144">
        <v>6490</v>
      </c>
      <c r="G1144" t="s">
        <v>1013</v>
      </c>
      <c r="H1144" t="s">
        <v>2194</v>
      </c>
      <c r="I1144" t="s">
        <v>679</v>
      </c>
      <c r="J1144" s="217">
        <v>37000</v>
      </c>
      <c r="K1144" s="218">
        <v>621.85241799999994</v>
      </c>
      <c r="L1144" s="217">
        <v>59.5</v>
      </c>
      <c r="M1144" t="s">
        <v>643</v>
      </c>
      <c r="N1144" t="s">
        <v>1932</v>
      </c>
      <c r="O1144" t="s">
        <v>721</v>
      </c>
      <c r="P1144" t="s">
        <v>682</v>
      </c>
      <c r="Q1144" t="s">
        <v>683</v>
      </c>
      <c r="R1144" t="s">
        <v>1669</v>
      </c>
      <c r="S1144" t="s">
        <v>1669</v>
      </c>
      <c r="T1144" t="s">
        <v>1669</v>
      </c>
      <c r="U1144" t="s">
        <v>1669</v>
      </c>
      <c r="V1144" t="s">
        <v>648</v>
      </c>
      <c r="W1144" t="s">
        <v>2176</v>
      </c>
      <c r="X1144" t="s">
        <v>1987</v>
      </c>
      <c r="Y1144" s="216"/>
    </row>
    <row r="1145" spans="2:25" x14ac:dyDescent="0.25">
      <c r="B1145" t="s">
        <v>2190</v>
      </c>
      <c r="C1145" s="216">
        <v>44686</v>
      </c>
      <c r="D1145" t="s">
        <v>1643</v>
      </c>
      <c r="E1145" t="s">
        <v>639</v>
      </c>
      <c r="F1145">
        <v>6490</v>
      </c>
      <c r="G1145" t="s">
        <v>2195</v>
      </c>
      <c r="H1145" t="s">
        <v>2196</v>
      </c>
      <c r="I1145" t="s">
        <v>679</v>
      </c>
      <c r="J1145" s="217">
        <v>150000</v>
      </c>
      <c r="K1145" s="218">
        <v>620.57914600000004</v>
      </c>
      <c r="L1145" s="217">
        <v>241.71</v>
      </c>
      <c r="M1145" t="s">
        <v>643</v>
      </c>
      <c r="N1145" t="s">
        <v>1950</v>
      </c>
      <c r="O1145" t="s">
        <v>706</v>
      </c>
      <c r="P1145" t="s">
        <v>682</v>
      </c>
      <c r="Q1145" t="s">
        <v>683</v>
      </c>
      <c r="R1145" t="s">
        <v>1669</v>
      </c>
      <c r="S1145" t="s">
        <v>1669</v>
      </c>
      <c r="T1145" t="s">
        <v>1669</v>
      </c>
      <c r="U1145" t="s">
        <v>1669</v>
      </c>
      <c r="V1145" t="s">
        <v>648</v>
      </c>
      <c r="W1145" t="s">
        <v>2176</v>
      </c>
      <c r="X1145" t="s">
        <v>1987</v>
      </c>
      <c r="Y1145" s="216"/>
    </row>
    <row r="1146" spans="2:25" x14ac:dyDescent="0.25">
      <c r="B1146" t="s">
        <v>2190</v>
      </c>
      <c r="C1146" s="216">
        <v>44686</v>
      </c>
      <c r="D1146" t="s">
        <v>1643</v>
      </c>
      <c r="E1146" t="s">
        <v>639</v>
      </c>
      <c r="F1146">
        <v>6490</v>
      </c>
      <c r="G1146" t="s">
        <v>1015</v>
      </c>
      <c r="H1146" t="s">
        <v>2197</v>
      </c>
      <c r="I1146" t="s">
        <v>679</v>
      </c>
      <c r="J1146" s="217">
        <v>50000</v>
      </c>
      <c r="K1146" s="218">
        <v>620.57914600000004</v>
      </c>
      <c r="L1146" s="217">
        <v>80.569999999999993</v>
      </c>
      <c r="M1146" t="s">
        <v>643</v>
      </c>
      <c r="N1146" t="s">
        <v>1938</v>
      </c>
      <c r="O1146" t="s">
        <v>709</v>
      </c>
      <c r="P1146" t="s">
        <v>682</v>
      </c>
      <c r="Q1146" t="s">
        <v>683</v>
      </c>
      <c r="R1146" t="s">
        <v>1669</v>
      </c>
      <c r="S1146" t="s">
        <v>1669</v>
      </c>
      <c r="T1146" t="s">
        <v>1669</v>
      </c>
      <c r="U1146" t="s">
        <v>1669</v>
      </c>
      <c r="V1146" t="s">
        <v>648</v>
      </c>
      <c r="W1146" t="s">
        <v>2176</v>
      </c>
      <c r="X1146" t="s">
        <v>1987</v>
      </c>
      <c r="Y1146" s="216"/>
    </row>
    <row r="1147" spans="2:25" x14ac:dyDescent="0.25">
      <c r="B1147" t="s">
        <v>2190</v>
      </c>
      <c r="C1147" s="216">
        <v>44686</v>
      </c>
      <c r="D1147" t="s">
        <v>1643</v>
      </c>
      <c r="E1147" t="s">
        <v>639</v>
      </c>
      <c r="F1147">
        <v>6490</v>
      </c>
      <c r="G1147" t="s">
        <v>1018</v>
      </c>
      <c r="H1147" t="s">
        <v>2197</v>
      </c>
      <c r="I1147" t="s">
        <v>679</v>
      </c>
      <c r="J1147" s="217">
        <v>45000</v>
      </c>
      <c r="K1147" s="218">
        <v>620.57914600000004</v>
      </c>
      <c r="L1147" s="217">
        <v>72.510000000000005</v>
      </c>
      <c r="M1147" t="s">
        <v>643</v>
      </c>
      <c r="N1147" t="s">
        <v>1938</v>
      </c>
      <c r="O1147" t="s">
        <v>709</v>
      </c>
      <c r="P1147" t="s">
        <v>682</v>
      </c>
      <c r="Q1147" t="s">
        <v>683</v>
      </c>
      <c r="R1147" t="s">
        <v>1669</v>
      </c>
      <c r="S1147" t="s">
        <v>1669</v>
      </c>
      <c r="T1147" t="s">
        <v>1669</v>
      </c>
      <c r="U1147" t="s">
        <v>1669</v>
      </c>
      <c r="V1147" t="s">
        <v>648</v>
      </c>
      <c r="W1147" t="s">
        <v>2176</v>
      </c>
      <c r="X1147" t="s">
        <v>1987</v>
      </c>
      <c r="Y1147" s="216"/>
    </row>
    <row r="1148" spans="2:25" x14ac:dyDescent="0.25">
      <c r="B1148" t="s">
        <v>2190</v>
      </c>
      <c r="C1148" s="216">
        <v>44687</v>
      </c>
      <c r="D1148" t="s">
        <v>1643</v>
      </c>
      <c r="E1148" t="s">
        <v>639</v>
      </c>
      <c r="F1148">
        <v>6431</v>
      </c>
      <c r="G1148" t="s">
        <v>640</v>
      </c>
      <c r="H1148" t="s">
        <v>2277</v>
      </c>
      <c r="I1148" t="s">
        <v>642</v>
      </c>
      <c r="J1148" s="217">
        <v>104.14</v>
      </c>
      <c r="K1148" s="218">
        <v>0.947847</v>
      </c>
      <c r="L1148" s="217">
        <v>109.87</v>
      </c>
      <c r="M1148" t="s">
        <v>643</v>
      </c>
      <c r="N1148" t="s">
        <v>1931</v>
      </c>
      <c r="O1148" t="s">
        <v>644</v>
      </c>
      <c r="P1148" t="s">
        <v>645</v>
      </c>
      <c r="Q1148" t="s">
        <v>646</v>
      </c>
      <c r="R1148" t="s">
        <v>1669</v>
      </c>
      <c r="S1148" t="s">
        <v>1669</v>
      </c>
      <c r="T1148" t="s">
        <v>1986</v>
      </c>
      <c r="U1148" t="s">
        <v>647</v>
      </c>
      <c r="V1148" t="s">
        <v>648</v>
      </c>
      <c r="W1148" t="s">
        <v>649</v>
      </c>
      <c r="X1148" t="s">
        <v>1987</v>
      </c>
      <c r="Y1148" s="216"/>
    </row>
    <row r="1149" spans="2:25" x14ac:dyDescent="0.25">
      <c r="B1149" t="s">
        <v>2190</v>
      </c>
      <c r="C1149" s="216">
        <v>44690</v>
      </c>
      <c r="D1149" t="s">
        <v>1643</v>
      </c>
      <c r="E1149" t="s">
        <v>639</v>
      </c>
      <c r="F1149">
        <v>6490</v>
      </c>
      <c r="G1149" t="s">
        <v>1029</v>
      </c>
      <c r="H1149" t="s">
        <v>2198</v>
      </c>
      <c r="I1149" t="s">
        <v>679</v>
      </c>
      <c r="J1149" s="217">
        <v>500</v>
      </c>
      <c r="K1149" s="218">
        <v>622.51579400000003</v>
      </c>
      <c r="L1149" s="217">
        <v>0.8</v>
      </c>
      <c r="M1149" t="s">
        <v>643</v>
      </c>
      <c r="N1149" t="s">
        <v>1660</v>
      </c>
      <c r="O1149" t="s">
        <v>819</v>
      </c>
      <c r="P1149" t="s">
        <v>682</v>
      </c>
      <c r="Q1149" t="s">
        <v>683</v>
      </c>
      <c r="R1149" t="s">
        <v>1669</v>
      </c>
      <c r="S1149" t="s">
        <v>1669</v>
      </c>
      <c r="T1149" t="s">
        <v>1669</v>
      </c>
      <c r="U1149" t="s">
        <v>1669</v>
      </c>
      <c r="V1149" t="s">
        <v>648</v>
      </c>
      <c r="W1149" t="s">
        <v>2176</v>
      </c>
      <c r="X1149" t="s">
        <v>1987</v>
      </c>
      <c r="Y1149" s="216"/>
    </row>
    <row r="1150" spans="2:25" x14ac:dyDescent="0.25">
      <c r="B1150" t="s">
        <v>2190</v>
      </c>
      <c r="C1150" s="216">
        <v>44692</v>
      </c>
      <c r="D1150" t="s">
        <v>1643</v>
      </c>
      <c r="E1150" t="s">
        <v>639</v>
      </c>
      <c r="F1150">
        <v>6490</v>
      </c>
      <c r="G1150" t="s">
        <v>1208</v>
      </c>
      <c r="H1150" t="s">
        <v>2199</v>
      </c>
      <c r="I1150" t="s">
        <v>679</v>
      </c>
      <c r="J1150" s="217">
        <v>500</v>
      </c>
      <c r="K1150" s="218">
        <v>622.48810700000001</v>
      </c>
      <c r="L1150" s="217">
        <v>0.8</v>
      </c>
      <c r="M1150" t="s">
        <v>643</v>
      </c>
      <c r="N1150" t="s">
        <v>1660</v>
      </c>
      <c r="O1150" t="s">
        <v>819</v>
      </c>
      <c r="P1150" t="s">
        <v>682</v>
      </c>
      <c r="Q1150" t="s">
        <v>683</v>
      </c>
      <c r="R1150" t="s">
        <v>1669</v>
      </c>
      <c r="S1150" t="s">
        <v>1669</v>
      </c>
      <c r="T1150" t="s">
        <v>1669</v>
      </c>
      <c r="U1150" t="s">
        <v>1669</v>
      </c>
      <c r="V1150" t="s">
        <v>648</v>
      </c>
      <c r="W1150" t="s">
        <v>2176</v>
      </c>
      <c r="X1150" t="s">
        <v>1987</v>
      </c>
      <c r="Y1150" s="216"/>
    </row>
    <row r="1151" spans="2:25" x14ac:dyDescent="0.25">
      <c r="B1151" t="s">
        <v>2190</v>
      </c>
      <c r="C1151" s="216">
        <v>44698</v>
      </c>
      <c r="D1151" t="s">
        <v>1643</v>
      </c>
      <c r="E1151" t="s">
        <v>639</v>
      </c>
      <c r="F1151">
        <v>6490</v>
      </c>
      <c r="G1151" t="s">
        <v>1057</v>
      </c>
      <c r="H1151" t="s">
        <v>2200</v>
      </c>
      <c r="I1151" t="s">
        <v>679</v>
      </c>
      <c r="J1151" s="217">
        <v>1000</v>
      </c>
      <c r="K1151" s="218">
        <v>624.54274499999997</v>
      </c>
      <c r="L1151" s="217">
        <v>1.6</v>
      </c>
      <c r="M1151" t="s">
        <v>643</v>
      </c>
      <c r="N1151" t="s">
        <v>1660</v>
      </c>
      <c r="O1151" t="s">
        <v>819</v>
      </c>
      <c r="P1151" t="s">
        <v>682</v>
      </c>
      <c r="Q1151" t="s">
        <v>683</v>
      </c>
      <c r="R1151" t="s">
        <v>1669</v>
      </c>
      <c r="S1151" t="s">
        <v>1669</v>
      </c>
      <c r="T1151" t="s">
        <v>1669</v>
      </c>
      <c r="U1151" t="s">
        <v>1669</v>
      </c>
      <c r="V1151" t="s">
        <v>648</v>
      </c>
      <c r="W1151" t="s">
        <v>2176</v>
      </c>
      <c r="X1151" t="s">
        <v>1987</v>
      </c>
      <c r="Y1151" s="216"/>
    </row>
    <row r="1152" spans="2:25" x14ac:dyDescent="0.25">
      <c r="B1152" t="s">
        <v>2190</v>
      </c>
      <c r="C1152" s="216">
        <v>44698</v>
      </c>
      <c r="D1152" t="s">
        <v>1643</v>
      </c>
      <c r="E1152" t="s">
        <v>639</v>
      </c>
      <c r="F1152">
        <v>6490</v>
      </c>
      <c r="G1152" t="s">
        <v>2201</v>
      </c>
      <c r="H1152" t="s">
        <v>2202</v>
      </c>
      <c r="I1152" t="s">
        <v>679</v>
      </c>
      <c r="J1152" s="217">
        <v>1000</v>
      </c>
      <c r="K1152" s="218">
        <v>624.54274499999997</v>
      </c>
      <c r="L1152" s="217">
        <v>1.6</v>
      </c>
      <c r="M1152" t="s">
        <v>643</v>
      </c>
      <c r="N1152" t="s">
        <v>1660</v>
      </c>
      <c r="O1152" t="s">
        <v>819</v>
      </c>
      <c r="P1152" t="s">
        <v>682</v>
      </c>
      <c r="Q1152" t="s">
        <v>683</v>
      </c>
      <c r="R1152" t="s">
        <v>1669</v>
      </c>
      <c r="S1152" t="s">
        <v>1669</v>
      </c>
      <c r="T1152" t="s">
        <v>1669</v>
      </c>
      <c r="U1152" t="s">
        <v>1669</v>
      </c>
      <c r="V1152" t="s">
        <v>648</v>
      </c>
      <c r="W1152" t="s">
        <v>2176</v>
      </c>
      <c r="X1152" t="s">
        <v>1987</v>
      </c>
      <c r="Y1152" s="216"/>
    </row>
    <row r="1153" spans="2:25" x14ac:dyDescent="0.25">
      <c r="B1153" t="s">
        <v>2190</v>
      </c>
      <c r="C1153" s="216">
        <v>44701</v>
      </c>
      <c r="D1153" t="s">
        <v>1643</v>
      </c>
      <c r="E1153" t="s">
        <v>639</v>
      </c>
      <c r="F1153">
        <v>6490</v>
      </c>
      <c r="G1153" t="s">
        <v>2205</v>
      </c>
      <c r="H1153" t="s">
        <v>2206</v>
      </c>
      <c r="I1153" t="s">
        <v>679</v>
      </c>
      <c r="J1153" s="217">
        <v>13200</v>
      </c>
      <c r="K1153" s="218">
        <v>620.82931799999994</v>
      </c>
      <c r="L1153" s="217">
        <v>21.26</v>
      </c>
      <c r="M1153" t="s">
        <v>643</v>
      </c>
      <c r="N1153" t="s">
        <v>2031</v>
      </c>
      <c r="O1153" t="s">
        <v>1332</v>
      </c>
      <c r="P1153" t="s">
        <v>682</v>
      </c>
      <c r="Q1153" t="s">
        <v>683</v>
      </c>
      <c r="R1153" t="s">
        <v>1669</v>
      </c>
      <c r="S1153" t="s">
        <v>1669</v>
      </c>
      <c r="T1153" t="s">
        <v>1669</v>
      </c>
      <c r="U1153" t="s">
        <v>1669</v>
      </c>
      <c r="V1153" t="s">
        <v>648</v>
      </c>
      <c r="W1153" t="s">
        <v>2176</v>
      </c>
      <c r="X1153" t="s">
        <v>1987</v>
      </c>
      <c r="Y1153" s="216"/>
    </row>
    <row r="1154" spans="2:25" x14ac:dyDescent="0.25">
      <c r="B1154" t="s">
        <v>2190</v>
      </c>
      <c r="C1154" s="216">
        <v>44701</v>
      </c>
      <c r="D1154" t="s">
        <v>1643</v>
      </c>
      <c r="E1154" t="s">
        <v>639</v>
      </c>
      <c r="F1154">
        <v>6490</v>
      </c>
      <c r="G1154" t="s">
        <v>2203</v>
      </c>
      <c r="H1154" t="s">
        <v>2204</v>
      </c>
      <c r="I1154" t="s">
        <v>679</v>
      </c>
      <c r="J1154" s="217">
        <v>23000</v>
      </c>
      <c r="K1154" s="218">
        <v>620.82931799999994</v>
      </c>
      <c r="L1154" s="217">
        <v>37.049999999999997</v>
      </c>
      <c r="M1154" t="s">
        <v>643</v>
      </c>
      <c r="N1154" t="s">
        <v>1935</v>
      </c>
      <c r="O1154" t="s">
        <v>812</v>
      </c>
      <c r="P1154" t="s">
        <v>682</v>
      </c>
      <c r="Q1154" t="s">
        <v>683</v>
      </c>
      <c r="R1154" t="s">
        <v>1669</v>
      </c>
      <c r="S1154" t="s">
        <v>1669</v>
      </c>
      <c r="T1154" t="s">
        <v>1669</v>
      </c>
      <c r="U1154" t="s">
        <v>1669</v>
      </c>
      <c r="V1154" t="s">
        <v>648</v>
      </c>
      <c r="W1154" t="s">
        <v>2176</v>
      </c>
      <c r="X1154" t="s">
        <v>1987</v>
      </c>
      <c r="Y1154" s="216"/>
    </row>
    <row r="1155" spans="2:25" x14ac:dyDescent="0.25">
      <c r="B1155" t="s">
        <v>2190</v>
      </c>
      <c r="C1155" s="216">
        <v>44706</v>
      </c>
      <c r="D1155" t="s">
        <v>1643</v>
      </c>
      <c r="E1155" t="s">
        <v>639</v>
      </c>
      <c r="F1155">
        <v>6431</v>
      </c>
      <c r="G1155" t="s">
        <v>651</v>
      </c>
      <c r="H1155" t="s">
        <v>2276</v>
      </c>
      <c r="I1155" t="s">
        <v>1669</v>
      </c>
      <c r="J1155" s="217">
        <v>0</v>
      </c>
      <c r="K1155" s="218">
        <v>0</v>
      </c>
      <c r="L1155" s="217">
        <v>3216.29</v>
      </c>
      <c r="M1155" t="s">
        <v>643</v>
      </c>
      <c r="N1155" t="s">
        <v>1931</v>
      </c>
      <c r="O1155" t="s">
        <v>644</v>
      </c>
      <c r="P1155" t="s">
        <v>645</v>
      </c>
      <c r="Q1155" t="s">
        <v>646</v>
      </c>
      <c r="R1155" t="s">
        <v>1669</v>
      </c>
      <c r="S1155" t="s">
        <v>1669</v>
      </c>
      <c r="T1155" t="s">
        <v>1986</v>
      </c>
      <c r="U1155" t="s">
        <v>647</v>
      </c>
      <c r="V1155" t="s">
        <v>648</v>
      </c>
      <c r="W1155" t="s">
        <v>649</v>
      </c>
      <c r="X1155" t="s">
        <v>1987</v>
      </c>
      <c r="Y1155" s="216"/>
    </row>
    <row r="1156" spans="2:25" x14ac:dyDescent="0.25">
      <c r="B1156" t="s">
        <v>2190</v>
      </c>
      <c r="C1156" s="216">
        <v>44706</v>
      </c>
      <c r="D1156" t="s">
        <v>1643</v>
      </c>
      <c r="E1156" t="s">
        <v>639</v>
      </c>
      <c r="F1156">
        <v>6490</v>
      </c>
      <c r="G1156" t="s">
        <v>1061</v>
      </c>
      <c r="H1156" t="s">
        <v>2209</v>
      </c>
      <c r="I1156" t="s">
        <v>679</v>
      </c>
      <c r="J1156" s="217">
        <v>105694</v>
      </c>
      <c r="K1156" s="218">
        <v>613.93121099999996</v>
      </c>
      <c r="L1156" s="217">
        <v>172.16</v>
      </c>
      <c r="M1156" t="s">
        <v>643</v>
      </c>
      <c r="N1156" t="s">
        <v>1941</v>
      </c>
      <c r="O1156" t="s">
        <v>689</v>
      </c>
      <c r="P1156" t="s">
        <v>682</v>
      </c>
      <c r="Q1156" t="s">
        <v>683</v>
      </c>
      <c r="R1156" t="s">
        <v>1669</v>
      </c>
      <c r="S1156" t="s">
        <v>1669</v>
      </c>
      <c r="T1156" t="s">
        <v>1669</v>
      </c>
      <c r="U1156" t="s">
        <v>1669</v>
      </c>
      <c r="V1156" t="s">
        <v>648</v>
      </c>
      <c r="W1156" t="s">
        <v>2176</v>
      </c>
      <c r="X1156" t="s">
        <v>1987</v>
      </c>
      <c r="Y1156" s="216"/>
    </row>
    <row r="1157" spans="2:25" x14ac:dyDescent="0.25">
      <c r="B1157" t="s">
        <v>2190</v>
      </c>
      <c r="C1157" s="216">
        <v>44706</v>
      </c>
      <c r="D1157" t="s">
        <v>1643</v>
      </c>
      <c r="E1157" t="s">
        <v>639</v>
      </c>
      <c r="F1157">
        <v>6490</v>
      </c>
      <c r="G1157" t="s">
        <v>2207</v>
      </c>
      <c r="H1157" t="s">
        <v>2208</v>
      </c>
      <c r="I1157" t="s">
        <v>679</v>
      </c>
      <c r="J1157" s="217">
        <v>100000</v>
      </c>
      <c r="K1157" s="218">
        <v>613.93121099999996</v>
      </c>
      <c r="L1157" s="217">
        <v>162.88</v>
      </c>
      <c r="M1157" t="s">
        <v>643</v>
      </c>
      <c r="N1157" t="s">
        <v>1652</v>
      </c>
      <c r="O1157" t="s">
        <v>728</v>
      </c>
      <c r="P1157" t="s">
        <v>682</v>
      </c>
      <c r="Q1157" t="s">
        <v>683</v>
      </c>
      <c r="R1157" t="s">
        <v>1669</v>
      </c>
      <c r="S1157" t="s">
        <v>1669</v>
      </c>
      <c r="T1157" t="s">
        <v>1669</v>
      </c>
      <c r="U1157" t="s">
        <v>1669</v>
      </c>
      <c r="V1157" t="s">
        <v>648</v>
      </c>
      <c r="W1157" t="s">
        <v>2176</v>
      </c>
      <c r="X1157" t="s">
        <v>1987</v>
      </c>
      <c r="Y1157" s="216"/>
    </row>
    <row r="1158" spans="2:25" x14ac:dyDescent="0.25">
      <c r="B1158" t="s">
        <v>2190</v>
      </c>
      <c r="C1158" s="216">
        <v>44706</v>
      </c>
      <c r="D1158" t="s">
        <v>1643</v>
      </c>
      <c r="E1158" t="s">
        <v>639</v>
      </c>
      <c r="F1158">
        <v>6490</v>
      </c>
      <c r="G1158" t="s">
        <v>2210</v>
      </c>
      <c r="H1158" t="s">
        <v>2211</v>
      </c>
      <c r="I1158" t="s">
        <v>679</v>
      </c>
      <c r="J1158" s="217">
        <v>24292</v>
      </c>
      <c r="K1158" s="218">
        <v>613.93121099999996</v>
      </c>
      <c r="L1158" s="217">
        <v>39.57</v>
      </c>
      <c r="M1158" t="s">
        <v>643</v>
      </c>
      <c r="N1158" t="s">
        <v>1945</v>
      </c>
      <c r="O1158" t="s">
        <v>687</v>
      </c>
      <c r="P1158" t="s">
        <v>682</v>
      </c>
      <c r="Q1158" t="s">
        <v>683</v>
      </c>
      <c r="R1158" t="s">
        <v>1669</v>
      </c>
      <c r="S1158" t="s">
        <v>1669</v>
      </c>
      <c r="T1158" t="s">
        <v>1669</v>
      </c>
      <c r="U1158" t="s">
        <v>1669</v>
      </c>
      <c r="V1158" t="s">
        <v>648</v>
      </c>
      <c r="W1158" t="s">
        <v>1662</v>
      </c>
      <c r="X1158" t="s">
        <v>1987</v>
      </c>
      <c r="Y1158" s="216"/>
    </row>
    <row r="1159" spans="2:25" x14ac:dyDescent="0.25">
      <c r="B1159" t="s">
        <v>2190</v>
      </c>
      <c r="C1159" s="216">
        <v>44706</v>
      </c>
      <c r="D1159" t="s">
        <v>1643</v>
      </c>
      <c r="E1159" t="s">
        <v>639</v>
      </c>
      <c r="F1159">
        <v>6490</v>
      </c>
      <c r="G1159" t="s">
        <v>2210</v>
      </c>
      <c r="H1159" t="s">
        <v>2211</v>
      </c>
      <c r="I1159" t="s">
        <v>679</v>
      </c>
      <c r="J1159" s="217">
        <v>32988</v>
      </c>
      <c r="K1159" s="218">
        <v>613.93121099999996</v>
      </c>
      <c r="L1159" s="217">
        <v>53.73</v>
      </c>
      <c r="M1159" t="s">
        <v>643</v>
      </c>
      <c r="N1159" t="s">
        <v>1945</v>
      </c>
      <c r="O1159" t="s">
        <v>687</v>
      </c>
      <c r="P1159" t="s">
        <v>682</v>
      </c>
      <c r="Q1159" t="s">
        <v>683</v>
      </c>
      <c r="R1159" t="s">
        <v>1669</v>
      </c>
      <c r="S1159" t="s">
        <v>1669</v>
      </c>
      <c r="T1159" t="s">
        <v>1669</v>
      </c>
      <c r="U1159" t="s">
        <v>1669</v>
      </c>
      <c r="V1159" t="s">
        <v>648</v>
      </c>
      <c r="W1159" t="s">
        <v>2176</v>
      </c>
      <c r="X1159" t="s">
        <v>1987</v>
      </c>
      <c r="Y1159" s="216"/>
    </row>
    <row r="1160" spans="2:25" x14ac:dyDescent="0.25">
      <c r="B1160" t="s">
        <v>2190</v>
      </c>
      <c r="C1160" s="216">
        <v>44706</v>
      </c>
      <c r="D1160" t="s">
        <v>1643</v>
      </c>
      <c r="E1160" t="s">
        <v>639</v>
      </c>
      <c r="F1160">
        <v>6490</v>
      </c>
      <c r="G1160" t="s">
        <v>2212</v>
      </c>
      <c r="H1160" t="s">
        <v>2213</v>
      </c>
      <c r="I1160" t="s">
        <v>679</v>
      </c>
      <c r="J1160" s="217">
        <v>85448</v>
      </c>
      <c r="K1160" s="218">
        <v>613.93121099999996</v>
      </c>
      <c r="L1160" s="217">
        <v>139.18</v>
      </c>
      <c r="M1160" t="s">
        <v>643</v>
      </c>
      <c r="N1160" t="s">
        <v>1945</v>
      </c>
      <c r="O1160" t="s">
        <v>687</v>
      </c>
      <c r="P1160" t="s">
        <v>682</v>
      </c>
      <c r="Q1160" t="s">
        <v>683</v>
      </c>
      <c r="R1160" t="s">
        <v>1669</v>
      </c>
      <c r="S1160" t="s">
        <v>1669</v>
      </c>
      <c r="T1160" t="s">
        <v>1669</v>
      </c>
      <c r="U1160" t="s">
        <v>1669</v>
      </c>
      <c r="V1160" t="s">
        <v>648</v>
      </c>
      <c r="W1160" t="s">
        <v>2176</v>
      </c>
      <c r="X1160" t="s">
        <v>1987</v>
      </c>
      <c r="Y1160" s="216"/>
    </row>
    <row r="1161" spans="2:25" x14ac:dyDescent="0.25">
      <c r="B1161" t="s">
        <v>2190</v>
      </c>
      <c r="C1161" s="216">
        <v>44706</v>
      </c>
      <c r="D1161" t="s">
        <v>1643</v>
      </c>
      <c r="E1161" t="s">
        <v>639</v>
      </c>
      <c r="F1161">
        <v>6490</v>
      </c>
      <c r="G1161" t="s">
        <v>2212</v>
      </c>
      <c r="H1161" t="s">
        <v>2213</v>
      </c>
      <c r="I1161" t="s">
        <v>679</v>
      </c>
      <c r="J1161" s="217">
        <v>103758</v>
      </c>
      <c r="K1161" s="218">
        <v>613.93121099999996</v>
      </c>
      <c r="L1161" s="217">
        <v>169.01</v>
      </c>
      <c r="M1161" t="s">
        <v>643</v>
      </c>
      <c r="N1161" t="s">
        <v>1945</v>
      </c>
      <c r="O1161" t="s">
        <v>687</v>
      </c>
      <c r="P1161" t="s">
        <v>682</v>
      </c>
      <c r="Q1161" t="s">
        <v>683</v>
      </c>
      <c r="R1161" t="s">
        <v>1669</v>
      </c>
      <c r="S1161" t="s">
        <v>1669</v>
      </c>
      <c r="T1161" t="s">
        <v>1669</v>
      </c>
      <c r="U1161" t="s">
        <v>1669</v>
      </c>
      <c r="V1161" t="s">
        <v>648</v>
      </c>
      <c r="W1161" t="s">
        <v>2176</v>
      </c>
      <c r="X1161" t="s">
        <v>1987</v>
      </c>
      <c r="Y1161" s="216"/>
    </row>
    <row r="1162" spans="2:25" x14ac:dyDescent="0.25">
      <c r="B1162" t="s">
        <v>2190</v>
      </c>
      <c r="C1162" s="216">
        <v>44706</v>
      </c>
      <c r="D1162" t="s">
        <v>1643</v>
      </c>
      <c r="E1162" t="s">
        <v>639</v>
      </c>
      <c r="F1162">
        <v>6490</v>
      </c>
      <c r="G1162" t="s">
        <v>2212</v>
      </c>
      <c r="H1162" t="s">
        <v>2213</v>
      </c>
      <c r="I1162" t="s">
        <v>679</v>
      </c>
      <c r="J1162" s="217">
        <v>73242</v>
      </c>
      <c r="K1162" s="218">
        <v>613.93121099999996</v>
      </c>
      <c r="L1162" s="217">
        <v>119.3</v>
      </c>
      <c r="M1162" t="s">
        <v>643</v>
      </c>
      <c r="N1162" t="s">
        <v>1945</v>
      </c>
      <c r="O1162" t="s">
        <v>687</v>
      </c>
      <c r="P1162" t="s">
        <v>682</v>
      </c>
      <c r="Q1162" t="s">
        <v>683</v>
      </c>
      <c r="R1162" t="s">
        <v>1669</v>
      </c>
      <c r="S1162" t="s">
        <v>1669</v>
      </c>
      <c r="T1162" t="s">
        <v>1669</v>
      </c>
      <c r="U1162" t="s">
        <v>1669</v>
      </c>
      <c r="V1162" t="s">
        <v>648</v>
      </c>
      <c r="W1162" t="s">
        <v>2176</v>
      </c>
      <c r="X1162" t="s">
        <v>1987</v>
      </c>
      <c r="Y1162" s="216"/>
    </row>
    <row r="1163" spans="2:25" x14ac:dyDescent="0.25">
      <c r="B1163" t="s">
        <v>2190</v>
      </c>
      <c r="C1163" s="216">
        <v>44706</v>
      </c>
      <c r="D1163" t="s">
        <v>1643</v>
      </c>
      <c r="E1163" t="s">
        <v>639</v>
      </c>
      <c r="F1163">
        <v>6490</v>
      </c>
      <c r="G1163" t="s">
        <v>1061</v>
      </c>
      <c r="H1163" t="s">
        <v>2209</v>
      </c>
      <c r="I1163" t="s">
        <v>679</v>
      </c>
      <c r="J1163" s="217">
        <v>99552</v>
      </c>
      <c r="K1163" s="218">
        <v>613.93121099999996</v>
      </c>
      <c r="L1163" s="217">
        <v>162.15</v>
      </c>
      <c r="M1163" t="s">
        <v>643</v>
      </c>
      <c r="N1163" t="s">
        <v>1945</v>
      </c>
      <c r="O1163" t="s">
        <v>687</v>
      </c>
      <c r="P1163" t="s">
        <v>682</v>
      </c>
      <c r="Q1163" t="s">
        <v>683</v>
      </c>
      <c r="R1163" t="s">
        <v>1669</v>
      </c>
      <c r="S1163" t="s">
        <v>1669</v>
      </c>
      <c r="T1163" t="s">
        <v>1669</v>
      </c>
      <c r="U1163" t="s">
        <v>1669</v>
      </c>
      <c r="V1163" t="s">
        <v>648</v>
      </c>
      <c r="W1163" t="s">
        <v>2176</v>
      </c>
      <c r="X1163" t="s">
        <v>1987</v>
      </c>
      <c r="Y1163" s="216"/>
    </row>
    <row r="1164" spans="2:25" x14ac:dyDescent="0.25">
      <c r="B1164" t="s">
        <v>2190</v>
      </c>
      <c r="C1164" s="216">
        <v>44706</v>
      </c>
      <c r="D1164" t="s">
        <v>1643</v>
      </c>
      <c r="E1164" t="s">
        <v>639</v>
      </c>
      <c r="F1164">
        <v>6490</v>
      </c>
      <c r="G1164" t="s">
        <v>1061</v>
      </c>
      <c r="H1164" t="s">
        <v>2209</v>
      </c>
      <c r="I1164" t="s">
        <v>679</v>
      </c>
      <c r="J1164" s="217">
        <v>35254</v>
      </c>
      <c r="K1164" s="218">
        <v>613.93121099999996</v>
      </c>
      <c r="L1164" s="217">
        <v>57.42</v>
      </c>
      <c r="M1164" t="s">
        <v>643</v>
      </c>
      <c r="N1164" t="s">
        <v>1945</v>
      </c>
      <c r="O1164" t="s">
        <v>687</v>
      </c>
      <c r="P1164" t="s">
        <v>682</v>
      </c>
      <c r="Q1164" t="s">
        <v>683</v>
      </c>
      <c r="R1164" t="s">
        <v>1669</v>
      </c>
      <c r="S1164" t="s">
        <v>1669</v>
      </c>
      <c r="T1164" t="s">
        <v>1669</v>
      </c>
      <c r="U1164" t="s">
        <v>1669</v>
      </c>
      <c r="V1164" t="s">
        <v>648</v>
      </c>
      <c r="W1164" t="s">
        <v>2176</v>
      </c>
      <c r="X1164" t="s">
        <v>1987</v>
      </c>
      <c r="Y1164" s="216"/>
    </row>
    <row r="1165" spans="2:25" x14ac:dyDescent="0.25">
      <c r="B1165" t="s">
        <v>2190</v>
      </c>
      <c r="C1165" s="216">
        <v>44706</v>
      </c>
      <c r="D1165" t="s">
        <v>1643</v>
      </c>
      <c r="E1165" t="s">
        <v>639</v>
      </c>
      <c r="F1165">
        <v>6490</v>
      </c>
      <c r="G1165" t="s">
        <v>1061</v>
      </c>
      <c r="H1165" t="s">
        <v>2209</v>
      </c>
      <c r="I1165" t="s">
        <v>679</v>
      </c>
      <c r="J1165" s="217">
        <v>34620</v>
      </c>
      <c r="K1165" s="218">
        <v>613.93121099999996</v>
      </c>
      <c r="L1165" s="217">
        <v>56.39</v>
      </c>
      <c r="M1165" t="s">
        <v>643</v>
      </c>
      <c r="N1165" t="s">
        <v>1946</v>
      </c>
      <c r="O1165" t="s">
        <v>681</v>
      </c>
      <c r="P1165" t="s">
        <v>682</v>
      </c>
      <c r="Q1165" t="s">
        <v>683</v>
      </c>
      <c r="R1165" t="s">
        <v>1669</v>
      </c>
      <c r="S1165" t="s">
        <v>1669</v>
      </c>
      <c r="T1165" t="s">
        <v>1669</v>
      </c>
      <c r="U1165" t="s">
        <v>1669</v>
      </c>
      <c r="V1165" t="s">
        <v>648</v>
      </c>
      <c r="W1165" t="s">
        <v>2176</v>
      </c>
      <c r="X1165" t="s">
        <v>1987</v>
      </c>
      <c r="Y1165" s="216"/>
    </row>
    <row r="1166" spans="2:25" x14ac:dyDescent="0.25">
      <c r="B1166" t="s">
        <v>2190</v>
      </c>
      <c r="C1166" s="216">
        <v>44706</v>
      </c>
      <c r="D1166" t="s">
        <v>1643</v>
      </c>
      <c r="E1166" t="s">
        <v>639</v>
      </c>
      <c r="F1166">
        <v>6490</v>
      </c>
      <c r="G1166" t="s">
        <v>1061</v>
      </c>
      <c r="H1166" t="s">
        <v>2209</v>
      </c>
      <c r="I1166" t="s">
        <v>679</v>
      </c>
      <c r="J1166" s="217">
        <v>33750</v>
      </c>
      <c r="K1166" s="218">
        <v>613.93121099999996</v>
      </c>
      <c r="L1166" s="217">
        <v>54.97</v>
      </c>
      <c r="M1166" t="s">
        <v>643</v>
      </c>
      <c r="N1166" t="s">
        <v>1944</v>
      </c>
      <c r="O1166" t="s">
        <v>685</v>
      </c>
      <c r="P1166" t="s">
        <v>682</v>
      </c>
      <c r="Q1166" t="s">
        <v>683</v>
      </c>
      <c r="R1166" t="s">
        <v>1669</v>
      </c>
      <c r="S1166" t="s">
        <v>1669</v>
      </c>
      <c r="T1166" t="s">
        <v>1669</v>
      </c>
      <c r="U1166" t="s">
        <v>1669</v>
      </c>
      <c r="V1166" t="s">
        <v>648</v>
      </c>
      <c r="W1166" t="s">
        <v>2176</v>
      </c>
      <c r="X1166" t="s">
        <v>1987</v>
      </c>
      <c r="Y1166" s="216"/>
    </row>
    <row r="1167" spans="2:25" x14ac:dyDescent="0.25">
      <c r="B1167" t="s">
        <v>2190</v>
      </c>
      <c r="C1167" s="216">
        <v>44706</v>
      </c>
      <c r="D1167" t="s">
        <v>1643</v>
      </c>
      <c r="E1167" t="s">
        <v>639</v>
      </c>
      <c r="F1167">
        <v>6490</v>
      </c>
      <c r="G1167" t="s">
        <v>2212</v>
      </c>
      <c r="H1167" t="s">
        <v>2213</v>
      </c>
      <c r="I1167" t="s">
        <v>679</v>
      </c>
      <c r="J1167" s="217">
        <v>109862</v>
      </c>
      <c r="K1167" s="218">
        <v>613.93121099999996</v>
      </c>
      <c r="L1167" s="217">
        <v>178.95</v>
      </c>
      <c r="M1167" t="s">
        <v>643</v>
      </c>
      <c r="N1167" t="s">
        <v>1943</v>
      </c>
      <c r="O1167" t="s">
        <v>695</v>
      </c>
      <c r="P1167" t="s">
        <v>682</v>
      </c>
      <c r="Q1167" t="s">
        <v>683</v>
      </c>
      <c r="R1167" t="s">
        <v>1669</v>
      </c>
      <c r="S1167" t="s">
        <v>1669</v>
      </c>
      <c r="T1167" t="s">
        <v>1669</v>
      </c>
      <c r="U1167" t="s">
        <v>1669</v>
      </c>
      <c r="V1167" t="s">
        <v>648</v>
      </c>
      <c r="W1167" t="s">
        <v>2176</v>
      </c>
      <c r="X1167" t="s">
        <v>1987</v>
      </c>
      <c r="Y1167" s="216"/>
    </row>
    <row r="1168" spans="2:25" x14ac:dyDescent="0.25">
      <c r="B1168" t="s">
        <v>2190</v>
      </c>
      <c r="C1168" s="216">
        <v>44706</v>
      </c>
      <c r="D1168" t="s">
        <v>1643</v>
      </c>
      <c r="E1168" t="s">
        <v>639</v>
      </c>
      <c r="F1168">
        <v>6490</v>
      </c>
      <c r="G1168" t="s">
        <v>1061</v>
      </c>
      <c r="H1168" t="s">
        <v>2209</v>
      </c>
      <c r="I1168" t="s">
        <v>679</v>
      </c>
      <c r="J1168" s="217">
        <v>244138</v>
      </c>
      <c r="K1168" s="218">
        <v>613.93121099999996</v>
      </c>
      <c r="L1168" s="217">
        <v>397.66</v>
      </c>
      <c r="M1168" t="s">
        <v>643</v>
      </c>
      <c r="N1168" t="s">
        <v>1943</v>
      </c>
      <c r="O1168" t="s">
        <v>695</v>
      </c>
      <c r="P1168" t="s">
        <v>682</v>
      </c>
      <c r="Q1168" t="s">
        <v>683</v>
      </c>
      <c r="R1168" t="s">
        <v>1669</v>
      </c>
      <c r="S1168" t="s">
        <v>1669</v>
      </c>
      <c r="T1168" t="s">
        <v>1669</v>
      </c>
      <c r="U1168" t="s">
        <v>1669</v>
      </c>
      <c r="V1168" t="s">
        <v>648</v>
      </c>
      <c r="W1168" t="s">
        <v>2176</v>
      </c>
      <c r="X1168" t="s">
        <v>1987</v>
      </c>
      <c r="Y1168" s="216"/>
    </row>
    <row r="1169" spans="2:25" x14ac:dyDescent="0.25">
      <c r="B1169" t="s">
        <v>2190</v>
      </c>
      <c r="C1169" s="216">
        <v>44706</v>
      </c>
      <c r="D1169" t="s">
        <v>1643</v>
      </c>
      <c r="E1169" t="s">
        <v>639</v>
      </c>
      <c r="F1169">
        <v>6490</v>
      </c>
      <c r="G1169" t="s">
        <v>2212</v>
      </c>
      <c r="H1169" t="s">
        <v>2213</v>
      </c>
      <c r="I1169" t="s">
        <v>679</v>
      </c>
      <c r="J1169" s="217">
        <v>42724</v>
      </c>
      <c r="K1169" s="218">
        <v>613.93121099999996</v>
      </c>
      <c r="L1169" s="217">
        <v>69.59</v>
      </c>
      <c r="M1169" t="s">
        <v>643</v>
      </c>
      <c r="N1169" t="s">
        <v>1942</v>
      </c>
      <c r="O1169" t="s">
        <v>688</v>
      </c>
      <c r="P1169" t="s">
        <v>682</v>
      </c>
      <c r="Q1169" t="s">
        <v>683</v>
      </c>
      <c r="R1169" t="s">
        <v>1669</v>
      </c>
      <c r="S1169" t="s">
        <v>1669</v>
      </c>
      <c r="T1169" t="s">
        <v>1669</v>
      </c>
      <c r="U1169" t="s">
        <v>1669</v>
      </c>
      <c r="V1169" t="s">
        <v>648</v>
      </c>
      <c r="W1169" t="s">
        <v>2176</v>
      </c>
      <c r="X1169" t="s">
        <v>1987</v>
      </c>
      <c r="Y1169" s="216"/>
    </row>
    <row r="1170" spans="2:25" x14ac:dyDescent="0.25">
      <c r="B1170" t="s">
        <v>2190</v>
      </c>
      <c r="C1170" s="216">
        <v>44706</v>
      </c>
      <c r="D1170" t="s">
        <v>1643</v>
      </c>
      <c r="E1170" t="s">
        <v>639</v>
      </c>
      <c r="F1170">
        <v>6490</v>
      </c>
      <c r="G1170" t="s">
        <v>2214</v>
      </c>
      <c r="H1170" t="s">
        <v>2209</v>
      </c>
      <c r="I1170" t="s">
        <v>679</v>
      </c>
      <c r="J1170" s="217">
        <v>25276</v>
      </c>
      <c r="K1170" s="218">
        <v>613.93121099999996</v>
      </c>
      <c r="L1170" s="217">
        <v>41.17</v>
      </c>
      <c r="M1170" t="s">
        <v>643</v>
      </c>
      <c r="N1170" t="s">
        <v>1942</v>
      </c>
      <c r="O1170" t="s">
        <v>688</v>
      </c>
      <c r="P1170" t="s">
        <v>682</v>
      </c>
      <c r="Q1170" t="s">
        <v>683</v>
      </c>
      <c r="R1170" t="s">
        <v>1669</v>
      </c>
      <c r="S1170" t="s">
        <v>1669</v>
      </c>
      <c r="T1170" t="s">
        <v>1669</v>
      </c>
      <c r="U1170" t="s">
        <v>1669</v>
      </c>
      <c r="V1170" t="s">
        <v>648</v>
      </c>
      <c r="W1170" t="s">
        <v>2176</v>
      </c>
      <c r="X1170" t="s">
        <v>1987</v>
      </c>
      <c r="Y1170" s="216"/>
    </row>
    <row r="1171" spans="2:25" x14ac:dyDescent="0.25">
      <c r="B1171" t="s">
        <v>2190</v>
      </c>
      <c r="C1171" s="216">
        <v>44711</v>
      </c>
      <c r="D1171" t="s">
        <v>1643</v>
      </c>
      <c r="E1171" t="s">
        <v>639</v>
      </c>
      <c r="F1171">
        <v>6490</v>
      </c>
      <c r="G1171" t="s">
        <v>2215</v>
      </c>
      <c r="H1171" t="s">
        <v>2216</v>
      </c>
      <c r="I1171" t="s">
        <v>679</v>
      </c>
      <c r="J1171" s="217">
        <v>7500</v>
      </c>
      <c r="K1171" s="218">
        <v>609.378512</v>
      </c>
      <c r="L1171" s="217">
        <v>12.31</v>
      </c>
      <c r="M1171" t="s">
        <v>643</v>
      </c>
      <c r="N1171" t="s">
        <v>1932</v>
      </c>
      <c r="O1171" t="s">
        <v>721</v>
      </c>
      <c r="P1171" t="s">
        <v>682</v>
      </c>
      <c r="Q1171" t="s">
        <v>683</v>
      </c>
      <c r="R1171" t="s">
        <v>1669</v>
      </c>
      <c r="S1171" t="s">
        <v>1669</v>
      </c>
      <c r="T1171" t="s">
        <v>1669</v>
      </c>
      <c r="U1171" t="s">
        <v>1669</v>
      </c>
      <c r="V1171" t="s">
        <v>648</v>
      </c>
      <c r="W1171" t="s">
        <v>2176</v>
      </c>
      <c r="X1171" t="s">
        <v>1987</v>
      </c>
      <c r="Y1171" s="216"/>
    </row>
    <row r="1172" spans="2:25" x14ac:dyDescent="0.25">
      <c r="B1172" t="s">
        <v>2190</v>
      </c>
      <c r="C1172" s="216">
        <v>44711</v>
      </c>
      <c r="D1172" t="s">
        <v>1643</v>
      </c>
      <c r="E1172" t="s">
        <v>639</v>
      </c>
      <c r="F1172">
        <v>6490</v>
      </c>
      <c r="G1172" t="s">
        <v>2217</v>
      </c>
      <c r="H1172" t="s">
        <v>2218</v>
      </c>
      <c r="I1172" t="s">
        <v>679</v>
      </c>
      <c r="J1172" s="217">
        <v>60000</v>
      </c>
      <c r="K1172" s="218">
        <v>609.378512</v>
      </c>
      <c r="L1172" s="217">
        <v>98.46</v>
      </c>
      <c r="M1172" t="s">
        <v>643</v>
      </c>
      <c r="N1172" t="s">
        <v>1932</v>
      </c>
      <c r="O1172" t="s">
        <v>721</v>
      </c>
      <c r="P1172" t="s">
        <v>682</v>
      </c>
      <c r="Q1172" t="s">
        <v>683</v>
      </c>
      <c r="R1172" t="s">
        <v>1669</v>
      </c>
      <c r="S1172" t="s">
        <v>1669</v>
      </c>
      <c r="T1172" t="s">
        <v>1669</v>
      </c>
      <c r="U1172" t="s">
        <v>1669</v>
      </c>
      <c r="V1172" t="s">
        <v>648</v>
      </c>
      <c r="W1172" t="s">
        <v>2176</v>
      </c>
      <c r="X1172" t="s">
        <v>1987</v>
      </c>
      <c r="Y1172" s="216"/>
    </row>
    <row r="1173" spans="2:25" x14ac:dyDescent="0.25">
      <c r="B1173" t="s">
        <v>2219</v>
      </c>
      <c r="C1173" s="216">
        <v>44371</v>
      </c>
      <c r="D1173" t="s">
        <v>1643</v>
      </c>
      <c r="E1173" t="s">
        <v>639</v>
      </c>
      <c r="F1173">
        <v>6587</v>
      </c>
      <c r="G1173" t="s">
        <v>1876</v>
      </c>
      <c r="H1173" t="s">
        <v>2298</v>
      </c>
      <c r="I1173" t="s">
        <v>1669</v>
      </c>
      <c r="J1173" s="217">
        <v>0</v>
      </c>
      <c r="K1173" s="218">
        <v>0</v>
      </c>
      <c r="L1173" s="217">
        <v>22.73</v>
      </c>
      <c r="M1173" t="s">
        <v>643</v>
      </c>
      <c r="N1173" t="s">
        <v>1931</v>
      </c>
      <c r="O1173" t="s">
        <v>644</v>
      </c>
      <c r="P1173" t="s">
        <v>645</v>
      </c>
      <c r="Q1173" t="s">
        <v>646</v>
      </c>
      <c r="R1173" t="s">
        <v>1669</v>
      </c>
      <c r="S1173" t="s">
        <v>1669</v>
      </c>
      <c r="T1173" t="s">
        <v>1986</v>
      </c>
      <c r="U1173" t="s">
        <v>647</v>
      </c>
      <c r="V1173" t="s">
        <v>648</v>
      </c>
      <c r="W1173" t="s">
        <v>649</v>
      </c>
      <c r="X1173" t="s">
        <v>1987</v>
      </c>
      <c r="Y1173" s="216"/>
    </row>
    <row r="1174" spans="2:25" x14ac:dyDescent="0.25">
      <c r="B1174" t="s">
        <v>2219</v>
      </c>
      <c r="C1174" s="216">
        <v>44687</v>
      </c>
      <c r="D1174" t="s">
        <v>1643</v>
      </c>
      <c r="E1174" t="s">
        <v>639</v>
      </c>
      <c r="F1174">
        <v>6587</v>
      </c>
      <c r="G1174" t="s">
        <v>640</v>
      </c>
      <c r="H1174" t="s">
        <v>2299</v>
      </c>
      <c r="I1174" t="s">
        <v>642</v>
      </c>
      <c r="J1174" s="217">
        <v>81.150000000000006</v>
      </c>
      <c r="K1174" s="218">
        <v>0.94790300000000005</v>
      </c>
      <c r="L1174" s="217">
        <v>85.61</v>
      </c>
      <c r="M1174" t="s">
        <v>643</v>
      </c>
      <c r="N1174" t="s">
        <v>1931</v>
      </c>
      <c r="O1174" t="s">
        <v>644</v>
      </c>
      <c r="P1174" t="s">
        <v>645</v>
      </c>
      <c r="Q1174" t="s">
        <v>646</v>
      </c>
      <c r="R1174" t="s">
        <v>1669</v>
      </c>
      <c r="S1174" t="s">
        <v>1669</v>
      </c>
      <c r="T1174" t="s">
        <v>1986</v>
      </c>
      <c r="U1174" t="s">
        <v>647</v>
      </c>
      <c r="V1174" t="s">
        <v>648</v>
      </c>
      <c r="W1174" t="s">
        <v>649</v>
      </c>
      <c r="X1174" t="s">
        <v>1987</v>
      </c>
      <c r="Y1174" s="216"/>
    </row>
    <row r="1175" spans="2:25" x14ac:dyDescent="0.25">
      <c r="B1175" t="s">
        <v>2219</v>
      </c>
      <c r="C1175" s="216">
        <v>44721</v>
      </c>
      <c r="D1175" t="s">
        <v>1643</v>
      </c>
      <c r="E1175" t="s">
        <v>639</v>
      </c>
      <c r="F1175">
        <v>6491</v>
      </c>
      <c r="G1175" t="s">
        <v>1081</v>
      </c>
      <c r="H1175" t="s">
        <v>2220</v>
      </c>
      <c r="I1175" t="s">
        <v>679</v>
      </c>
      <c r="J1175" s="217">
        <v>26150</v>
      </c>
      <c r="K1175" s="218">
        <v>614.03244400000005</v>
      </c>
      <c r="L1175" s="217">
        <v>42.59</v>
      </c>
      <c r="M1175" t="s">
        <v>643</v>
      </c>
      <c r="N1175" t="s">
        <v>2031</v>
      </c>
      <c r="O1175" t="s">
        <v>1332</v>
      </c>
      <c r="P1175" t="s">
        <v>682</v>
      </c>
      <c r="Q1175" t="s">
        <v>683</v>
      </c>
      <c r="R1175" t="s">
        <v>1669</v>
      </c>
      <c r="S1175" t="s">
        <v>1669</v>
      </c>
      <c r="T1175" t="s">
        <v>1669</v>
      </c>
      <c r="U1175" t="s">
        <v>1669</v>
      </c>
      <c r="V1175" t="s">
        <v>648</v>
      </c>
      <c r="W1175" t="s">
        <v>2176</v>
      </c>
      <c r="X1175" t="s">
        <v>1987</v>
      </c>
      <c r="Y1175" s="216"/>
    </row>
    <row r="1176" spans="2:25" x14ac:dyDescent="0.25">
      <c r="B1176" t="s">
        <v>2219</v>
      </c>
      <c r="C1176" s="216">
        <v>44727</v>
      </c>
      <c r="D1176" t="s">
        <v>1643</v>
      </c>
      <c r="E1176" t="s">
        <v>639</v>
      </c>
      <c r="F1176">
        <v>6491</v>
      </c>
      <c r="G1176" t="s">
        <v>1089</v>
      </c>
      <c r="H1176" t="s">
        <v>2224</v>
      </c>
      <c r="I1176" t="s">
        <v>679</v>
      </c>
      <c r="J1176" s="217">
        <v>9000</v>
      </c>
      <c r="K1176" s="218">
        <v>628.17130199999997</v>
      </c>
      <c r="L1176" s="217">
        <v>14.33</v>
      </c>
      <c r="M1176" t="s">
        <v>643</v>
      </c>
      <c r="N1176" t="s">
        <v>1937</v>
      </c>
      <c r="O1176" t="s">
        <v>744</v>
      </c>
      <c r="P1176" t="s">
        <v>682</v>
      </c>
      <c r="Q1176" t="s">
        <v>683</v>
      </c>
      <c r="R1176" t="s">
        <v>1669</v>
      </c>
      <c r="S1176" t="s">
        <v>1669</v>
      </c>
      <c r="T1176" t="s">
        <v>1669</v>
      </c>
      <c r="U1176" t="s">
        <v>1669</v>
      </c>
      <c r="V1176" t="s">
        <v>648</v>
      </c>
      <c r="W1176" t="s">
        <v>2176</v>
      </c>
      <c r="X1176" t="s">
        <v>1987</v>
      </c>
      <c r="Y1176" s="216"/>
    </row>
    <row r="1177" spans="2:25" x14ac:dyDescent="0.25">
      <c r="B1177" t="s">
        <v>2219</v>
      </c>
      <c r="C1177" s="216">
        <v>44727</v>
      </c>
      <c r="D1177" t="s">
        <v>1643</v>
      </c>
      <c r="E1177" t="s">
        <v>639</v>
      </c>
      <c r="F1177">
        <v>6491</v>
      </c>
      <c r="G1177" t="s">
        <v>1277</v>
      </c>
      <c r="H1177" t="s">
        <v>2225</v>
      </c>
      <c r="I1177" t="s">
        <v>679</v>
      </c>
      <c r="J1177" s="217">
        <v>13000</v>
      </c>
      <c r="K1177" s="218">
        <v>628.17130199999997</v>
      </c>
      <c r="L1177" s="217">
        <v>20.69</v>
      </c>
      <c r="M1177" t="s">
        <v>643</v>
      </c>
      <c r="N1177" t="s">
        <v>1937</v>
      </c>
      <c r="O1177" t="s">
        <v>744</v>
      </c>
      <c r="P1177" t="s">
        <v>682</v>
      </c>
      <c r="Q1177" t="s">
        <v>683</v>
      </c>
      <c r="R1177" t="s">
        <v>1669</v>
      </c>
      <c r="S1177" t="s">
        <v>1669</v>
      </c>
      <c r="T1177" t="s">
        <v>1669</v>
      </c>
      <c r="U1177" t="s">
        <v>1669</v>
      </c>
      <c r="V1177" t="s">
        <v>648</v>
      </c>
      <c r="W1177" t="s">
        <v>2176</v>
      </c>
      <c r="X1177" t="s">
        <v>1987</v>
      </c>
      <c r="Y1177" s="216"/>
    </row>
    <row r="1178" spans="2:25" x14ac:dyDescent="0.25">
      <c r="B1178" t="s">
        <v>2219</v>
      </c>
      <c r="C1178" s="216">
        <v>44727</v>
      </c>
      <c r="D1178" t="s">
        <v>1643</v>
      </c>
      <c r="E1178" t="s">
        <v>639</v>
      </c>
      <c r="F1178">
        <v>6491</v>
      </c>
      <c r="G1178" t="s">
        <v>1290</v>
      </c>
      <c r="H1178" t="s">
        <v>2222</v>
      </c>
      <c r="I1178" t="s">
        <v>679</v>
      </c>
      <c r="J1178" s="217">
        <v>1147500</v>
      </c>
      <c r="K1178" s="218">
        <v>628.17130199999997</v>
      </c>
      <c r="L1178" s="217">
        <v>1826.73</v>
      </c>
      <c r="M1178" t="s">
        <v>643</v>
      </c>
      <c r="N1178" t="s">
        <v>1933</v>
      </c>
      <c r="O1178" t="s">
        <v>797</v>
      </c>
      <c r="P1178" t="s">
        <v>682</v>
      </c>
      <c r="Q1178" t="s">
        <v>683</v>
      </c>
      <c r="R1178" t="s">
        <v>1669</v>
      </c>
      <c r="S1178" t="s">
        <v>1669</v>
      </c>
      <c r="T1178" t="s">
        <v>1669</v>
      </c>
      <c r="U1178" t="s">
        <v>1669</v>
      </c>
      <c r="V1178" t="s">
        <v>648</v>
      </c>
      <c r="W1178" t="s">
        <v>2176</v>
      </c>
      <c r="X1178" t="s">
        <v>1987</v>
      </c>
      <c r="Y1178" s="216"/>
    </row>
    <row r="1179" spans="2:25" x14ac:dyDescent="0.25">
      <c r="B1179" t="s">
        <v>2219</v>
      </c>
      <c r="C1179" s="216">
        <v>44727</v>
      </c>
      <c r="D1179" t="s">
        <v>1643</v>
      </c>
      <c r="E1179" t="s">
        <v>639</v>
      </c>
      <c r="F1179">
        <v>6491</v>
      </c>
      <c r="G1179" t="s">
        <v>1292</v>
      </c>
      <c r="H1179" t="s">
        <v>2223</v>
      </c>
      <c r="I1179" t="s">
        <v>679</v>
      </c>
      <c r="J1179" s="217">
        <v>8000</v>
      </c>
      <c r="K1179" s="218">
        <v>628.17130199999997</v>
      </c>
      <c r="L1179" s="217">
        <v>12.74</v>
      </c>
      <c r="M1179" t="s">
        <v>643</v>
      </c>
      <c r="N1179" t="s">
        <v>1933</v>
      </c>
      <c r="O1179" t="s">
        <v>797</v>
      </c>
      <c r="P1179" t="s">
        <v>682</v>
      </c>
      <c r="Q1179" t="s">
        <v>683</v>
      </c>
      <c r="R1179" t="s">
        <v>1669</v>
      </c>
      <c r="S1179" t="s">
        <v>1669</v>
      </c>
      <c r="T1179" t="s">
        <v>1669</v>
      </c>
      <c r="U1179" t="s">
        <v>1669</v>
      </c>
      <c r="V1179" t="s">
        <v>648</v>
      </c>
      <c r="W1179" t="s">
        <v>2176</v>
      </c>
      <c r="X1179" t="s">
        <v>1987</v>
      </c>
      <c r="Y1179" s="216"/>
    </row>
    <row r="1180" spans="2:25" x14ac:dyDescent="0.25">
      <c r="B1180" t="s">
        <v>2219</v>
      </c>
      <c r="C1180" s="216">
        <v>44727</v>
      </c>
      <c r="D1180" t="s">
        <v>1643</v>
      </c>
      <c r="E1180" t="s">
        <v>639</v>
      </c>
      <c r="F1180">
        <v>6491</v>
      </c>
      <c r="G1180" t="s">
        <v>1249</v>
      </c>
      <c r="H1180" t="s">
        <v>2221</v>
      </c>
      <c r="I1180" t="s">
        <v>679</v>
      </c>
      <c r="J1180" s="217">
        <v>150000</v>
      </c>
      <c r="K1180" s="218">
        <v>628.17130199999997</v>
      </c>
      <c r="L1180" s="217">
        <v>238.79</v>
      </c>
      <c r="M1180" t="s">
        <v>643</v>
      </c>
      <c r="N1180" t="s">
        <v>1934</v>
      </c>
      <c r="O1180" t="s">
        <v>806</v>
      </c>
      <c r="P1180" t="s">
        <v>682</v>
      </c>
      <c r="Q1180" t="s">
        <v>683</v>
      </c>
      <c r="R1180" t="s">
        <v>1669</v>
      </c>
      <c r="S1180" t="s">
        <v>1669</v>
      </c>
      <c r="T1180" t="s">
        <v>1669</v>
      </c>
      <c r="U1180" t="s">
        <v>1669</v>
      </c>
      <c r="V1180" t="s">
        <v>648</v>
      </c>
      <c r="W1180" t="s">
        <v>2176</v>
      </c>
      <c r="X1180" t="s">
        <v>1987</v>
      </c>
      <c r="Y1180" s="216"/>
    </row>
    <row r="1181" spans="2:25" x14ac:dyDescent="0.25">
      <c r="B1181" t="s">
        <v>2219</v>
      </c>
      <c r="C1181" s="216">
        <v>44727</v>
      </c>
      <c r="D1181" t="s">
        <v>1643</v>
      </c>
      <c r="E1181" t="s">
        <v>639</v>
      </c>
      <c r="F1181">
        <v>6491</v>
      </c>
      <c r="G1181" t="s">
        <v>1246</v>
      </c>
      <c r="H1181" t="s">
        <v>2226</v>
      </c>
      <c r="I1181" t="s">
        <v>679</v>
      </c>
      <c r="J1181" s="217">
        <v>15000</v>
      </c>
      <c r="K1181" s="218">
        <v>628.17130199999997</v>
      </c>
      <c r="L1181" s="217">
        <v>23.88</v>
      </c>
      <c r="M1181" t="s">
        <v>643</v>
      </c>
      <c r="N1181" t="s">
        <v>1953</v>
      </c>
      <c r="O1181" t="s">
        <v>712</v>
      </c>
      <c r="P1181" t="s">
        <v>682</v>
      </c>
      <c r="Q1181" t="s">
        <v>683</v>
      </c>
      <c r="R1181" t="s">
        <v>1669</v>
      </c>
      <c r="S1181" t="s">
        <v>1669</v>
      </c>
      <c r="T1181" t="s">
        <v>1669</v>
      </c>
      <c r="U1181" t="s">
        <v>1669</v>
      </c>
      <c r="V1181" t="s">
        <v>648</v>
      </c>
      <c r="W1181" t="s">
        <v>2176</v>
      </c>
      <c r="X1181" t="s">
        <v>1987</v>
      </c>
      <c r="Y1181" s="216"/>
    </row>
    <row r="1182" spans="2:25" x14ac:dyDescent="0.25">
      <c r="B1182" t="s">
        <v>2219</v>
      </c>
      <c r="C1182" s="216">
        <v>44727</v>
      </c>
      <c r="D1182" t="s">
        <v>1643</v>
      </c>
      <c r="E1182" t="s">
        <v>639</v>
      </c>
      <c r="F1182">
        <v>6491</v>
      </c>
      <c r="G1182" t="s">
        <v>1091</v>
      </c>
      <c r="H1182" t="s">
        <v>2227</v>
      </c>
      <c r="I1182" t="s">
        <v>679</v>
      </c>
      <c r="J1182" s="217">
        <v>150000</v>
      </c>
      <c r="K1182" s="218">
        <v>628.17130199999997</v>
      </c>
      <c r="L1182" s="217">
        <v>238.79</v>
      </c>
      <c r="M1182" t="s">
        <v>643</v>
      </c>
      <c r="N1182" t="s">
        <v>1936</v>
      </c>
      <c r="O1182" t="s">
        <v>749</v>
      </c>
      <c r="P1182" t="s">
        <v>682</v>
      </c>
      <c r="Q1182" t="s">
        <v>683</v>
      </c>
      <c r="R1182" t="s">
        <v>1669</v>
      </c>
      <c r="S1182" t="s">
        <v>1669</v>
      </c>
      <c r="T1182" t="s">
        <v>1669</v>
      </c>
      <c r="U1182" t="s">
        <v>1669</v>
      </c>
      <c r="V1182" t="s">
        <v>648</v>
      </c>
      <c r="W1182" t="s">
        <v>2176</v>
      </c>
      <c r="X1182" t="s">
        <v>1987</v>
      </c>
      <c r="Y1182" s="216"/>
    </row>
    <row r="1183" spans="2:25" x14ac:dyDescent="0.25">
      <c r="B1183" t="s">
        <v>2219</v>
      </c>
      <c r="C1183" s="216">
        <v>44728</v>
      </c>
      <c r="D1183" t="s">
        <v>1643</v>
      </c>
      <c r="E1183" t="s">
        <v>639</v>
      </c>
      <c r="F1183">
        <v>6491</v>
      </c>
      <c r="G1183" t="s">
        <v>1094</v>
      </c>
      <c r="H1183" t="s">
        <v>2228</v>
      </c>
      <c r="I1183" t="s">
        <v>679</v>
      </c>
      <c r="J1183" s="217">
        <v>175000</v>
      </c>
      <c r="K1183" s="218">
        <v>626.16348900000003</v>
      </c>
      <c r="L1183" s="217">
        <v>279.48</v>
      </c>
      <c r="M1183" t="s">
        <v>643</v>
      </c>
      <c r="N1183" t="s">
        <v>1936</v>
      </c>
      <c r="O1183" t="s">
        <v>749</v>
      </c>
      <c r="P1183" t="s">
        <v>682</v>
      </c>
      <c r="Q1183" t="s">
        <v>683</v>
      </c>
      <c r="R1183" t="s">
        <v>1669</v>
      </c>
      <c r="S1183" t="s">
        <v>1669</v>
      </c>
      <c r="T1183" t="s">
        <v>1669</v>
      </c>
      <c r="U1183" t="s">
        <v>1669</v>
      </c>
      <c r="V1183" t="s">
        <v>648</v>
      </c>
      <c r="W1183" t="s">
        <v>2176</v>
      </c>
      <c r="X1183" t="s">
        <v>1987</v>
      </c>
      <c r="Y1183" s="216"/>
    </row>
    <row r="1184" spans="2:25" x14ac:dyDescent="0.25">
      <c r="B1184" t="s">
        <v>2219</v>
      </c>
      <c r="C1184" s="216">
        <v>44728</v>
      </c>
      <c r="D1184" t="s">
        <v>1643</v>
      </c>
      <c r="E1184" t="s">
        <v>639</v>
      </c>
      <c r="F1184">
        <v>6491</v>
      </c>
      <c r="G1184" t="s">
        <v>1280</v>
      </c>
      <c r="H1184" t="s">
        <v>2229</v>
      </c>
      <c r="I1184" t="s">
        <v>679</v>
      </c>
      <c r="J1184" s="217">
        <v>350000</v>
      </c>
      <c r="K1184" s="218">
        <v>626.16348900000003</v>
      </c>
      <c r="L1184" s="217">
        <v>558.96</v>
      </c>
      <c r="M1184" t="s">
        <v>643</v>
      </c>
      <c r="N1184" t="s">
        <v>1936</v>
      </c>
      <c r="O1184" t="s">
        <v>749</v>
      </c>
      <c r="P1184" t="s">
        <v>682</v>
      </c>
      <c r="Q1184" t="s">
        <v>683</v>
      </c>
      <c r="R1184" t="s">
        <v>1669</v>
      </c>
      <c r="S1184" t="s">
        <v>1669</v>
      </c>
      <c r="T1184" t="s">
        <v>1669</v>
      </c>
      <c r="U1184" t="s">
        <v>1669</v>
      </c>
      <c r="V1184" t="s">
        <v>648</v>
      </c>
      <c r="W1184" t="s">
        <v>2176</v>
      </c>
      <c r="X1184" t="s">
        <v>1987</v>
      </c>
      <c r="Y1184" s="216"/>
    </row>
    <row r="1185" spans="2:25" x14ac:dyDescent="0.25">
      <c r="B1185" t="s">
        <v>2219</v>
      </c>
      <c r="C1185" s="216">
        <v>44728</v>
      </c>
      <c r="D1185" t="s">
        <v>1643</v>
      </c>
      <c r="E1185" t="s">
        <v>639</v>
      </c>
      <c r="F1185">
        <v>6491</v>
      </c>
      <c r="G1185" t="s">
        <v>2230</v>
      </c>
      <c r="H1185" t="s">
        <v>2229</v>
      </c>
      <c r="I1185" t="s">
        <v>679</v>
      </c>
      <c r="J1185" s="217">
        <v>25000</v>
      </c>
      <c r="K1185" s="218">
        <v>626.16348900000003</v>
      </c>
      <c r="L1185" s="217">
        <v>39.93</v>
      </c>
      <c r="M1185" t="s">
        <v>643</v>
      </c>
      <c r="N1185" t="s">
        <v>1936</v>
      </c>
      <c r="O1185" t="s">
        <v>749</v>
      </c>
      <c r="P1185" t="s">
        <v>682</v>
      </c>
      <c r="Q1185" t="s">
        <v>683</v>
      </c>
      <c r="R1185" t="s">
        <v>1669</v>
      </c>
      <c r="S1185" t="s">
        <v>1669</v>
      </c>
      <c r="T1185" t="s">
        <v>1669</v>
      </c>
      <c r="U1185" t="s">
        <v>1669</v>
      </c>
      <c r="V1185" t="s">
        <v>648</v>
      </c>
      <c r="W1185" t="s">
        <v>2176</v>
      </c>
      <c r="X1185" t="s">
        <v>1987</v>
      </c>
      <c r="Y1185" s="216"/>
    </row>
    <row r="1186" spans="2:25" x14ac:dyDescent="0.25">
      <c r="B1186" t="s">
        <v>2219</v>
      </c>
      <c r="C1186" s="216">
        <v>44728</v>
      </c>
      <c r="D1186" t="s">
        <v>1643</v>
      </c>
      <c r="E1186" t="s">
        <v>639</v>
      </c>
      <c r="F1186">
        <v>6491</v>
      </c>
      <c r="G1186" t="s">
        <v>2231</v>
      </c>
      <c r="H1186" t="s">
        <v>2232</v>
      </c>
      <c r="I1186" t="s">
        <v>679</v>
      </c>
      <c r="J1186" s="217">
        <v>50000</v>
      </c>
      <c r="K1186" s="218">
        <v>626.16348900000003</v>
      </c>
      <c r="L1186" s="217">
        <v>79.849999999999994</v>
      </c>
      <c r="M1186" t="s">
        <v>643</v>
      </c>
      <c r="N1186" t="s">
        <v>1936</v>
      </c>
      <c r="O1186" t="s">
        <v>749</v>
      </c>
      <c r="P1186" t="s">
        <v>682</v>
      </c>
      <c r="Q1186" t="s">
        <v>683</v>
      </c>
      <c r="R1186" t="s">
        <v>1669</v>
      </c>
      <c r="S1186" t="s">
        <v>1669</v>
      </c>
      <c r="T1186" t="s">
        <v>1669</v>
      </c>
      <c r="U1186" t="s">
        <v>1669</v>
      </c>
      <c r="V1186" t="s">
        <v>648</v>
      </c>
      <c r="W1186" t="s">
        <v>2176</v>
      </c>
      <c r="X1186" t="s">
        <v>1987</v>
      </c>
      <c r="Y1186" s="216"/>
    </row>
    <row r="1187" spans="2:25" x14ac:dyDescent="0.25">
      <c r="B1187" t="s">
        <v>2219</v>
      </c>
      <c r="C1187" s="216">
        <v>44728</v>
      </c>
      <c r="D1187" t="s">
        <v>1643</v>
      </c>
      <c r="E1187" t="s">
        <v>639</v>
      </c>
      <c r="F1187">
        <v>6491</v>
      </c>
      <c r="G1187" t="s">
        <v>2233</v>
      </c>
      <c r="H1187" t="s">
        <v>2234</v>
      </c>
      <c r="I1187" t="s">
        <v>679</v>
      </c>
      <c r="J1187" s="217">
        <v>105000</v>
      </c>
      <c r="K1187" s="218">
        <v>626.16348900000003</v>
      </c>
      <c r="L1187" s="217">
        <v>167.69</v>
      </c>
      <c r="M1187" t="s">
        <v>643</v>
      </c>
      <c r="N1187" t="s">
        <v>1936</v>
      </c>
      <c r="O1187" t="s">
        <v>749</v>
      </c>
      <c r="P1187" t="s">
        <v>682</v>
      </c>
      <c r="Q1187" t="s">
        <v>683</v>
      </c>
      <c r="R1187" t="s">
        <v>1669</v>
      </c>
      <c r="S1187" t="s">
        <v>1669</v>
      </c>
      <c r="T1187" t="s">
        <v>1669</v>
      </c>
      <c r="U1187" t="s">
        <v>1669</v>
      </c>
      <c r="V1187" t="s">
        <v>648</v>
      </c>
      <c r="W1187" t="s">
        <v>2176</v>
      </c>
      <c r="X1187" t="s">
        <v>1987</v>
      </c>
      <c r="Y1187" s="216"/>
    </row>
    <row r="1188" spans="2:25" x14ac:dyDescent="0.25">
      <c r="B1188" t="s">
        <v>2219</v>
      </c>
      <c r="C1188" s="216">
        <v>44728</v>
      </c>
      <c r="D1188" t="s">
        <v>1643</v>
      </c>
      <c r="E1188" t="s">
        <v>639</v>
      </c>
      <c r="F1188">
        <v>6491</v>
      </c>
      <c r="G1188" t="s">
        <v>2235</v>
      </c>
      <c r="H1188" t="s">
        <v>2236</v>
      </c>
      <c r="I1188" t="s">
        <v>679</v>
      </c>
      <c r="J1188" s="217">
        <v>330000</v>
      </c>
      <c r="K1188" s="218">
        <v>626.16348900000003</v>
      </c>
      <c r="L1188" s="217">
        <v>527.02</v>
      </c>
      <c r="M1188" t="s">
        <v>643</v>
      </c>
      <c r="N1188" t="s">
        <v>1936</v>
      </c>
      <c r="O1188" t="s">
        <v>749</v>
      </c>
      <c r="P1188" t="s">
        <v>682</v>
      </c>
      <c r="Q1188" t="s">
        <v>683</v>
      </c>
      <c r="R1188" t="s">
        <v>1669</v>
      </c>
      <c r="S1188" t="s">
        <v>1669</v>
      </c>
      <c r="T1188" t="s">
        <v>1669</v>
      </c>
      <c r="U1188" t="s">
        <v>1669</v>
      </c>
      <c r="V1188" t="s">
        <v>648</v>
      </c>
      <c r="W1188" t="s">
        <v>2176</v>
      </c>
      <c r="X1188" t="s">
        <v>1987</v>
      </c>
      <c r="Y1188" s="216"/>
    </row>
    <row r="1189" spans="2:25" x14ac:dyDescent="0.25">
      <c r="B1189" t="s">
        <v>2219</v>
      </c>
      <c r="C1189" s="216">
        <v>44728</v>
      </c>
      <c r="D1189" t="s">
        <v>1643</v>
      </c>
      <c r="E1189" t="s">
        <v>639</v>
      </c>
      <c r="F1189">
        <v>6491</v>
      </c>
      <c r="G1189" t="s">
        <v>2237</v>
      </c>
      <c r="H1189" t="s">
        <v>2232</v>
      </c>
      <c r="I1189" t="s">
        <v>679</v>
      </c>
      <c r="J1189" s="217">
        <v>70000</v>
      </c>
      <c r="K1189" s="218">
        <v>626.16348900000003</v>
      </c>
      <c r="L1189" s="217">
        <v>111.79</v>
      </c>
      <c r="M1189" t="s">
        <v>643</v>
      </c>
      <c r="N1189" t="s">
        <v>1936</v>
      </c>
      <c r="O1189" t="s">
        <v>749</v>
      </c>
      <c r="P1189" t="s">
        <v>682</v>
      </c>
      <c r="Q1189" t="s">
        <v>683</v>
      </c>
      <c r="R1189" t="s">
        <v>1669</v>
      </c>
      <c r="S1189" t="s">
        <v>1669</v>
      </c>
      <c r="T1189" t="s">
        <v>1669</v>
      </c>
      <c r="U1189" t="s">
        <v>1669</v>
      </c>
      <c r="V1189" t="s">
        <v>648</v>
      </c>
      <c r="W1189" t="s">
        <v>2176</v>
      </c>
      <c r="X1189" t="s">
        <v>1987</v>
      </c>
      <c r="Y1189" s="216"/>
    </row>
    <row r="1190" spans="2:25" x14ac:dyDescent="0.25">
      <c r="B1190" t="s">
        <v>2219</v>
      </c>
      <c r="C1190" s="216">
        <v>44728</v>
      </c>
      <c r="D1190" t="s">
        <v>1643</v>
      </c>
      <c r="E1190" t="s">
        <v>639</v>
      </c>
      <c r="F1190">
        <v>6491</v>
      </c>
      <c r="G1190" t="s">
        <v>1303</v>
      </c>
      <c r="H1190" t="s">
        <v>2238</v>
      </c>
      <c r="I1190" t="s">
        <v>679</v>
      </c>
      <c r="J1190" s="217">
        <v>192500</v>
      </c>
      <c r="K1190" s="218">
        <v>626.16348900000003</v>
      </c>
      <c r="L1190" s="217">
        <v>307.43</v>
      </c>
      <c r="M1190" t="s">
        <v>643</v>
      </c>
      <c r="N1190" t="s">
        <v>1936</v>
      </c>
      <c r="O1190" t="s">
        <v>749</v>
      </c>
      <c r="P1190" t="s">
        <v>682</v>
      </c>
      <c r="Q1190" t="s">
        <v>683</v>
      </c>
      <c r="R1190" t="s">
        <v>1669</v>
      </c>
      <c r="S1190" t="s">
        <v>1669</v>
      </c>
      <c r="T1190" t="s">
        <v>1669</v>
      </c>
      <c r="U1190" t="s">
        <v>1669</v>
      </c>
      <c r="V1190" t="s">
        <v>648</v>
      </c>
      <c r="W1190" t="s">
        <v>2176</v>
      </c>
      <c r="X1190" t="s">
        <v>1987</v>
      </c>
      <c r="Y1190" s="216"/>
    </row>
    <row r="1191" spans="2:25" x14ac:dyDescent="0.25">
      <c r="B1191" t="s">
        <v>2219</v>
      </c>
      <c r="C1191" s="216">
        <v>44728</v>
      </c>
      <c r="D1191" t="s">
        <v>1643</v>
      </c>
      <c r="E1191" t="s">
        <v>639</v>
      </c>
      <c r="F1191">
        <v>6491</v>
      </c>
      <c r="G1191" t="s">
        <v>1302</v>
      </c>
      <c r="H1191" t="s">
        <v>2239</v>
      </c>
      <c r="I1191" t="s">
        <v>679</v>
      </c>
      <c r="J1191" s="217">
        <v>245000</v>
      </c>
      <c r="K1191" s="218">
        <v>626.16348900000003</v>
      </c>
      <c r="L1191" s="217">
        <v>391.27</v>
      </c>
      <c r="M1191" t="s">
        <v>643</v>
      </c>
      <c r="N1191" t="s">
        <v>1936</v>
      </c>
      <c r="O1191" t="s">
        <v>749</v>
      </c>
      <c r="P1191" t="s">
        <v>682</v>
      </c>
      <c r="Q1191" t="s">
        <v>683</v>
      </c>
      <c r="R1191" t="s">
        <v>1669</v>
      </c>
      <c r="S1191" t="s">
        <v>1669</v>
      </c>
      <c r="T1191" t="s">
        <v>1669</v>
      </c>
      <c r="U1191" t="s">
        <v>1669</v>
      </c>
      <c r="V1191" t="s">
        <v>648</v>
      </c>
      <c r="W1191" t="s">
        <v>2176</v>
      </c>
      <c r="X1191" t="s">
        <v>1987</v>
      </c>
      <c r="Y1191" s="216"/>
    </row>
    <row r="1192" spans="2:25" x14ac:dyDescent="0.25">
      <c r="B1192" t="s">
        <v>2219</v>
      </c>
      <c r="C1192" s="216">
        <v>44728</v>
      </c>
      <c r="D1192" t="s">
        <v>1643</v>
      </c>
      <c r="E1192" t="s">
        <v>639</v>
      </c>
      <c r="F1192">
        <v>6491</v>
      </c>
      <c r="G1192" t="s">
        <v>1301</v>
      </c>
      <c r="H1192" t="s">
        <v>2240</v>
      </c>
      <c r="I1192" t="s">
        <v>679</v>
      </c>
      <c r="J1192" s="217">
        <v>235000</v>
      </c>
      <c r="K1192" s="218">
        <v>626.16348900000003</v>
      </c>
      <c r="L1192" s="217">
        <v>375.3</v>
      </c>
      <c r="M1192" t="s">
        <v>643</v>
      </c>
      <c r="N1192" t="s">
        <v>1936</v>
      </c>
      <c r="O1192" t="s">
        <v>749</v>
      </c>
      <c r="P1192" t="s">
        <v>682</v>
      </c>
      <c r="Q1192" t="s">
        <v>683</v>
      </c>
      <c r="R1192" t="s">
        <v>1669</v>
      </c>
      <c r="S1192" t="s">
        <v>1669</v>
      </c>
      <c r="T1192" t="s">
        <v>1669</v>
      </c>
      <c r="U1192" t="s">
        <v>1669</v>
      </c>
      <c r="V1192" t="s">
        <v>648</v>
      </c>
      <c r="W1192" t="s">
        <v>2176</v>
      </c>
      <c r="X1192" t="s">
        <v>1987</v>
      </c>
      <c r="Y1192" s="216"/>
    </row>
    <row r="1193" spans="2:25" x14ac:dyDescent="0.25">
      <c r="B1193" t="s">
        <v>2219</v>
      </c>
      <c r="C1193" s="216">
        <v>44728</v>
      </c>
      <c r="D1193" t="s">
        <v>1643</v>
      </c>
      <c r="E1193" t="s">
        <v>639</v>
      </c>
      <c r="F1193">
        <v>6491</v>
      </c>
      <c r="G1193" t="s">
        <v>1300</v>
      </c>
      <c r="H1193" t="s">
        <v>2241</v>
      </c>
      <c r="I1193" t="s">
        <v>679</v>
      </c>
      <c r="J1193" s="217">
        <v>360000</v>
      </c>
      <c r="K1193" s="218">
        <v>626.16348900000003</v>
      </c>
      <c r="L1193" s="217">
        <v>574.92999999999995</v>
      </c>
      <c r="M1193" t="s">
        <v>643</v>
      </c>
      <c r="N1193" t="s">
        <v>1936</v>
      </c>
      <c r="O1193" t="s">
        <v>749</v>
      </c>
      <c r="P1193" t="s">
        <v>682</v>
      </c>
      <c r="Q1193" t="s">
        <v>683</v>
      </c>
      <c r="R1193" t="s">
        <v>1669</v>
      </c>
      <c r="S1193" t="s">
        <v>1669</v>
      </c>
      <c r="T1193" t="s">
        <v>1669</v>
      </c>
      <c r="U1193" t="s">
        <v>1669</v>
      </c>
      <c r="V1193" t="s">
        <v>648</v>
      </c>
      <c r="W1193" t="s">
        <v>2176</v>
      </c>
      <c r="X1193" t="s">
        <v>1987</v>
      </c>
      <c r="Y1193" s="216"/>
    </row>
    <row r="1194" spans="2:25" x14ac:dyDescent="0.25">
      <c r="B1194" t="s">
        <v>2219</v>
      </c>
      <c r="C1194" s="216">
        <v>44728</v>
      </c>
      <c r="D1194" t="s">
        <v>1643</v>
      </c>
      <c r="E1194" t="s">
        <v>639</v>
      </c>
      <c r="F1194">
        <v>6491</v>
      </c>
      <c r="G1194" t="s">
        <v>2242</v>
      </c>
      <c r="H1194" t="s">
        <v>2243</v>
      </c>
      <c r="I1194" t="s">
        <v>679</v>
      </c>
      <c r="J1194" s="217">
        <v>270000</v>
      </c>
      <c r="K1194" s="218">
        <v>626.16348900000003</v>
      </c>
      <c r="L1194" s="217">
        <v>431.2</v>
      </c>
      <c r="M1194" t="s">
        <v>643</v>
      </c>
      <c r="N1194" t="s">
        <v>1936</v>
      </c>
      <c r="O1194" t="s">
        <v>749</v>
      </c>
      <c r="P1194" t="s">
        <v>682</v>
      </c>
      <c r="Q1194" t="s">
        <v>683</v>
      </c>
      <c r="R1194" t="s">
        <v>1669</v>
      </c>
      <c r="S1194" t="s">
        <v>1669</v>
      </c>
      <c r="T1194" t="s">
        <v>1669</v>
      </c>
      <c r="U1194" t="s">
        <v>1669</v>
      </c>
      <c r="V1194" t="s">
        <v>648</v>
      </c>
      <c r="W1194" t="s">
        <v>2176</v>
      </c>
      <c r="X1194" t="s">
        <v>1987</v>
      </c>
      <c r="Y1194" s="216"/>
    </row>
    <row r="1195" spans="2:25" x14ac:dyDescent="0.25">
      <c r="B1195" t="s">
        <v>2219</v>
      </c>
      <c r="C1195" s="216">
        <v>44728</v>
      </c>
      <c r="D1195" t="s">
        <v>1643</v>
      </c>
      <c r="E1195" t="s">
        <v>639</v>
      </c>
      <c r="F1195">
        <v>6491</v>
      </c>
      <c r="G1195" t="s">
        <v>2244</v>
      </c>
      <c r="H1195" t="s">
        <v>2245</v>
      </c>
      <c r="I1195" t="s">
        <v>679</v>
      </c>
      <c r="J1195" s="217">
        <v>3000</v>
      </c>
      <c r="K1195" s="218">
        <v>626.16348900000003</v>
      </c>
      <c r="L1195" s="217">
        <v>4.79</v>
      </c>
      <c r="M1195" t="s">
        <v>643</v>
      </c>
      <c r="N1195" t="s">
        <v>1933</v>
      </c>
      <c r="O1195" t="s">
        <v>797</v>
      </c>
      <c r="P1195" t="s">
        <v>682</v>
      </c>
      <c r="Q1195" t="s">
        <v>683</v>
      </c>
      <c r="R1195" t="s">
        <v>1669</v>
      </c>
      <c r="S1195" t="s">
        <v>1669</v>
      </c>
      <c r="T1195" t="s">
        <v>1669</v>
      </c>
      <c r="U1195" t="s">
        <v>1669</v>
      </c>
      <c r="V1195" t="s">
        <v>648</v>
      </c>
      <c r="W1195" t="s">
        <v>2176</v>
      </c>
      <c r="X1195" t="s">
        <v>1987</v>
      </c>
      <c r="Y1195" s="216"/>
    </row>
    <row r="1196" spans="2:25" x14ac:dyDescent="0.25">
      <c r="B1196" t="s">
        <v>2219</v>
      </c>
      <c r="C1196" s="216">
        <v>44733</v>
      </c>
      <c r="D1196" t="s">
        <v>1643</v>
      </c>
      <c r="E1196" t="s">
        <v>639</v>
      </c>
      <c r="F1196">
        <v>6491</v>
      </c>
      <c r="G1196" t="s">
        <v>2246</v>
      </c>
      <c r="H1196" t="s">
        <v>2247</v>
      </c>
      <c r="I1196" t="s">
        <v>679</v>
      </c>
      <c r="J1196" s="217">
        <v>156950</v>
      </c>
      <c r="K1196" s="218">
        <v>622.30387800000005</v>
      </c>
      <c r="L1196" s="217">
        <v>252.21</v>
      </c>
      <c r="M1196" t="s">
        <v>643</v>
      </c>
      <c r="N1196" t="s">
        <v>1948</v>
      </c>
      <c r="O1196" t="s">
        <v>764</v>
      </c>
      <c r="P1196" t="s">
        <v>682</v>
      </c>
      <c r="Q1196" t="s">
        <v>683</v>
      </c>
      <c r="R1196" t="s">
        <v>1669</v>
      </c>
      <c r="S1196" t="s">
        <v>1669</v>
      </c>
      <c r="T1196" t="s">
        <v>1669</v>
      </c>
      <c r="U1196" t="s">
        <v>1669</v>
      </c>
      <c r="V1196" t="s">
        <v>648</v>
      </c>
      <c r="W1196" t="s">
        <v>2176</v>
      </c>
      <c r="X1196" t="s">
        <v>1987</v>
      </c>
      <c r="Y1196" s="216"/>
    </row>
    <row r="1197" spans="2:25" x14ac:dyDescent="0.25">
      <c r="B1197" t="s">
        <v>2219</v>
      </c>
      <c r="C1197" s="216">
        <v>44735</v>
      </c>
      <c r="D1197" t="s">
        <v>1643</v>
      </c>
      <c r="E1197" t="s">
        <v>639</v>
      </c>
      <c r="F1197">
        <v>6491</v>
      </c>
      <c r="G1197" t="s">
        <v>2254</v>
      </c>
      <c r="H1197" t="s">
        <v>2255</v>
      </c>
      <c r="I1197" t="s">
        <v>679</v>
      </c>
      <c r="J1197" s="217">
        <v>83869</v>
      </c>
      <c r="K1197" s="218">
        <v>622.82376599999998</v>
      </c>
      <c r="L1197" s="217">
        <v>134.66</v>
      </c>
      <c r="M1197" t="s">
        <v>643</v>
      </c>
      <c r="N1197" t="s">
        <v>1652</v>
      </c>
      <c r="O1197" t="s">
        <v>728</v>
      </c>
      <c r="P1197" t="s">
        <v>682</v>
      </c>
      <c r="Q1197" t="s">
        <v>683</v>
      </c>
      <c r="R1197" t="s">
        <v>1669</v>
      </c>
      <c r="S1197" t="s">
        <v>1669</v>
      </c>
      <c r="T1197" t="s">
        <v>1669</v>
      </c>
      <c r="U1197" t="s">
        <v>1669</v>
      </c>
      <c r="V1197" t="s">
        <v>648</v>
      </c>
      <c r="W1197" t="s">
        <v>2176</v>
      </c>
      <c r="X1197" t="s">
        <v>1987</v>
      </c>
      <c r="Y1197" s="216"/>
    </row>
    <row r="1198" spans="2:25" x14ac:dyDescent="0.25">
      <c r="B1198" t="s">
        <v>2219</v>
      </c>
      <c r="C1198" s="216">
        <v>44735</v>
      </c>
      <c r="D1198" t="s">
        <v>1643</v>
      </c>
      <c r="E1198" t="s">
        <v>639</v>
      </c>
      <c r="F1198">
        <v>6491</v>
      </c>
      <c r="G1198" t="s">
        <v>1296</v>
      </c>
      <c r="H1198" t="s">
        <v>2248</v>
      </c>
      <c r="I1198" t="s">
        <v>679</v>
      </c>
      <c r="J1198" s="217">
        <v>105694</v>
      </c>
      <c r="K1198" s="218">
        <v>622.82376599999998</v>
      </c>
      <c r="L1198" s="217">
        <v>169.7</v>
      </c>
      <c r="M1198" t="s">
        <v>643</v>
      </c>
      <c r="N1198" t="s">
        <v>1941</v>
      </c>
      <c r="O1198" t="s">
        <v>689</v>
      </c>
      <c r="P1198" t="s">
        <v>682</v>
      </c>
      <c r="Q1198" t="s">
        <v>683</v>
      </c>
      <c r="R1198" t="s">
        <v>1669</v>
      </c>
      <c r="S1198" t="s">
        <v>1669</v>
      </c>
      <c r="T1198" t="s">
        <v>1669</v>
      </c>
      <c r="U1198" t="s">
        <v>1669</v>
      </c>
      <c r="V1198" t="s">
        <v>648</v>
      </c>
      <c r="W1198" t="s">
        <v>2176</v>
      </c>
      <c r="X1198" t="s">
        <v>1987</v>
      </c>
      <c r="Y1198" s="216"/>
    </row>
    <row r="1199" spans="2:25" x14ac:dyDescent="0.25">
      <c r="B1199" t="s">
        <v>2219</v>
      </c>
      <c r="C1199" s="216">
        <v>44735</v>
      </c>
      <c r="D1199" t="s">
        <v>1643</v>
      </c>
      <c r="E1199" t="s">
        <v>639</v>
      </c>
      <c r="F1199">
        <v>6491</v>
      </c>
      <c r="G1199" t="s">
        <v>1296</v>
      </c>
      <c r="H1199" t="s">
        <v>2248</v>
      </c>
      <c r="I1199" t="s">
        <v>679</v>
      </c>
      <c r="J1199" s="217">
        <v>25276</v>
      </c>
      <c r="K1199" s="218">
        <v>622.82376599999998</v>
      </c>
      <c r="L1199" s="217">
        <v>40.58</v>
      </c>
      <c r="M1199" t="s">
        <v>643</v>
      </c>
      <c r="N1199" t="s">
        <v>1942</v>
      </c>
      <c r="O1199" t="s">
        <v>688</v>
      </c>
      <c r="P1199" t="s">
        <v>682</v>
      </c>
      <c r="Q1199" t="s">
        <v>683</v>
      </c>
      <c r="R1199" t="s">
        <v>1669</v>
      </c>
      <c r="S1199" t="s">
        <v>1669</v>
      </c>
      <c r="T1199" t="s">
        <v>1669</v>
      </c>
      <c r="U1199" t="s">
        <v>1669</v>
      </c>
      <c r="V1199" t="s">
        <v>648</v>
      </c>
      <c r="W1199" t="s">
        <v>2176</v>
      </c>
      <c r="X1199" t="s">
        <v>1987</v>
      </c>
      <c r="Y1199" s="216"/>
    </row>
    <row r="1200" spans="2:25" x14ac:dyDescent="0.25">
      <c r="B1200" t="s">
        <v>2219</v>
      </c>
      <c r="C1200" s="216">
        <v>44735</v>
      </c>
      <c r="D1200" t="s">
        <v>1643</v>
      </c>
      <c r="E1200" t="s">
        <v>639</v>
      </c>
      <c r="F1200">
        <v>6491</v>
      </c>
      <c r="G1200" t="s">
        <v>2252</v>
      </c>
      <c r="H1200" t="s">
        <v>2253</v>
      </c>
      <c r="I1200" t="s">
        <v>679</v>
      </c>
      <c r="J1200" s="217">
        <v>42724</v>
      </c>
      <c r="K1200" s="218">
        <v>622.82376599999998</v>
      </c>
      <c r="L1200" s="217">
        <v>68.599999999999994</v>
      </c>
      <c r="M1200" t="s">
        <v>643</v>
      </c>
      <c r="N1200" t="s">
        <v>1942</v>
      </c>
      <c r="O1200" t="s">
        <v>688</v>
      </c>
      <c r="P1200" t="s">
        <v>682</v>
      </c>
      <c r="Q1200" t="s">
        <v>683</v>
      </c>
      <c r="R1200" t="s">
        <v>1669</v>
      </c>
      <c r="S1200" t="s">
        <v>1669</v>
      </c>
      <c r="T1200" t="s">
        <v>1669</v>
      </c>
      <c r="U1200" t="s">
        <v>1669</v>
      </c>
      <c r="V1200" t="s">
        <v>648</v>
      </c>
      <c r="W1200" t="s">
        <v>2176</v>
      </c>
      <c r="X1200" t="s">
        <v>1987</v>
      </c>
      <c r="Y1200" s="216"/>
    </row>
    <row r="1201" spans="2:25" x14ac:dyDescent="0.25">
      <c r="B1201" t="s">
        <v>2219</v>
      </c>
      <c r="C1201" s="216">
        <v>44735</v>
      </c>
      <c r="D1201" t="s">
        <v>1643</v>
      </c>
      <c r="E1201" t="s">
        <v>639</v>
      </c>
      <c r="F1201">
        <v>6491</v>
      </c>
      <c r="G1201" t="s">
        <v>1296</v>
      </c>
      <c r="H1201" t="s">
        <v>2248</v>
      </c>
      <c r="I1201" t="s">
        <v>679</v>
      </c>
      <c r="J1201" s="217">
        <v>244138</v>
      </c>
      <c r="K1201" s="218">
        <v>622.82376599999998</v>
      </c>
      <c r="L1201" s="217">
        <v>391.99</v>
      </c>
      <c r="M1201" t="s">
        <v>643</v>
      </c>
      <c r="N1201" t="s">
        <v>1943</v>
      </c>
      <c r="O1201" t="s">
        <v>695</v>
      </c>
      <c r="P1201" t="s">
        <v>682</v>
      </c>
      <c r="Q1201" t="s">
        <v>683</v>
      </c>
      <c r="R1201" t="s">
        <v>1669</v>
      </c>
      <c r="S1201" t="s">
        <v>1669</v>
      </c>
      <c r="T1201" t="s">
        <v>1669</v>
      </c>
      <c r="U1201" t="s">
        <v>1669</v>
      </c>
      <c r="V1201" t="s">
        <v>648</v>
      </c>
      <c r="W1201" t="s">
        <v>2176</v>
      </c>
      <c r="X1201" t="s">
        <v>1987</v>
      </c>
      <c r="Y1201" s="216"/>
    </row>
    <row r="1202" spans="2:25" x14ac:dyDescent="0.25">
      <c r="B1202" t="s">
        <v>2219</v>
      </c>
      <c r="C1202" s="216">
        <v>44735</v>
      </c>
      <c r="D1202" t="s">
        <v>1643</v>
      </c>
      <c r="E1202" t="s">
        <v>639</v>
      </c>
      <c r="F1202">
        <v>6491</v>
      </c>
      <c r="G1202" t="s">
        <v>2252</v>
      </c>
      <c r="H1202" t="s">
        <v>2253</v>
      </c>
      <c r="I1202" t="s">
        <v>679</v>
      </c>
      <c r="J1202" s="217">
        <v>109862</v>
      </c>
      <c r="K1202" s="218">
        <v>622.82376599999998</v>
      </c>
      <c r="L1202" s="217">
        <v>176.39</v>
      </c>
      <c r="M1202" t="s">
        <v>643</v>
      </c>
      <c r="N1202" t="s">
        <v>1943</v>
      </c>
      <c r="O1202" t="s">
        <v>695</v>
      </c>
      <c r="P1202" t="s">
        <v>682</v>
      </c>
      <c r="Q1202" t="s">
        <v>683</v>
      </c>
      <c r="R1202" t="s">
        <v>1669</v>
      </c>
      <c r="S1202" t="s">
        <v>1669</v>
      </c>
      <c r="T1202" t="s">
        <v>1669</v>
      </c>
      <c r="U1202" t="s">
        <v>1669</v>
      </c>
      <c r="V1202" t="s">
        <v>648</v>
      </c>
      <c r="W1202" t="s">
        <v>2176</v>
      </c>
      <c r="X1202" t="s">
        <v>1987</v>
      </c>
      <c r="Y1202" s="216"/>
    </row>
    <row r="1203" spans="2:25" x14ac:dyDescent="0.25">
      <c r="B1203" t="s">
        <v>2219</v>
      </c>
      <c r="C1203" s="216">
        <v>44735</v>
      </c>
      <c r="D1203" t="s">
        <v>1643</v>
      </c>
      <c r="E1203" t="s">
        <v>639</v>
      </c>
      <c r="F1203">
        <v>6491</v>
      </c>
      <c r="G1203" t="s">
        <v>1296</v>
      </c>
      <c r="H1203" t="s">
        <v>2248</v>
      </c>
      <c r="I1203" t="s">
        <v>679</v>
      </c>
      <c r="J1203" s="217">
        <v>33750</v>
      </c>
      <c r="K1203" s="218">
        <v>622.82376599999998</v>
      </c>
      <c r="L1203" s="217">
        <v>54.19</v>
      </c>
      <c r="M1203" t="s">
        <v>643</v>
      </c>
      <c r="N1203" t="s">
        <v>1944</v>
      </c>
      <c r="O1203" t="s">
        <v>685</v>
      </c>
      <c r="P1203" t="s">
        <v>682</v>
      </c>
      <c r="Q1203" t="s">
        <v>683</v>
      </c>
      <c r="R1203" t="s">
        <v>1669</v>
      </c>
      <c r="S1203" t="s">
        <v>1669</v>
      </c>
      <c r="T1203" t="s">
        <v>1669</v>
      </c>
      <c r="U1203" t="s">
        <v>1669</v>
      </c>
      <c r="V1203" t="s">
        <v>648</v>
      </c>
      <c r="W1203" t="s">
        <v>2176</v>
      </c>
      <c r="X1203" t="s">
        <v>1987</v>
      </c>
      <c r="Y1203" s="216"/>
    </row>
    <row r="1204" spans="2:25" x14ac:dyDescent="0.25">
      <c r="B1204" t="s">
        <v>2219</v>
      </c>
      <c r="C1204" s="216">
        <v>44735</v>
      </c>
      <c r="D1204" t="s">
        <v>1643</v>
      </c>
      <c r="E1204" t="s">
        <v>639</v>
      </c>
      <c r="F1204">
        <v>6491</v>
      </c>
      <c r="G1204" t="s">
        <v>1296</v>
      </c>
      <c r="H1204" t="s">
        <v>2249</v>
      </c>
      <c r="I1204" t="s">
        <v>679</v>
      </c>
      <c r="J1204" s="217">
        <v>34620</v>
      </c>
      <c r="K1204" s="218">
        <v>622.82376599999998</v>
      </c>
      <c r="L1204" s="217">
        <v>55.59</v>
      </c>
      <c r="M1204" t="s">
        <v>643</v>
      </c>
      <c r="N1204" t="s">
        <v>1946</v>
      </c>
      <c r="O1204" t="s">
        <v>681</v>
      </c>
      <c r="P1204" t="s">
        <v>682</v>
      </c>
      <c r="Q1204" t="s">
        <v>683</v>
      </c>
      <c r="R1204" t="s">
        <v>1669</v>
      </c>
      <c r="S1204" t="s">
        <v>1669</v>
      </c>
      <c r="T1204" t="s">
        <v>1669</v>
      </c>
      <c r="U1204" t="s">
        <v>1669</v>
      </c>
      <c r="V1204" t="s">
        <v>648</v>
      </c>
      <c r="W1204" t="s">
        <v>2176</v>
      </c>
      <c r="X1204" t="s">
        <v>1987</v>
      </c>
      <c r="Y1204" s="216"/>
    </row>
    <row r="1205" spans="2:25" x14ac:dyDescent="0.25">
      <c r="B1205" t="s">
        <v>2219</v>
      </c>
      <c r="C1205" s="216">
        <v>44735</v>
      </c>
      <c r="D1205" t="s">
        <v>1643</v>
      </c>
      <c r="E1205" t="s">
        <v>639</v>
      </c>
      <c r="F1205">
        <v>6491</v>
      </c>
      <c r="G1205" t="s">
        <v>1296</v>
      </c>
      <c r="H1205" t="s">
        <v>2248</v>
      </c>
      <c r="I1205" t="s">
        <v>679</v>
      </c>
      <c r="J1205" s="217">
        <v>99552</v>
      </c>
      <c r="K1205" s="218">
        <v>622.82376599999998</v>
      </c>
      <c r="L1205" s="217">
        <v>159.84</v>
      </c>
      <c r="M1205" t="s">
        <v>643</v>
      </c>
      <c r="N1205" t="s">
        <v>1945</v>
      </c>
      <c r="O1205" t="s">
        <v>687</v>
      </c>
      <c r="P1205" t="s">
        <v>682</v>
      </c>
      <c r="Q1205" t="s">
        <v>683</v>
      </c>
      <c r="R1205" t="s">
        <v>1669</v>
      </c>
      <c r="S1205" t="s">
        <v>1669</v>
      </c>
      <c r="T1205" t="s">
        <v>1669</v>
      </c>
      <c r="U1205" t="s">
        <v>1669</v>
      </c>
      <c r="V1205" t="s">
        <v>648</v>
      </c>
      <c r="W1205" t="s">
        <v>2176</v>
      </c>
      <c r="X1205" t="s">
        <v>1987</v>
      </c>
      <c r="Y1205" s="216"/>
    </row>
    <row r="1206" spans="2:25" x14ac:dyDescent="0.25">
      <c r="B1206" t="s">
        <v>2219</v>
      </c>
      <c r="C1206" s="216">
        <v>44735</v>
      </c>
      <c r="D1206" t="s">
        <v>1643</v>
      </c>
      <c r="E1206" t="s">
        <v>639</v>
      </c>
      <c r="F1206">
        <v>6491</v>
      </c>
      <c r="G1206" t="s">
        <v>1296</v>
      </c>
      <c r="H1206" t="s">
        <v>2249</v>
      </c>
      <c r="I1206" t="s">
        <v>679</v>
      </c>
      <c r="J1206" s="217">
        <v>35254</v>
      </c>
      <c r="K1206" s="218">
        <v>622.82376599999998</v>
      </c>
      <c r="L1206" s="217">
        <v>56.6</v>
      </c>
      <c r="M1206" t="s">
        <v>643</v>
      </c>
      <c r="N1206" t="s">
        <v>1945</v>
      </c>
      <c r="O1206" t="s">
        <v>687</v>
      </c>
      <c r="P1206" t="s">
        <v>682</v>
      </c>
      <c r="Q1206" t="s">
        <v>683</v>
      </c>
      <c r="R1206" t="s">
        <v>1669</v>
      </c>
      <c r="S1206" t="s">
        <v>1669</v>
      </c>
      <c r="T1206" t="s">
        <v>1669</v>
      </c>
      <c r="U1206" t="s">
        <v>1669</v>
      </c>
      <c r="V1206" t="s">
        <v>648</v>
      </c>
      <c r="W1206" t="s">
        <v>2176</v>
      </c>
      <c r="X1206" t="s">
        <v>1987</v>
      </c>
      <c r="Y1206" s="216"/>
    </row>
    <row r="1207" spans="2:25" x14ac:dyDescent="0.25">
      <c r="B1207" t="s">
        <v>2219</v>
      </c>
      <c r="C1207" s="216">
        <v>44735</v>
      </c>
      <c r="D1207" t="s">
        <v>1643</v>
      </c>
      <c r="E1207" t="s">
        <v>639</v>
      </c>
      <c r="F1207">
        <v>6491</v>
      </c>
      <c r="G1207" t="s">
        <v>2250</v>
      </c>
      <c r="H1207" t="s">
        <v>2251</v>
      </c>
      <c r="I1207" t="s">
        <v>679</v>
      </c>
      <c r="J1207" s="217">
        <v>32988</v>
      </c>
      <c r="K1207" s="218">
        <v>622.82376599999998</v>
      </c>
      <c r="L1207" s="217">
        <v>52.97</v>
      </c>
      <c r="M1207" t="s">
        <v>643</v>
      </c>
      <c r="N1207" t="s">
        <v>1945</v>
      </c>
      <c r="O1207" t="s">
        <v>687</v>
      </c>
      <c r="P1207" t="s">
        <v>682</v>
      </c>
      <c r="Q1207" t="s">
        <v>683</v>
      </c>
      <c r="R1207" t="s">
        <v>1669</v>
      </c>
      <c r="S1207" t="s">
        <v>1669</v>
      </c>
      <c r="T1207" t="s">
        <v>1669</v>
      </c>
      <c r="U1207" t="s">
        <v>1669</v>
      </c>
      <c r="V1207" t="s">
        <v>648</v>
      </c>
      <c r="W1207" t="s">
        <v>2176</v>
      </c>
      <c r="X1207" t="s">
        <v>1987</v>
      </c>
      <c r="Y1207" s="216"/>
    </row>
    <row r="1208" spans="2:25" x14ac:dyDescent="0.25">
      <c r="B1208" t="s">
        <v>2219</v>
      </c>
      <c r="C1208" s="216">
        <v>44735</v>
      </c>
      <c r="D1208" t="s">
        <v>1643</v>
      </c>
      <c r="E1208" t="s">
        <v>639</v>
      </c>
      <c r="F1208">
        <v>6491</v>
      </c>
      <c r="G1208" t="s">
        <v>2252</v>
      </c>
      <c r="H1208" t="s">
        <v>2253</v>
      </c>
      <c r="I1208" t="s">
        <v>679</v>
      </c>
      <c r="J1208" s="217">
        <v>85448</v>
      </c>
      <c r="K1208" s="218">
        <v>622.82376599999998</v>
      </c>
      <c r="L1208" s="217">
        <v>137.19</v>
      </c>
      <c r="M1208" t="s">
        <v>643</v>
      </c>
      <c r="N1208" t="s">
        <v>1945</v>
      </c>
      <c r="O1208" t="s">
        <v>687</v>
      </c>
      <c r="P1208" t="s">
        <v>682</v>
      </c>
      <c r="Q1208" t="s">
        <v>683</v>
      </c>
      <c r="R1208" t="s">
        <v>1669</v>
      </c>
      <c r="S1208" t="s">
        <v>1669</v>
      </c>
      <c r="T1208" t="s">
        <v>1669</v>
      </c>
      <c r="U1208" t="s">
        <v>1669</v>
      </c>
      <c r="V1208" t="s">
        <v>648</v>
      </c>
      <c r="W1208" t="s">
        <v>2176</v>
      </c>
      <c r="X1208" t="s">
        <v>1987</v>
      </c>
      <c r="Y1208" s="216"/>
    </row>
    <row r="1209" spans="2:25" x14ac:dyDescent="0.25">
      <c r="B1209" t="s">
        <v>2219</v>
      </c>
      <c r="C1209" s="216">
        <v>44735</v>
      </c>
      <c r="D1209" t="s">
        <v>1643</v>
      </c>
      <c r="E1209" t="s">
        <v>639</v>
      </c>
      <c r="F1209">
        <v>6491</v>
      </c>
      <c r="G1209" t="s">
        <v>2252</v>
      </c>
      <c r="H1209" t="s">
        <v>2253</v>
      </c>
      <c r="I1209" t="s">
        <v>679</v>
      </c>
      <c r="J1209" s="217">
        <v>103758</v>
      </c>
      <c r="K1209" s="218">
        <v>622.82376599999998</v>
      </c>
      <c r="L1209" s="217">
        <v>166.59</v>
      </c>
      <c r="M1209" t="s">
        <v>643</v>
      </c>
      <c r="N1209" t="s">
        <v>1945</v>
      </c>
      <c r="O1209" t="s">
        <v>687</v>
      </c>
      <c r="P1209" t="s">
        <v>682</v>
      </c>
      <c r="Q1209" t="s">
        <v>683</v>
      </c>
      <c r="R1209" t="s">
        <v>1669</v>
      </c>
      <c r="S1209" t="s">
        <v>1669</v>
      </c>
      <c r="T1209" t="s">
        <v>1669</v>
      </c>
      <c r="U1209" t="s">
        <v>1669</v>
      </c>
      <c r="V1209" t="s">
        <v>648</v>
      </c>
      <c r="W1209" t="s">
        <v>2176</v>
      </c>
      <c r="X1209" t="s">
        <v>1987</v>
      </c>
      <c r="Y1209" s="216"/>
    </row>
    <row r="1210" spans="2:25" x14ac:dyDescent="0.25">
      <c r="B1210" t="s">
        <v>2219</v>
      </c>
      <c r="C1210" s="216">
        <v>44736</v>
      </c>
      <c r="D1210" t="s">
        <v>1643</v>
      </c>
      <c r="E1210" t="s">
        <v>639</v>
      </c>
      <c r="F1210">
        <v>6587</v>
      </c>
      <c r="G1210" t="s">
        <v>651</v>
      </c>
      <c r="H1210" t="s">
        <v>2287</v>
      </c>
      <c r="I1210" t="s">
        <v>1669</v>
      </c>
      <c r="J1210" s="217">
        <v>0</v>
      </c>
      <c r="K1210" s="218">
        <v>0</v>
      </c>
      <c r="L1210" s="217">
        <v>2506.1999999999998</v>
      </c>
      <c r="M1210" t="s">
        <v>643</v>
      </c>
      <c r="N1210" t="s">
        <v>1931</v>
      </c>
      <c r="O1210" t="s">
        <v>644</v>
      </c>
      <c r="P1210" t="s">
        <v>645</v>
      </c>
      <c r="Q1210" t="s">
        <v>646</v>
      </c>
      <c r="R1210" t="s">
        <v>1669</v>
      </c>
      <c r="S1210" t="s">
        <v>1669</v>
      </c>
      <c r="T1210" t="s">
        <v>1986</v>
      </c>
      <c r="U1210" t="s">
        <v>647</v>
      </c>
      <c r="V1210" t="s">
        <v>648</v>
      </c>
      <c r="W1210" t="s">
        <v>649</v>
      </c>
      <c r="X1210" t="s">
        <v>1987</v>
      </c>
      <c r="Y1210" s="216"/>
    </row>
    <row r="1211" spans="2:25" x14ac:dyDescent="0.25">
      <c r="B1211" t="s">
        <v>2261</v>
      </c>
      <c r="C1211" s="216">
        <v>44753</v>
      </c>
      <c r="D1211" t="s">
        <v>1643</v>
      </c>
      <c r="E1211" t="s">
        <v>639</v>
      </c>
      <c r="F1211">
        <v>6625</v>
      </c>
      <c r="G1211" t="s">
        <v>640</v>
      </c>
      <c r="H1211" t="s">
        <v>2288</v>
      </c>
      <c r="I1211" t="s">
        <v>642</v>
      </c>
      <c r="J1211" s="217">
        <v>79.8</v>
      </c>
      <c r="K1211" s="218">
        <v>0.99031999999999998</v>
      </c>
      <c r="L1211" s="217">
        <v>80.58</v>
      </c>
      <c r="M1211" t="s">
        <v>643</v>
      </c>
      <c r="N1211" t="s">
        <v>1931</v>
      </c>
      <c r="O1211" t="s">
        <v>644</v>
      </c>
      <c r="P1211" t="s">
        <v>645</v>
      </c>
      <c r="Q1211" t="s">
        <v>646</v>
      </c>
      <c r="R1211" t="s">
        <v>1669</v>
      </c>
      <c r="S1211" t="s">
        <v>1669</v>
      </c>
      <c r="T1211" t="s">
        <v>1986</v>
      </c>
      <c r="U1211" t="s">
        <v>647</v>
      </c>
      <c r="V1211" t="s">
        <v>648</v>
      </c>
      <c r="W1211" t="s">
        <v>649</v>
      </c>
      <c r="X1211" t="s">
        <v>1987</v>
      </c>
      <c r="Y1211" s="216"/>
    </row>
    <row r="1212" spans="2:25" x14ac:dyDescent="0.25">
      <c r="B1212" t="s">
        <v>2261</v>
      </c>
      <c r="C1212" s="216">
        <v>44762</v>
      </c>
      <c r="D1212" t="s">
        <v>1643</v>
      </c>
      <c r="E1212" t="s">
        <v>639</v>
      </c>
      <c r="F1212">
        <v>6811</v>
      </c>
      <c r="G1212" t="s">
        <v>1377</v>
      </c>
      <c r="H1212" t="s">
        <v>2262</v>
      </c>
      <c r="I1212" t="s">
        <v>679</v>
      </c>
      <c r="J1212" s="217">
        <v>40000</v>
      </c>
      <c r="K1212" s="218">
        <v>642.27158599999996</v>
      </c>
      <c r="L1212">
        <v>62.28</v>
      </c>
      <c r="M1212" t="s">
        <v>643</v>
      </c>
      <c r="N1212" t="s">
        <v>2031</v>
      </c>
      <c r="O1212" t="s">
        <v>1332</v>
      </c>
      <c r="P1212" t="s">
        <v>682</v>
      </c>
      <c r="Q1212" t="s">
        <v>683</v>
      </c>
      <c r="R1212" t="s">
        <v>1669</v>
      </c>
      <c r="S1212" t="s">
        <v>1669</v>
      </c>
      <c r="T1212" t="s">
        <v>1669</v>
      </c>
      <c r="U1212" t="s">
        <v>1669</v>
      </c>
      <c r="V1212" t="s">
        <v>648</v>
      </c>
      <c r="W1212" t="s">
        <v>2176</v>
      </c>
      <c r="X1212" t="s">
        <v>1987</v>
      </c>
      <c r="Y1212" s="216"/>
    </row>
    <row r="1213" spans="2:25" x14ac:dyDescent="0.25">
      <c r="B1213" t="s">
        <v>2261</v>
      </c>
      <c r="C1213" s="216">
        <v>44763</v>
      </c>
      <c r="D1213" t="s">
        <v>1643</v>
      </c>
      <c r="E1213" t="s">
        <v>639</v>
      </c>
      <c r="F1213">
        <v>6625</v>
      </c>
      <c r="G1213" t="s">
        <v>654</v>
      </c>
      <c r="H1213" t="s">
        <v>2300</v>
      </c>
      <c r="I1213" t="s">
        <v>1669</v>
      </c>
      <c r="J1213" s="217">
        <v>0</v>
      </c>
      <c r="K1213" s="218">
        <v>0</v>
      </c>
      <c r="L1213">
        <v>22.46</v>
      </c>
      <c r="M1213" t="s">
        <v>643</v>
      </c>
      <c r="N1213" t="s">
        <v>1931</v>
      </c>
      <c r="O1213" t="s">
        <v>644</v>
      </c>
      <c r="P1213" t="s">
        <v>645</v>
      </c>
      <c r="Q1213" t="s">
        <v>646</v>
      </c>
      <c r="R1213" t="s">
        <v>1669</v>
      </c>
      <c r="S1213" t="s">
        <v>1669</v>
      </c>
      <c r="T1213" t="s">
        <v>1986</v>
      </c>
      <c r="U1213" t="s">
        <v>647</v>
      </c>
      <c r="V1213" t="s">
        <v>648</v>
      </c>
      <c r="W1213" t="s">
        <v>649</v>
      </c>
      <c r="X1213" t="s">
        <v>1987</v>
      </c>
      <c r="Y1213" s="216"/>
    </row>
    <row r="1214" spans="2:25" x14ac:dyDescent="0.25">
      <c r="B1214" t="s">
        <v>2261</v>
      </c>
      <c r="C1214" s="216">
        <v>44764</v>
      </c>
      <c r="D1214" t="s">
        <v>1643</v>
      </c>
      <c r="E1214" t="s">
        <v>639</v>
      </c>
      <c r="F1214">
        <v>6574</v>
      </c>
      <c r="G1214" t="s">
        <v>651</v>
      </c>
      <c r="H1214" t="s">
        <v>2263</v>
      </c>
      <c r="I1214" t="s">
        <v>1669</v>
      </c>
      <c r="J1214" s="217">
        <v>0</v>
      </c>
      <c r="K1214" s="218">
        <v>0</v>
      </c>
      <c r="L1214" s="217">
        <v>7675</v>
      </c>
      <c r="M1214" t="s">
        <v>643</v>
      </c>
      <c r="N1214" t="s">
        <v>2271</v>
      </c>
      <c r="O1214" t="s">
        <v>2272</v>
      </c>
      <c r="P1214" t="s">
        <v>645</v>
      </c>
      <c r="Q1214" t="s">
        <v>646</v>
      </c>
      <c r="R1214" t="s">
        <v>1669</v>
      </c>
      <c r="S1214" t="s">
        <v>1669</v>
      </c>
      <c r="T1214" t="s">
        <v>649</v>
      </c>
      <c r="U1214" t="s">
        <v>665</v>
      </c>
      <c r="V1214" t="s">
        <v>2274</v>
      </c>
      <c r="W1214" t="s">
        <v>2275</v>
      </c>
      <c r="X1214" t="s">
        <v>1987</v>
      </c>
      <c r="Y1214" s="216"/>
    </row>
    <row r="1215" spans="2:25" x14ac:dyDescent="0.25">
      <c r="B1215" t="s">
        <v>2261</v>
      </c>
      <c r="C1215" s="216">
        <v>44767</v>
      </c>
      <c r="D1215" t="s">
        <v>1643</v>
      </c>
      <c r="E1215" t="s">
        <v>639</v>
      </c>
      <c r="F1215">
        <v>6811</v>
      </c>
      <c r="G1215" t="s">
        <v>2264</v>
      </c>
      <c r="H1215" t="s">
        <v>2281</v>
      </c>
      <c r="I1215" t="s">
        <v>679</v>
      </c>
      <c r="J1215" s="217">
        <v>85448</v>
      </c>
      <c r="K1215" s="218">
        <v>641.99995000000001</v>
      </c>
      <c r="L1215" s="217">
        <v>133.1</v>
      </c>
      <c r="M1215" t="s">
        <v>643</v>
      </c>
      <c r="N1215" t="s">
        <v>1945</v>
      </c>
      <c r="O1215" t="s">
        <v>687</v>
      </c>
      <c r="P1215" t="s">
        <v>682</v>
      </c>
      <c r="Q1215" t="s">
        <v>683</v>
      </c>
      <c r="R1215" t="s">
        <v>1669</v>
      </c>
      <c r="S1215" t="s">
        <v>1669</v>
      </c>
      <c r="T1215" t="s">
        <v>1669</v>
      </c>
      <c r="U1215" t="s">
        <v>1669</v>
      </c>
      <c r="V1215" t="s">
        <v>648</v>
      </c>
      <c r="W1215" t="s">
        <v>2176</v>
      </c>
      <c r="X1215" t="s">
        <v>1987</v>
      </c>
      <c r="Y1215" s="216"/>
    </row>
    <row r="1216" spans="2:25" x14ac:dyDescent="0.25">
      <c r="B1216" t="s">
        <v>2261</v>
      </c>
      <c r="C1216" s="216">
        <v>44767</v>
      </c>
      <c r="D1216" t="s">
        <v>1643</v>
      </c>
      <c r="E1216" t="s">
        <v>639</v>
      </c>
      <c r="F1216">
        <v>6811</v>
      </c>
      <c r="G1216" t="s">
        <v>2264</v>
      </c>
      <c r="H1216" t="s">
        <v>2281</v>
      </c>
      <c r="I1216" t="s">
        <v>679</v>
      </c>
      <c r="J1216" s="217">
        <v>103758</v>
      </c>
      <c r="K1216" s="218">
        <v>641.99995000000001</v>
      </c>
      <c r="L1216" s="217">
        <v>161.62</v>
      </c>
      <c r="M1216" t="s">
        <v>643</v>
      </c>
      <c r="N1216" t="s">
        <v>1945</v>
      </c>
      <c r="O1216" t="s">
        <v>687</v>
      </c>
      <c r="P1216" t="s">
        <v>682</v>
      </c>
      <c r="Q1216" t="s">
        <v>683</v>
      </c>
      <c r="R1216" t="s">
        <v>1669</v>
      </c>
      <c r="S1216" t="s">
        <v>1669</v>
      </c>
      <c r="T1216" t="s">
        <v>1669</v>
      </c>
      <c r="U1216" t="s">
        <v>1669</v>
      </c>
      <c r="V1216" t="s">
        <v>648</v>
      </c>
      <c r="W1216" t="s">
        <v>2176</v>
      </c>
      <c r="X1216" t="s">
        <v>1987</v>
      </c>
      <c r="Y1216" s="216"/>
    </row>
    <row r="1217" spans="2:25" x14ac:dyDescent="0.25">
      <c r="B1217" t="s">
        <v>2261</v>
      </c>
      <c r="C1217" s="216">
        <v>44767</v>
      </c>
      <c r="D1217" t="s">
        <v>1643</v>
      </c>
      <c r="E1217" t="s">
        <v>639</v>
      </c>
      <c r="F1217">
        <v>6811</v>
      </c>
      <c r="G1217" t="s">
        <v>2266</v>
      </c>
      <c r="H1217" t="s">
        <v>2267</v>
      </c>
      <c r="I1217" t="s">
        <v>679</v>
      </c>
      <c r="J1217" s="217">
        <v>99552</v>
      </c>
      <c r="K1217" s="218">
        <v>641.99995000000001</v>
      </c>
      <c r="L1217" s="217">
        <v>155.07</v>
      </c>
      <c r="M1217" t="s">
        <v>643</v>
      </c>
      <c r="N1217" t="s">
        <v>1945</v>
      </c>
      <c r="O1217" t="s">
        <v>687</v>
      </c>
      <c r="P1217" t="s">
        <v>682</v>
      </c>
      <c r="Q1217" t="s">
        <v>683</v>
      </c>
      <c r="R1217" t="s">
        <v>1669</v>
      </c>
      <c r="S1217" t="s">
        <v>1669</v>
      </c>
      <c r="T1217" t="s">
        <v>1669</v>
      </c>
      <c r="U1217" t="s">
        <v>1669</v>
      </c>
      <c r="V1217" t="s">
        <v>648</v>
      </c>
      <c r="W1217" t="s">
        <v>2176</v>
      </c>
      <c r="X1217" t="s">
        <v>1987</v>
      </c>
      <c r="Y1217" s="216"/>
    </row>
    <row r="1218" spans="2:25" x14ac:dyDescent="0.25">
      <c r="B1218" t="s">
        <v>2261</v>
      </c>
      <c r="C1218" s="216">
        <v>44767</v>
      </c>
      <c r="D1218" t="s">
        <v>1643</v>
      </c>
      <c r="E1218" t="s">
        <v>639</v>
      </c>
      <c r="F1218">
        <v>6811</v>
      </c>
      <c r="G1218" t="s">
        <v>2268</v>
      </c>
      <c r="H1218" t="s">
        <v>2269</v>
      </c>
      <c r="I1218" t="s">
        <v>679</v>
      </c>
      <c r="J1218" s="217">
        <v>32988</v>
      </c>
      <c r="K1218" s="218">
        <v>641.99995000000001</v>
      </c>
      <c r="L1218" s="217">
        <v>51.38</v>
      </c>
      <c r="M1218" t="s">
        <v>643</v>
      </c>
      <c r="N1218" t="s">
        <v>1945</v>
      </c>
      <c r="O1218" t="s">
        <v>687</v>
      </c>
      <c r="P1218" t="s">
        <v>682</v>
      </c>
      <c r="Q1218" t="s">
        <v>683</v>
      </c>
      <c r="R1218" t="s">
        <v>1669</v>
      </c>
      <c r="S1218" t="s">
        <v>1669</v>
      </c>
      <c r="T1218" t="s">
        <v>1669</v>
      </c>
      <c r="U1218" t="s">
        <v>1669</v>
      </c>
      <c r="V1218" t="s">
        <v>648</v>
      </c>
      <c r="W1218" t="s">
        <v>2176</v>
      </c>
      <c r="X1218" t="s">
        <v>1987</v>
      </c>
      <c r="Y1218" s="216"/>
    </row>
    <row r="1219" spans="2:25" x14ac:dyDescent="0.25">
      <c r="B1219" t="s">
        <v>2261</v>
      </c>
      <c r="C1219" s="216">
        <v>44767</v>
      </c>
      <c r="D1219" t="s">
        <v>1643</v>
      </c>
      <c r="E1219" t="s">
        <v>639</v>
      </c>
      <c r="F1219">
        <v>6811</v>
      </c>
      <c r="G1219" t="s">
        <v>1404</v>
      </c>
      <c r="H1219" t="s">
        <v>2270</v>
      </c>
      <c r="I1219" t="s">
        <v>679</v>
      </c>
      <c r="J1219" s="217">
        <v>35254</v>
      </c>
      <c r="K1219" s="218">
        <v>641.99995000000001</v>
      </c>
      <c r="L1219" s="217">
        <v>54.91</v>
      </c>
      <c r="M1219" t="s">
        <v>643</v>
      </c>
      <c r="N1219" t="s">
        <v>1945</v>
      </c>
      <c r="O1219" t="s">
        <v>687</v>
      </c>
      <c r="P1219" t="s">
        <v>682</v>
      </c>
      <c r="Q1219" t="s">
        <v>683</v>
      </c>
      <c r="R1219" t="s">
        <v>1669</v>
      </c>
      <c r="S1219" t="s">
        <v>1669</v>
      </c>
      <c r="T1219" t="s">
        <v>1669</v>
      </c>
      <c r="U1219" t="s">
        <v>1669</v>
      </c>
      <c r="V1219" t="s">
        <v>648</v>
      </c>
      <c r="W1219" t="s">
        <v>2176</v>
      </c>
      <c r="X1219" t="s">
        <v>1987</v>
      </c>
      <c r="Y1219" s="216"/>
    </row>
    <row r="1220" spans="2:25" x14ac:dyDescent="0.25">
      <c r="B1220" t="s">
        <v>2261</v>
      </c>
      <c r="C1220" s="216">
        <v>44767</v>
      </c>
      <c r="D1220" t="s">
        <v>1643</v>
      </c>
      <c r="E1220" t="s">
        <v>639</v>
      </c>
      <c r="F1220">
        <v>6811</v>
      </c>
      <c r="G1220" t="s">
        <v>1404</v>
      </c>
      <c r="H1220" t="s">
        <v>2270</v>
      </c>
      <c r="I1220" t="s">
        <v>679</v>
      </c>
      <c r="J1220" s="217">
        <v>34620</v>
      </c>
      <c r="K1220" s="218">
        <v>641.99995000000001</v>
      </c>
      <c r="L1220" s="217">
        <v>53.93</v>
      </c>
      <c r="M1220" t="s">
        <v>643</v>
      </c>
      <c r="N1220" t="s">
        <v>1946</v>
      </c>
      <c r="O1220" t="s">
        <v>681</v>
      </c>
      <c r="P1220" t="s">
        <v>682</v>
      </c>
      <c r="Q1220" t="s">
        <v>683</v>
      </c>
      <c r="R1220" t="s">
        <v>1669</v>
      </c>
      <c r="S1220" t="s">
        <v>1669</v>
      </c>
      <c r="T1220" t="s">
        <v>1669</v>
      </c>
      <c r="U1220" t="s">
        <v>1669</v>
      </c>
      <c r="V1220" t="s">
        <v>648</v>
      </c>
      <c r="W1220" t="s">
        <v>2176</v>
      </c>
      <c r="X1220" t="s">
        <v>1987</v>
      </c>
      <c r="Y1220" s="216"/>
    </row>
    <row r="1221" spans="2:25" x14ac:dyDescent="0.25">
      <c r="B1221" t="s">
        <v>2261</v>
      </c>
      <c r="C1221" s="216">
        <v>44767</v>
      </c>
      <c r="D1221" t="s">
        <v>1643</v>
      </c>
      <c r="E1221" t="s">
        <v>639</v>
      </c>
      <c r="F1221">
        <v>6811</v>
      </c>
      <c r="G1221" t="s">
        <v>1404</v>
      </c>
      <c r="H1221" t="s">
        <v>2270</v>
      </c>
      <c r="I1221" t="s">
        <v>679</v>
      </c>
      <c r="J1221" s="217">
        <v>33750</v>
      </c>
      <c r="K1221" s="218">
        <v>641.99995000000001</v>
      </c>
      <c r="L1221" s="217">
        <v>52.57</v>
      </c>
      <c r="M1221" t="s">
        <v>643</v>
      </c>
      <c r="N1221" t="s">
        <v>1944</v>
      </c>
      <c r="O1221" t="s">
        <v>685</v>
      </c>
      <c r="P1221" t="s">
        <v>682</v>
      </c>
      <c r="Q1221" t="s">
        <v>683</v>
      </c>
      <c r="R1221" t="s">
        <v>1669</v>
      </c>
      <c r="S1221" t="s">
        <v>1669</v>
      </c>
      <c r="T1221" t="s">
        <v>1669</v>
      </c>
      <c r="U1221" t="s">
        <v>1669</v>
      </c>
      <c r="V1221" t="s">
        <v>648</v>
      </c>
      <c r="W1221" t="s">
        <v>2176</v>
      </c>
      <c r="X1221" t="s">
        <v>1987</v>
      </c>
      <c r="Y1221" s="216"/>
    </row>
    <row r="1222" spans="2:25" x14ac:dyDescent="0.25">
      <c r="B1222" t="s">
        <v>2261</v>
      </c>
      <c r="C1222" s="216">
        <v>44767</v>
      </c>
      <c r="D1222" t="s">
        <v>1643</v>
      </c>
      <c r="E1222" t="s">
        <v>639</v>
      </c>
      <c r="F1222">
        <v>6811</v>
      </c>
      <c r="G1222" t="s">
        <v>2264</v>
      </c>
      <c r="H1222" t="s">
        <v>2281</v>
      </c>
      <c r="I1222" t="s">
        <v>679</v>
      </c>
      <c r="J1222" s="217">
        <v>109862</v>
      </c>
      <c r="K1222" s="218">
        <v>641.99995000000001</v>
      </c>
      <c r="L1222" s="217">
        <v>171.12</v>
      </c>
      <c r="M1222" t="s">
        <v>643</v>
      </c>
      <c r="N1222" t="s">
        <v>1943</v>
      </c>
      <c r="O1222" t="s">
        <v>695</v>
      </c>
      <c r="P1222" t="s">
        <v>682</v>
      </c>
      <c r="Q1222" t="s">
        <v>683</v>
      </c>
      <c r="R1222" t="s">
        <v>1669</v>
      </c>
      <c r="S1222" t="s">
        <v>1669</v>
      </c>
      <c r="T1222" t="s">
        <v>1669</v>
      </c>
      <c r="U1222" t="s">
        <v>1669</v>
      </c>
      <c r="V1222" t="s">
        <v>648</v>
      </c>
      <c r="W1222" t="s">
        <v>2176</v>
      </c>
      <c r="X1222" t="s">
        <v>1987</v>
      </c>
      <c r="Y1222" s="216"/>
    </row>
    <row r="1223" spans="2:25" x14ac:dyDescent="0.25">
      <c r="B1223" t="s">
        <v>2261</v>
      </c>
      <c r="C1223" s="216">
        <v>44767</v>
      </c>
      <c r="D1223" t="s">
        <v>1643</v>
      </c>
      <c r="E1223" t="s">
        <v>639</v>
      </c>
      <c r="F1223">
        <v>6811</v>
      </c>
      <c r="G1223" t="s">
        <v>1404</v>
      </c>
      <c r="H1223" t="s">
        <v>2270</v>
      </c>
      <c r="I1223" t="s">
        <v>679</v>
      </c>
      <c r="J1223" s="217">
        <v>244138</v>
      </c>
      <c r="K1223" s="218">
        <v>641.99995000000001</v>
      </c>
      <c r="L1223" s="217">
        <v>380.28</v>
      </c>
      <c r="M1223" t="s">
        <v>643</v>
      </c>
      <c r="N1223" t="s">
        <v>1943</v>
      </c>
      <c r="O1223" t="s">
        <v>695</v>
      </c>
      <c r="P1223" t="s">
        <v>682</v>
      </c>
      <c r="Q1223" t="s">
        <v>683</v>
      </c>
      <c r="R1223" t="s">
        <v>1669</v>
      </c>
      <c r="S1223" t="s">
        <v>1669</v>
      </c>
      <c r="T1223" t="s">
        <v>1669</v>
      </c>
      <c r="U1223" t="s">
        <v>1669</v>
      </c>
      <c r="V1223" t="s">
        <v>648</v>
      </c>
      <c r="W1223" t="s">
        <v>2176</v>
      </c>
      <c r="X1223" t="s">
        <v>1987</v>
      </c>
      <c r="Y1223" s="216"/>
    </row>
    <row r="1224" spans="2:25" x14ac:dyDescent="0.25">
      <c r="B1224" t="s">
        <v>2261</v>
      </c>
      <c r="C1224" s="216">
        <v>44767</v>
      </c>
      <c r="D1224" t="s">
        <v>1643</v>
      </c>
      <c r="E1224" t="s">
        <v>639</v>
      </c>
      <c r="F1224">
        <v>6811</v>
      </c>
      <c r="G1224" t="s">
        <v>1404</v>
      </c>
      <c r="H1224" t="s">
        <v>2270</v>
      </c>
      <c r="I1224" t="s">
        <v>679</v>
      </c>
      <c r="J1224" s="217">
        <v>25276</v>
      </c>
      <c r="K1224" s="218">
        <v>641.99995000000001</v>
      </c>
      <c r="L1224" s="217">
        <v>39.369999999999997</v>
      </c>
      <c r="M1224" t="s">
        <v>643</v>
      </c>
      <c r="N1224" t="s">
        <v>1942</v>
      </c>
      <c r="O1224" t="s">
        <v>688</v>
      </c>
      <c r="P1224" t="s">
        <v>682</v>
      </c>
      <c r="Q1224" t="s">
        <v>683</v>
      </c>
      <c r="R1224" t="s">
        <v>1669</v>
      </c>
      <c r="S1224" t="s">
        <v>1669</v>
      </c>
      <c r="T1224" t="s">
        <v>1669</v>
      </c>
      <c r="U1224" t="s">
        <v>1669</v>
      </c>
      <c r="V1224" t="s">
        <v>648</v>
      </c>
      <c r="W1224" t="s">
        <v>2176</v>
      </c>
      <c r="X1224" t="s">
        <v>1987</v>
      </c>
      <c r="Y1224" s="216"/>
    </row>
    <row r="1225" spans="2:25" x14ac:dyDescent="0.25">
      <c r="B1225" t="s">
        <v>2261</v>
      </c>
      <c r="C1225" s="216">
        <v>44767</v>
      </c>
      <c r="D1225" t="s">
        <v>1643</v>
      </c>
      <c r="E1225" t="s">
        <v>639</v>
      </c>
      <c r="F1225">
        <v>6811</v>
      </c>
      <c r="G1225" t="s">
        <v>1404</v>
      </c>
      <c r="H1225" t="s">
        <v>2270</v>
      </c>
      <c r="I1225" t="s">
        <v>679</v>
      </c>
      <c r="J1225" s="217">
        <v>105694</v>
      </c>
      <c r="K1225" s="218">
        <v>641.99995000000001</v>
      </c>
      <c r="L1225" s="217">
        <v>164.63</v>
      </c>
      <c r="M1225" t="s">
        <v>643</v>
      </c>
      <c r="N1225" t="s">
        <v>1941</v>
      </c>
      <c r="O1225" t="s">
        <v>689</v>
      </c>
      <c r="P1225" t="s">
        <v>682</v>
      </c>
      <c r="Q1225" t="s">
        <v>683</v>
      </c>
      <c r="R1225" t="s">
        <v>1669</v>
      </c>
      <c r="S1225" t="s">
        <v>1669</v>
      </c>
      <c r="T1225" t="s">
        <v>1669</v>
      </c>
      <c r="U1225" t="s">
        <v>1669</v>
      </c>
      <c r="V1225" t="s">
        <v>648</v>
      </c>
      <c r="W1225" t="s">
        <v>2176</v>
      </c>
      <c r="X1225" t="s">
        <v>1987</v>
      </c>
      <c r="Y1225" s="216"/>
    </row>
    <row r="1226" spans="2:25" x14ac:dyDescent="0.25">
      <c r="B1226" t="s">
        <v>2261</v>
      </c>
      <c r="C1226" s="216">
        <v>44769</v>
      </c>
      <c r="D1226" t="s">
        <v>1643</v>
      </c>
      <c r="E1226" t="s">
        <v>639</v>
      </c>
      <c r="F1226">
        <v>6625</v>
      </c>
      <c r="G1226" t="s">
        <v>651</v>
      </c>
      <c r="H1226" t="s">
        <v>2297</v>
      </c>
      <c r="I1226" t="s">
        <v>1669</v>
      </c>
      <c r="J1226" s="217">
        <v>0</v>
      </c>
      <c r="K1226" s="218">
        <v>0</v>
      </c>
      <c r="L1226" s="217">
        <v>2464.4299999999998</v>
      </c>
      <c r="M1226" t="s">
        <v>643</v>
      </c>
      <c r="N1226" t="s">
        <v>1931</v>
      </c>
      <c r="O1226" t="s">
        <v>644</v>
      </c>
      <c r="P1226" t="s">
        <v>645</v>
      </c>
      <c r="Q1226" t="s">
        <v>646</v>
      </c>
      <c r="R1226" t="s">
        <v>1669</v>
      </c>
      <c r="S1226" t="s">
        <v>1669</v>
      </c>
      <c r="T1226" t="s">
        <v>1986</v>
      </c>
      <c r="U1226" t="s">
        <v>647</v>
      </c>
      <c r="V1226" t="s">
        <v>648</v>
      </c>
      <c r="W1226" t="s">
        <v>649</v>
      </c>
      <c r="X1226" t="s">
        <v>1987</v>
      </c>
      <c r="Y1226" s="216"/>
    </row>
    <row r="1227" spans="2:25" x14ac:dyDescent="0.25">
      <c r="B1227" t="s">
        <v>2261</v>
      </c>
      <c r="C1227" s="216">
        <v>44773</v>
      </c>
      <c r="D1227" t="s">
        <v>1643</v>
      </c>
      <c r="E1227" t="s">
        <v>639</v>
      </c>
      <c r="F1227">
        <v>6918</v>
      </c>
      <c r="G1227" t="s">
        <v>2289</v>
      </c>
      <c r="H1227" t="s">
        <v>2293</v>
      </c>
      <c r="I1227" t="s">
        <v>679</v>
      </c>
      <c r="J1227" s="217">
        <v>6000000</v>
      </c>
      <c r="K1227" s="218">
        <v>641.50951499999996</v>
      </c>
      <c r="L1227" s="217">
        <v>9352.94</v>
      </c>
      <c r="M1227" t="s">
        <v>643</v>
      </c>
      <c r="N1227" t="s">
        <v>2294</v>
      </c>
      <c r="O1227" t="s">
        <v>2295</v>
      </c>
      <c r="P1227" t="s">
        <v>645</v>
      </c>
      <c r="Q1227" t="s">
        <v>646</v>
      </c>
      <c r="R1227" t="s">
        <v>1669</v>
      </c>
      <c r="S1227" t="s">
        <v>1669</v>
      </c>
      <c r="T1227" t="s">
        <v>649</v>
      </c>
      <c r="U1227" t="s">
        <v>665</v>
      </c>
      <c r="V1227" t="s">
        <v>2296</v>
      </c>
      <c r="W1227" t="s">
        <v>649</v>
      </c>
      <c r="X1227" t="s">
        <v>1987</v>
      </c>
      <c r="Y1227" s="216"/>
    </row>
    <row r="1228" spans="2:25" x14ac:dyDescent="0.25">
      <c r="B1228" t="s">
        <v>2261</v>
      </c>
      <c r="C1228" s="216">
        <v>44773</v>
      </c>
      <c r="D1228" t="s">
        <v>1643</v>
      </c>
      <c r="E1228" t="s">
        <v>639</v>
      </c>
      <c r="F1228">
        <v>6918</v>
      </c>
      <c r="G1228" t="s">
        <v>2289</v>
      </c>
      <c r="H1228" t="s">
        <v>2290</v>
      </c>
      <c r="I1228" t="s">
        <v>1669</v>
      </c>
      <c r="J1228" s="217">
        <v>0</v>
      </c>
      <c r="K1228" s="218">
        <v>0</v>
      </c>
      <c r="L1228" s="217">
        <v>7675</v>
      </c>
      <c r="M1228" t="s">
        <v>643</v>
      </c>
      <c r="N1228" t="s">
        <v>2291</v>
      </c>
      <c r="O1228" t="s">
        <v>2292</v>
      </c>
      <c r="P1228" t="s">
        <v>645</v>
      </c>
      <c r="Q1228" t="s">
        <v>646</v>
      </c>
      <c r="R1228" t="s">
        <v>1669</v>
      </c>
      <c r="S1228" t="s">
        <v>1669</v>
      </c>
      <c r="T1228" t="s">
        <v>649</v>
      </c>
      <c r="U1228" t="s">
        <v>665</v>
      </c>
      <c r="V1228" t="s">
        <v>648</v>
      </c>
      <c r="W1228" t="s">
        <v>649</v>
      </c>
      <c r="X1228" t="s">
        <v>1987</v>
      </c>
      <c r="Y1228" s="216"/>
    </row>
    <row r="1229" spans="2:25" ht="15.75" thickBot="1" x14ac:dyDescent="0.3">
      <c r="B1229" s="219" t="s">
        <v>18</v>
      </c>
      <c r="C1229" s="220"/>
      <c r="D1229" s="219"/>
      <c r="E1229" s="219"/>
      <c r="F1229" s="219"/>
      <c r="G1229" s="219"/>
      <c r="H1229" s="219"/>
      <c r="I1229" s="219"/>
      <c r="J1229" s="221">
        <f>SUBTOTAL(9,J20:J1228)</f>
        <v>125490451.61999999</v>
      </c>
      <c r="K1229" s="222">
        <f>SUBTOTAL(9,K20:K1228)</f>
        <v>644446.36269999703</v>
      </c>
      <c r="L1229" s="221">
        <f>SUBTOTAL(9,L20:L1228)</f>
        <v>318691.20999999967</v>
      </c>
      <c r="M1229" s="219"/>
      <c r="N1229" s="219"/>
      <c r="O1229" s="219"/>
      <c r="P1229" s="219"/>
      <c r="Q1229" s="219"/>
      <c r="R1229" s="219"/>
      <c r="S1229" s="219"/>
      <c r="T1229" s="219"/>
      <c r="U1229" s="219"/>
      <c r="V1229" s="219"/>
      <c r="W1229" s="219"/>
      <c r="X1229" s="219"/>
      <c r="Y1229" s="220"/>
    </row>
    <row r="1234" spans="12:12" x14ac:dyDescent="0.25">
      <c r="L1234" s="217"/>
    </row>
  </sheetData>
  <dataValidations count="101">
    <dataValidation type="textLength" errorStyle="information" allowBlank="1" showInputMessage="1" showErrorMessage="1" error="XLBVal:6=454488.52_x000d__x000a_" sqref="V13" xr:uid="{083C4905-C40A-4ACF-AACB-58EB118B2E8C}">
      <formula1>0</formula1>
      <formula2>300</formula2>
    </dataValidation>
    <dataValidation type="textLength" errorStyle="information" allowBlank="1" showInputMessage="1" showErrorMessage="1" error="XLBVal:6=233857_x000d__x000a_" sqref="W13" xr:uid="{0FFC6F36-C4E9-49C5-B9FC-9487533BD91D}">
      <formula1>0</formula1>
      <formula2>300</formula2>
    </dataValidation>
    <dataValidation type="textLength" errorStyle="information" allowBlank="1" showInputMessage="1" showErrorMessage="1" error="XLBVal:6=17328.23_x000d__x000a_" sqref="X13" xr:uid="{5F2E2BDF-0561-4F3C-9D62-9092BDAF80BC}">
      <formula1>0</formula1>
      <formula2>300</formula2>
    </dataValidation>
    <dataValidation type="textLength" errorStyle="information" allowBlank="1" showInputMessage="1" showErrorMessage="1" error="XLBVal:6=10654_x000d__x000a_" sqref="Y13" xr:uid="{5EF7F14A-E55C-4F05-99A3-00FFF732BBBB}">
      <formula1>0</formula1>
      <formula2>300</formula2>
    </dataValidation>
    <dataValidation type="textLength" errorStyle="information" allowBlank="1" showInputMessage="1" showErrorMessage="1" error="XLBVal:6=716327.75_x000d__x000a_" sqref="AF13" xr:uid="{59C6D756-13AE-42DD-BF4D-A7ACEDD77AB6}">
      <formula1>0</formula1>
      <formula2>300</formula2>
    </dataValidation>
    <dataValidation type="textLength" errorStyle="information" allowBlank="1" showInputMessage="1" showErrorMessage="1" error="XLBVal:6=236077.96_x000d__x000a_" sqref="V14" xr:uid="{77F8F4BD-4739-4EAF-81DD-34C1D96B14C9}">
      <formula1>0</formula1>
      <formula2>300</formula2>
    </dataValidation>
    <dataValidation type="textLength" errorStyle="information" allowBlank="1" showInputMessage="1" showErrorMessage="1" error="XLBVal:6=174355.05_x000d__x000a_" sqref="W14" xr:uid="{CAED65AA-A167-4500-8496-34B9E28943E7}">
      <formula1>0</formula1>
      <formula2>300</formula2>
    </dataValidation>
    <dataValidation type="textLength" errorStyle="information" allowBlank="1" showInputMessage="1" showErrorMessage="1" error="XLBVal:6=410433.01_x000d__x000a_" sqref="AF14" xr:uid="{058EBFBD-53C4-4F2B-8A91-5C8FE2FDA3B2}">
      <formula1>0</formula1>
      <formula2>300</formula2>
    </dataValidation>
    <dataValidation type="textLength" errorStyle="information" allowBlank="1" showInputMessage="1" showErrorMessage="1" error="XLBVal:6=168108.19_x000d__x000a_" sqref="W16" xr:uid="{E5FF83CA-32D3-43CD-8B2A-A5830A953001}">
      <formula1>0</formula1>
      <formula2>300</formula2>
    </dataValidation>
    <dataValidation type="textLength" errorStyle="information" allowBlank="1" showInputMessage="1" showErrorMessage="1" error="XLBVal:6=45841.07_x000d__x000a_" sqref="AF92" xr:uid="{2F3B3BFD-730D-4177-920B-52AB92D05B06}">
      <formula1>0</formula1>
      <formula2>300</formula2>
    </dataValidation>
    <dataValidation type="textLength" errorStyle="information" allowBlank="1" showInputMessage="1" showErrorMessage="1" error="XLBVal:6=66699.9_x000d__x000a_" sqref="AF102" xr:uid="{57E858CB-FAAA-45C8-B5D8-5309877D2D35}">
      <formula1>0</formula1>
      <formula2>300</formula2>
    </dataValidation>
    <dataValidation type="textLength" errorStyle="information" allowBlank="1" showInputMessage="1" showErrorMessage="1" error="XLBVal:6=189080.83_x000d__x000a_" sqref="AK13" xr:uid="{5F895F31-3834-4805-832D-9D6874AA0F6D}">
      <formula1>0</formula1>
      <formula2>300</formula2>
    </dataValidation>
    <dataValidation type="textLength" errorStyle="information" allowBlank="1" showInputMessage="1" showErrorMessage="1" error="XLBVal:6=76406.1_x000d__x000a_" sqref="AL13" xr:uid="{E8CD96D4-0DE5-4F00-9CF0-083003973AFD}">
      <formula1>0</formula1>
      <formula2>300</formula2>
    </dataValidation>
    <dataValidation type="textLength" errorStyle="information" allowBlank="1" showInputMessage="1" showErrorMessage="1" error="XLBVal:6=29446.38_x000d__x000a_" sqref="AM13" xr:uid="{F94BD91E-1C3F-4863-AA2E-6069A3D1D08C}">
      <formula1>0</formula1>
      <formula2>300</formula2>
    </dataValidation>
    <dataValidation type="textLength" errorStyle="information" allowBlank="1" showInputMessage="1" showErrorMessage="1" error="XLBVal:6=45687.47_x000d__x000a_" sqref="AN13" xr:uid="{FC6552CF-A9F1-41B7-AE9D-CEE112330C41}">
      <formula1>0</formula1>
      <formula2>300</formula2>
    </dataValidation>
    <dataValidation type="textLength" errorStyle="information" allowBlank="1" showInputMessage="1" showErrorMessage="1" error="XLBVal:6=340620.78_x000d__x000a_" sqref="AU13" xr:uid="{10F812C3-4823-4910-B6B9-D14C8E9B99DF}">
      <formula1>0</formula1>
      <formula2>300</formula2>
    </dataValidation>
    <dataValidation type="textLength" errorStyle="information" allowBlank="1" showInputMessage="1" showErrorMessage="1" error="XLBVal:6=85728.12_x000d__x000a_" sqref="AK14" xr:uid="{286BBC8E-0030-4EC3-9F6B-E6CDE2CF29EE}">
      <formula1>0</formula1>
      <formula2>300</formula2>
    </dataValidation>
    <dataValidation type="textLength" errorStyle="information" allowBlank="1" showInputMessage="1" showErrorMessage="1" error="XLBVal:6=56220_x000d__x000a_" sqref="AL14" xr:uid="{1F6A3C09-09B2-48BA-8A10-B91E253B5A99}">
      <formula1>0</formula1>
      <formula2>300</formula2>
    </dataValidation>
    <dataValidation type="textLength" errorStyle="information" allowBlank="1" showInputMessage="1" showErrorMessage="1" error="XLBVal:6=155320.32_x000d__x000a_" sqref="AU14" xr:uid="{2BCC4EFF-7CA0-4560-B008-EB4674F7DE0D}">
      <formula1>0</formula1>
      <formula2>300</formula2>
    </dataValidation>
    <dataValidation type="textLength" errorStyle="information" allowBlank="1" showInputMessage="1" showErrorMessage="1" error="XLBVal:6=53280_x000d__x000a_" sqref="AL16" xr:uid="{D4DF20F3-3C57-4D6F-88C7-9D35A9D7FC35}">
      <formula1>0</formula1>
      <formula2>300</formula2>
    </dataValidation>
    <dataValidation type="textLength" errorStyle="information" allowBlank="1" showInputMessage="1" showErrorMessage="1" error="XLBVal:6=13372.2_x000d__x000a_" sqref="AM17 AM14" xr:uid="{BD5F7E57-04CF-4747-8950-1FAB5003B2AD}">
      <formula1>0</formula1>
      <formula2>300</formula2>
    </dataValidation>
    <dataValidation type="textLength" errorStyle="information" allowBlank="1" showInputMessage="1" showErrorMessage="1" error="XLBVal:6=8905.92_x000d__x000a_" sqref="AK36" xr:uid="{9FD7566D-2B2C-4FF4-BED6-E8EE892AC0A3}">
      <formula1>0</formula1>
      <formula2>300</formula2>
    </dataValidation>
    <dataValidation type="textLength" errorStyle="information" allowBlank="1" showInputMessage="1" showErrorMessage="1" error="XLBVal:6=5599.98_x000d__x000a_" sqref="AK37" xr:uid="{38659746-0589-4A02-8210-430E903B31CC}">
      <formula1>0</formula1>
      <formula2>300</formula2>
    </dataValidation>
    <dataValidation type="textLength" errorStyle="information" allowBlank="1" showInputMessage="1" showErrorMessage="1" error="XLBVal:6=13999.98_x000d__x000a_" sqref="AK38" xr:uid="{CAD8275D-9C50-49F5-869F-70FA002F80AB}">
      <formula1>0</formula1>
      <formula2>300</formula2>
    </dataValidation>
    <dataValidation type="textLength" errorStyle="information" allowBlank="1" showInputMessage="1" showErrorMessage="1" error="XLBVal:6=6274.08_x000d__x000a_" sqref="AK45" xr:uid="{5156CBCA-3347-4EA9-9996-A991DC2E2DB7}">
      <formula1>0</formula1>
      <formula2>300</formula2>
    </dataValidation>
    <dataValidation type="textLength" errorStyle="information" allowBlank="1" showInputMessage="1" showErrorMessage="1" error="XLBVal:6=28000.02_x000d__x000a_" sqref="AK46" xr:uid="{AC03C811-9D85-4917-9F54-E9402375A7BC}">
      <formula1>0</formula1>
      <formula2>300</formula2>
    </dataValidation>
    <dataValidation type="textLength" errorStyle="information" allowBlank="1" showInputMessage="1" showErrorMessage="1" error="XLBVal:6=6666.66_x000d__x000a_" sqref="AK47" xr:uid="{68B45F4A-A330-4702-9EAC-9842E2FB8A45}">
      <formula1>0</formula1>
      <formula2>300</formula2>
    </dataValidation>
    <dataValidation type="textLength" errorStyle="information" allowBlank="1" showInputMessage="1" showErrorMessage="1" error="XLBVal:6=6844.44_x000d__x000a_" sqref="AK51" xr:uid="{45AED1F0-B15B-46F7-9F43-84A76FFB8FC1}">
      <formula1>0</formula1>
      <formula2>300</formula2>
    </dataValidation>
    <dataValidation type="textLength" errorStyle="information" allowBlank="1" showInputMessage="1" showErrorMessage="1" error="XLBVal:6=933.36_x000d__x000a_" sqref="AK61:AK62" xr:uid="{EBE94D04-D758-4E74-A30E-B4FA9CD4DD0B}">
      <formula1>0</formula1>
      <formula2>300</formula2>
    </dataValidation>
    <dataValidation type="textLength" errorStyle="information" allowBlank="1" showInputMessage="1" showErrorMessage="1" error="XLBVal:6=2177.76_x000d__x000a_" sqref="AK64" xr:uid="{F42C031A-31C7-4F6D-A839-FFB0E7D2D611}">
      <formula1>0</formula1>
      <formula2>300</formula2>
    </dataValidation>
    <dataValidation type="textLength" errorStyle="information" allowBlank="1" showInputMessage="1" showErrorMessage="1" error="XLBVal:6=2903.7_x000d__x000a_" sqref="AK66" xr:uid="{F70F7D36-75A3-4BB2-90A5-9BE4C6A0095A}">
      <formula1>0</formula1>
      <formula2>300</formula2>
    </dataValidation>
    <dataValidation type="textLength" errorStyle="information" allowBlank="1" showInputMessage="1" showErrorMessage="1" error="XLBVal:6=2940_x000d__x000a_" sqref="AL78" xr:uid="{C4637F62-D08B-47E7-8834-2A5F496B76AB}">
      <formula1>0</formula1>
      <formula2>300</formula2>
    </dataValidation>
    <dataValidation type="textLength" errorStyle="information" allowBlank="1" showInputMessage="1" showErrorMessage="1" error="XLBVal:6=8250.74_x000d__x000a_" sqref="AU92" xr:uid="{D68BC56A-EE2E-428C-8803-9C6EA4451520}">
      <formula1>0</formula1>
      <formula2>300</formula2>
    </dataValidation>
    <dataValidation type="textLength" errorStyle="information" allowBlank="1" showInputMessage="1" showErrorMessage="1" error="XLBVal:6=38111.05_x000d__x000a_" sqref="AU102" xr:uid="{09F4A52A-3E97-46C1-B06D-7561BF63BAC6}">
      <formula1>0</formula1>
      <formula2>300</formula2>
    </dataValidation>
    <dataValidation type="textLength" errorStyle="information" allowBlank="1" showInputMessage="1" showErrorMessage="1" error="XLBVal:6=1000.02_x000d__x000a_" sqref="AL81" xr:uid="{9432A0B6-CE4C-45E9-BC66-4F5C83FA2461}">
      <formula1>0</formula1>
      <formula2>300</formula2>
    </dataValidation>
    <dataValidation type="textLength" errorStyle="information" allowBlank="1" showInputMessage="1" showErrorMessage="1" error="XLBVal:6=10722.36_x000d__x000a_" sqref="AN81" xr:uid="{001E2718-1A67-4D47-BCD2-8467ED103329}">
      <formula1>0</formula1>
      <formula2>300</formula2>
    </dataValidation>
    <dataValidation type="textLength" errorStyle="information" allowBlank="1" showInputMessage="1" showErrorMessage="1" error="XLBVal:6=49.98_x000d__x000a_" sqref="AL82" xr:uid="{EE3F9A90-5C7F-41E8-B151-AA386B3FB8D7}">
      <formula1>0</formula1>
      <formula2>300</formula2>
    </dataValidation>
    <dataValidation type="textLength" errorStyle="information" allowBlank="1" showInputMessage="1" showErrorMessage="1" error="XLBVal:6=292.32_x000d__x000a_" sqref="AN82" xr:uid="{29BBDABD-AE1E-4038-A8D1-2268DA27E0A4}">
      <formula1>0</formula1>
      <formula2>300</formula2>
    </dataValidation>
    <dataValidation type="textLength" errorStyle="information" allowBlank="1" showInputMessage="1" showErrorMessage="1" error="XLBVal:6=974.4_x000d__x000a_" sqref="AL83" xr:uid="{2708A6C8-0EB5-4DC7-8CA1-9529F5FE4309}">
      <formula1>0</formula1>
      <formula2>300</formula2>
    </dataValidation>
    <dataValidation type="textLength" errorStyle="information" allowBlank="1" showInputMessage="1" showErrorMessage="1" error="XLBVal:6=8316.96_x000d__x000a_" sqref="AN83" xr:uid="{A60B638E-D127-4ED9-B579-EAC68F30B50F}">
      <formula1>0</formula1>
      <formula2>300</formula2>
    </dataValidation>
    <dataValidation type="textLength" errorStyle="information" allowBlank="1" showInputMessage="1" showErrorMessage="1" error="XLBVal:6=175.02_x000d__x000a_" sqref="AL84" xr:uid="{70784463-45A3-4E34-8BB8-515D8B6B07D9}">
      <formula1>0</formula1>
      <formula2>300</formula2>
    </dataValidation>
    <dataValidation type="textLength" errorStyle="information" allowBlank="1" showInputMessage="1" showErrorMessage="1" error="XLBVal:6=1885.2_x000d__x000a_" sqref="AN84" xr:uid="{A3CA65D2-700C-49C6-998C-6BE6F02347EB}">
      <formula1>0</formula1>
      <formula2>300</formula2>
    </dataValidation>
    <dataValidation type="textLength" errorStyle="information" allowBlank="1" showInputMessage="1" showErrorMessage="1" error="XLBVal:6=10086.62_x000d__x000a_" sqref="AK85" xr:uid="{63227E6F-1659-4A58-A37C-B7812C7F7954}">
      <formula1>0</formula1>
      <formula2>300</formula2>
    </dataValidation>
    <dataValidation type="textLength" errorStyle="information" allowBlank="1" showInputMessage="1" showErrorMessage="1" error="XLBVal:6=719.22_x000d__x000a_" sqref="AN85" xr:uid="{D10EA978-ECCC-4BFB-AFF4-FF1B94714BA9}">
      <formula1>0</formula1>
      <formula2>300</formula2>
    </dataValidation>
    <dataValidation type="textLength" errorStyle="information" allowBlank="1" showInputMessage="1" showErrorMessage="1" error="XLBVal:6=4000.02_x000d__x000a_" sqref="AK86" xr:uid="{D91D09FD-6023-420E-8C07-50C8E896D2B7}">
      <formula1>0</formula1>
      <formula2>300</formula2>
    </dataValidation>
    <dataValidation type="textLength" errorStyle="information" allowBlank="1" showInputMessage="1" showErrorMessage="1" error="XLBVal:6=14074.06_x000d__x000a_" sqref="AK87" xr:uid="{DD40A0AA-2686-4220-9969-E5FDE3B566BC}">
      <formula1>0</formula1>
      <formula2>300</formula2>
    </dataValidation>
    <dataValidation type="textLength" errorStyle="information" allowBlank="1" showInputMessage="1" showErrorMessage="1" error="XLBVal:6=776.76_x000d__x000a_" sqref="AN87" xr:uid="{7A80561C-EE51-440C-B793-E941458BDBEE}">
      <formula1>0</formula1>
      <formula2>300</formula2>
    </dataValidation>
    <dataValidation type="textLength" errorStyle="information" allowBlank="1" showInputMessage="1" showErrorMessage="1" error="XLBVal:6=3744.42_x000d__x000a_" sqref="AK88" xr:uid="{F492C7C3-C114-4996-B361-EDE8A3F0D8FC}">
      <formula1>0</formula1>
      <formula2>300</formula2>
    </dataValidation>
    <dataValidation type="textLength" errorStyle="information" allowBlank="1" showInputMessage="1" showErrorMessage="1" error="XLBVal:6=386.64_x000d__x000a_" sqref="AN88" xr:uid="{CC156B75-7024-4277-B5EC-1E6D25624FF9}">
      <formula1>0</formula1>
      <formula2>300</formula2>
    </dataValidation>
    <dataValidation type="textLength" errorStyle="information" allowBlank="1" showInputMessage="1" showErrorMessage="1" error="XLBVal:6=5472.96_x000d__x000a_" sqref="AM92" xr:uid="{557496E9-7EAD-44E2-B8D6-14A07ABE073F}">
      <formula1>0</formula1>
      <formula2>300</formula2>
    </dataValidation>
    <dataValidation type="textLength" errorStyle="information" allowBlank="1" showInputMessage="1" showErrorMessage="1" error="XLBVal:6=1812.48_x000d__x000a_" sqref="AM93" xr:uid="{70E30F45-2234-4A1F-B6EE-D1D977639316}">
      <formula1>0</formula1>
      <formula2>300</formula2>
    </dataValidation>
    <dataValidation type="textLength" errorStyle="information" allowBlank="1" showInputMessage="1" showErrorMessage="1" error="XLBVal:6=2777.78_x000d__x000a_" sqref="AN92:AN93" xr:uid="{CD4B95DB-8DC8-4407-AB0D-067F3A722D4E}">
      <formula1>0</formula1>
      <formula2>300</formula2>
    </dataValidation>
    <dataValidation type="textLength" errorStyle="information" allowBlank="1" showInputMessage="1" showErrorMessage="1" error="XLBVal:6=2255.58_x000d__x000a_" sqref="AM94" xr:uid="{A2D8CAD8-8688-4978-AD23-6ADFB66B97ED}">
      <formula1>0</formula1>
      <formula2>300</formula2>
    </dataValidation>
    <dataValidation type="textLength" errorStyle="information" allowBlank="1" showInputMessage="1" showErrorMessage="1" error="XLBVal:6=644.46_x000d__x000a_" sqref="AM95" xr:uid="{99FC7081-7AD3-4DC2-91EE-BED6DFC649B6}">
      <formula1>0</formula1>
      <formula2>300</formula2>
    </dataValidation>
    <dataValidation type="textLength" errorStyle="information" allowBlank="1" showInputMessage="1" showErrorMessage="1" error="XLBVal:6=27509.83_x000d__x000a_" sqref="AK102" xr:uid="{84633F02-3E2B-4526-BAA6-20FEC4D868E0}">
      <formula1>0</formula1>
      <formula2>300</formula2>
    </dataValidation>
    <dataValidation type="textLength" errorStyle="information" allowBlank="1" showInputMessage="1" showErrorMessage="1" error="XLBVal:6=10601.22_x000d__x000a_" sqref="AM102" xr:uid="{20FDC7DE-1964-4076-BBBF-1DC77132A1FA}">
      <formula1>0</formula1>
      <formula2>300</formula2>
    </dataValidation>
    <dataValidation type="textLength" errorStyle="information" allowBlank="1" showInputMessage="1" showErrorMessage="1" error="XLBVal:6=3733.33_x000d__x000a_" sqref="AK104" xr:uid="{9444C073-C319-4F14-96C0-28D835FF59A0}">
      <formula1>0</formula1>
      <formula2>300</formula2>
    </dataValidation>
    <dataValidation type="textLength" errorStyle="information" allowBlank="1" showInputMessage="1" showErrorMessage="1" error="XLBVal:6=3409.14_x000d__x000a_" sqref="AM104" xr:uid="{4E64AE4E-45D0-4D8D-A97A-BE13CF90CE79}">
      <formula1>0</formula1>
      <formula2>300</formula2>
    </dataValidation>
    <dataValidation type="textLength" errorStyle="information" allowBlank="1" showInputMessage="1" showErrorMessage="1" error="XLBVal:6=3277.08_x000d__x000a_" sqref="AK105" xr:uid="{962B5130-A930-4301-9D43-DA03CD9BB31A}">
      <formula1>0</formula1>
      <formula2>300</formula2>
    </dataValidation>
    <dataValidation type="textLength" errorStyle="information" allowBlank="1" showInputMessage="1" showErrorMessage="1" error="XLBVal:6=889.32_x000d__x000a_" sqref="AM105" xr:uid="{C7AD4469-F0BE-4FDE-8BC7-1D96C22ABBF3}">
      <formula1>0</formula1>
      <formula2>300</formula2>
    </dataValidation>
    <dataValidation type="textLength" errorStyle="information" allowBlank="1" showInputMessage="1" showErrorMessage="1" error="XLBVal:6=636.06_x000d__x000a_" sqref="AK106" xr:uid="{E995303E-362B-42DE-A83E-D56B608FB437}">
      <formula1>0</formula1>
      <formula2>300</formula2>
    </dataValidation>
    <dataValidation type="textLength" errorStyle="information" allowBlank="1" showInputMessage="1" showErrorMessage="1" error="XLBVal:6=1185.78_x000d__x000a_" sqref="AM106" xr:uid="{B6B527E6-13B9-4875-A2B4-EFD6511EB751}">
      <formula1>0</formula1>
      <formula2>300</formula2>
    </dataValidation>
    <dataValidation type="textLength" errorStyle="information" allowBlank="1" showInputMessage="1" showErrorMessage="1" error="XLBVal:6=860.7_x000d__x000a_" sqref="AK107" xr:uid="{FC5A3D4F-48C0-4EBF-A85B-4320DA74F7FA}">
      <formula1>0</formula1>
      <formula2>300</formula2>
    </dataValidation>
    <dataValidation type="textLength" errorStyle="information" allowBlank="1" showInputMessage="1" showErrorMessage="1" error="XLBVal:6=5320.38_x000d__x000a_" sqref="AK108" xr:uid="{3EB54466-60C9-4FA2-B21E-658FEF440607}">
      <formula1>0</formula1>
      <formula2>300</formula2>
    </dataValidation>
    <dataValidation type="textLength" errorStyle="information" allowBlank="1" showInputMessage="1" showErrorMessage="1" error="XLBVal:6=596.58_x000d__x000a_" sqref="AM108" xr:uid="{649A7F19-7460-4B34-9B4F-228E66E75460}">
      <formula1>0</formula1>
      <formula2>300</formula2>
    </dataValidation>
    <dataValidation type="textLength" errorStyle="information" allowBlank="1" showInputMessage="1" showErrorMessage="1" error="XLBVal:6=425.22_x000d__x000a_" sqref="AK109" xr:uid="{1E475926-D20B-4234-931C-39CDEEBF5F8B}">
      <formula1>0</formula1>
      <formula2>300</formula2>
    </dataValidation>
    <dataValidation type="textLength" errorStyle="information" allowBlank="1" showInputMessage="1" showErrorMessage="1" error="XLBVal:6=3025.56_x000d__x000a_" sqref="AK110" xr:uid="{9979AE2E-35E3-4455-BC8E-0EED3B6E0ABC}">
      <formula1>0</formula1>
      <formula2>300</formula2>
    </dataValidation>
    <dataValidation type="textLength" errorStyle="information" allowBlank="1" showInputMessage="1" showErrorMessage="1" error="XLBVal:6=1462.86_x000d__x000a_" sqref="AM110" xr:uid="{C53909F5-69B9-496A-9677-03D321DB5C6A}">
      <formula1>0</formula1>
      <formula2>300</formula2>
    </dataValidation>
    <dataValidation type="textLength" errorStyle="information" allowBlank="1" showInputMessage="1" showErrorMessage="1" error="XLBVal:6=86.64_x000d__x000a_" sqref="AK111" xr:uid="{D05F612A-2AB0-45F1-9C40-122957C9BE12}">
      <formula1>0</formula1>
      <formula2>300</formula2>
    </dataValidation>
    <dataValidation type="textLength" errorStyle="information" allowBlank="1" showInputMessage="1" showErrorMessage="1" error="XLBVal:6=315.54_x000d__x000a_" sqref="AK112" xr:uid="{FAA6CE4F-2CF7-4A23-B9DE-9CF3C61D70C2}">
      <formula1>0</formula1>
      <formula2>300</formula2>
    </dataValidation>
    <dataValidation type="textLength" errorStyle="information" allowBlank="1" showInputMessage="1" showErrorMessage="1" error="XLBVal:6=122.46_x000d__x000a_" sqref="AM111:AM112" xr:uid="{A530B268-F654-4FC3-B489-81D75C444576}">
      <formula1>0</formula1>
      <formula2>300</formula2>
    </dataValidation>
    <dataValidation type="textLength" errorStyle="information" allowBlank="1" showInputMessage="1" showErrorMessage="1" error="XLBVal:6=216.72_x000d__x000a_" sqref="AK113" xr:uid="{B6BE7BE3-511A-430C-B723-68E377E054F9}">
      <formula1>0</formula1>
      <formula2>300</formula2>
    </dataValidation>
    <dataValidation type="textLength" errorStyle="information" allowBlank="1" showInputMessage="1" showErrorMessage="1" error="XLBVal:6=174_x000d__x000a_" sqref="AM113" xr:uid="{B73A9C3F-1B37-409A-B107-AEAD0B06FF0B}">
      <formula1>0</formula1>
      <formula2>300</formula2>
    </dataValidation>
    <dataValidation type="textLength" errorStyle="information" allowBlank="1" showInputMessage="1" showErrorMessage="1" error="XLBVal:6=705.18_x000d__x000a_" sqref="AK115" xr:uid="{C9CD9C8B-79E7-4B90-81ED-F153AB0A7BCF}">
      <formula1>0</formula1>
      <formula2>300</formula2>
    </dataValidation>
    <dataValidation type="textLength" errorStyle="information" allowBlank="1" showInputMessage="1" showErrorMessage="1" error="XLBVal:6=444.66_x000d__x000a_" sqref="AM115 AM107" xr:uid="{7E9FA3DD-8EA4-444D-97C0-7EAA12CD593C}">
      <formula1>0</formula1>
      <formula2>300</formula2>
    </dataValidation>
    <dataValidation type="textLength" errorStyle="information" allowBlank="1" showInputMessage="1" showErrorMessage="1" error="XLBVal:6=238.44_x000d__x000a_" sqref="AM116" xr:uid="{9638C9D0-6DAC-4DD3-85DD-DAB841F419E5}">
      <formula1>0</formula1>
      <formula2>300</formula2>
    </dataValidation>
    <dataValidation type="textLength" errorStyle="information" allowBlank="1" showInputMessage="1" showErrorMessage="1" error="XLBVal:6=2133.36_x000d__x000a_" sqref="AK119" xr:uid="{4722D335-E278-4EAA-8E58-81A77AEB08B4}">
      <formula1>0</formula1>
      <formula2>300</formula2>
    </dataValidation>
    <dataValidation type="textLength" errorStyle="information" allowBlank="1" showInputMessage="1" showErrorMessage="1" error="XLBVal:6=760.44_x000d__x000a_" sqref="AM119 AM97" xr:uid="{024BAB2C-B523-463F-BD10-DE76BB391242}">
      <formula1>0</formula1>
      <formula2>300</formula2>
    </dataValidation>
    <dataValidation type="textLength" errorStyle="information" allowBlank="1" showInputMessage="1" showErrorMessage="1" error="XLBVal:6=3795.54_x000d__x000a_" sqref="AK120" xr:uid="{F6065514-6F26-44A9-A951-1BD19BAB420D}">
      <formula1>0</formula1>
      <formula2>300</formula2>
    </dataValidation>
    <dataValidation type="textLength" errorStyle="information" allowBlank="1" showInputMessage="1" showErrorMessage="1" error="XLBVal:6=666.66_x000d__x000a_" sqref="AM120" xr:uid="{E9534C2C-400D-454E-945D-BC79D27D0BE7}">
      <formula1>0</formula1>
      <formula2>300</formula2>
    </dataValidation>
    <dataValidation type="textLength" errorStyle="information" allowBlank="1" showInputMessage="1" showErrorMessage="1" error="XLBVal:6=2488.86_x000d__x000a_" sqref="AK121 AK60" xr:uid="{770D042F-5FCB-47A1-B897-90548F4C3E1E}">
      <formula1>0</formula1>
      <formula2>300</formula2>
    </dataValidation>
    <dataValidation type="textLength" errorStyle="information" allowBlank="1" showInputMessage="1" showErrorMessage="1" error="XLBVal:6=259.26_x000d__x000a_" sqref="AK122" xr:uid="{1DB1BACC-D54B-4253-BABA-BFED631668E4}">
      <formula1>0</formula1>
      <formula2>300</formula2>
    </dataValidation>
    <dataValidation type="textLength" errorStyle="information" allowBlank="1" showInputMessage="1" showErrorMessage="1" error="XLBVal:6=230.4_x000d__x000a_" sqref="AK124" xr:uid="{99C40100-5314-485C-BA00-174E497040FE}">
      <formula1>0</formula1>
      <formula2>300</formula2>
    </dataValidation>
    <dataValidation type="textLength" errorStyle="information" allowBlank="1" showInputMessage="1" showErrorMessage="1" error="XLBVal:6=83.76_x000d__x000a_" sqref="AM124" xr:uid="{99BE51CB-43C0-42AA-83EC-2C2CC7BAEE55}">
      <formula1>0</formula1>
      <formula2>300</formula2>
    </dataValidation>
    <dataValidation type="textLength" errorStyle="information" allowBlank="1" showInputMessage="1" showErrorMessage="1" error="XLBVal:6=6493.29_x000d__x000a_" sqref="AK128" xr:uid="{3DF00B5E-E8B0-4D79-B962-7D534BBB61E5}">
      <formula1>0</formula1>
      <formula2>300</formula2>
    </dataValidation>
    <dataValidation type="textLength" errorStyle="information" allowBlank="1" showInputMessage="1" showErrorMessage="1" error="XLBVal:6=6111.11_x000d__x000a_" sqref="AK129" xr:uid="{91389701-7AB0-4231-B8D4-DD82D73B6A3C}">
      <formula1>0</formula1>
      <formula2>300</formula2>
    </dataValidation>
    <dataValidation type="textLength" errorStyle="information" allowBlank="1" showInputMessage="1" showErrorMessage="1" error="XLBVal:6=2962.96_x000d__x000a_" sqref="AK132" xr:uid="{6B3C91FD-DB63-409A-B518-2F5159416FFF}">
      <formula1>0</formula1>
      <formula2>300</formula2>
    </dataValidation>
    <dataValidation type="textLength" errorStyle="information" allowBlank="1" showInputMessage="1" showErrorMessage="1" error="XLBVal:6=5185.19_x000d__x000a_" sqref="AK135" xr:uid="{FB6C6FEF-2649-44FE-B43F-7C0131F7EB5C}">
      <formula1>0</formula1>
      <formula2>300</formula2>
    </dataValidation>
    <dataValidation type="textLength" errorStyle="information" allowBlank="1" showInputMessage="1" showErrorMessage="1" error="XLBVal:6=851.85_x000d__x000a_" sqref="AK136" xr:uid="{CD889CD7-834E-4C9B-94EC-6B04865AEFDD}">
      <formula1>0</formula1>
      <formula2>300</formula2>
    </dataValidation>
    <dataValidation type="textLength" errorStyle="information" allowBlank="1" showInputMessage="1" showErrorMessage="1" error="XLBVal:6=444.44_x000d__x000a_" sqref="AK137" xr:uid="{BDCA46EE-6F76-489D-8B84-8222BAA4EDC1}">
      <formula1>0</formula1>
      <formula2>300</formula2>
    </dataValidation>
    <dataValidation type="textLength" errorStyle="information" allowBlank="1" showInputMessage="1" showErrorMessage="1" error="XLBVal:6=10465.78_x000d__x000a_" sqref="AN139" xr:uid="{734AFE06-767F-4D0D-AE1E-20638284B2CF}">
      <formula1>0</formula1>
      <formula2>300</formula2>
    </dataValidation>
    <dataValidation type="textLength" errorStyle="information" allowBlank="1" showInputMessage="1" showErrorMessage="1" error="XLBVal:6=5606.67_x000d__x000a_" sqref="AN142" xr:uid="{83732117-DF04-4DD3-BE73-7B7A4D71C2FE}">
      <formula1>0</formula1>
      <formula2>300</formula2>
    </dataValidation>
    <dataValidation type="textLength" errorStyle="information" allowBlank="1" showInputMessage="1" showErrorMessage="1" error="XLBVal:6=925.93_x000d__x000a_" sqref="AK144" xr:uid="{882F1C0A-20F9-4641-8008-B267099FA77A}">
      <formula1>0</formula1>
      <formula2>300</formula2>
    </dataValidation>
    <dataValidation type="textLength" errorStyle="information" allowBlank="1" showInputMessage="1" showErrorMessage="1" error="XLBVal:6=222.22_x000d__x000a_" sqref="AK146" xr:uid="{38824F3C-D9D6-4FBC-A564-072B113BC1F8}">
      <formula1>0</formula1>
      <formula2>300</formula2>
    </dataValidation>
    <dataValidation type="textLength" errorStyle="information" allowBlank="1" showInputMessage="1" showErrorMessage="1" error="XLBVal:6=0_x000d__x000a_" sqref="AM146 AK49 AM86 AK92 AK97 AM99:AM100 AN102 AN115 AM118 AN132" xr:uid="{D3E6822B-8321-4C7F-BEC5-28271B3D03BD}">
      <formula1>0</formula1>
      <formula2>300</formula2>
    </dataValidation>
    <dataValidation type="textLength" errorStyle="information" allowBlank="1" showInputMessage="1" showErrorMessage="1" error="XLBVal:6=1111.14_x000d__x000a_" sqref="AK148" xr:uid="{70915AB1-AA1F-4B1D-B334-1ADA5F046DCB}">
      <formula1>0</formula1>
      <formula2>300</formula2>
    </dataValidation>
    <dataValidation type="textLength" errorStyle="information" allowBlank="1" showInputMessage="1" showErrorMessage="1" error="XLBVal:6=17986.68_x000d__x000a_" sqref="AL148" xr:uid="{2CB2CAD1-8433-4A98-B72B-AA823793B42E}">
      <formula1>0</formula1>
      <formula2>300</formula2>
    </dataValidation>
    <dataValidation type="textLength" errorStyle="information" allowBlank="1" showInputMessage="1" showErrorMessage="1" error="XLBVal:6=3737.78_x000d__x000a_" sqref="AN154" xr:uid="{D2869583-7D4B-4010-9EB4-261A5FB2D6E4}">
      <formula1>0</formula1>
      <formula2>300</formula2>
    </dataValidation>
    <dataValidation type="textLength" errorStyle="information" allowBlank="1" showInputMessage="1" showErrorMessage="1" error="XLBVal:6=19629.63_x000d__x000a_" sqref="AK158" xr:uid="{7EEDF2A6-917A-4E85-ABDB-E41FB1E2D433}">
      <formula1>0</formula1>
      <formula2>300</formula2>
    </dataValidation>
    <dataValidation type="textLength" errorStyle="information" allowBlank="1" showInputMessage="1" showErrorMessage="1" error="XLBVal:2=0_x000d__x000a_" sqref="Z13:AE13 X14:AE14 X16:Y16 W17:Y18 Z36:AE69 Z71:AE79 Z81:AE125 Z128:AE137 Z139:AE146 Z148:AE158 Z160:AE161 AO13:AT13 AN14:AT14 AM16 AL17 AN16:AN17 AL18:AN34 AO36:AT69 AK39:AK44 AK48 AK50 AK52:AK59 AK63 AK65 AK67:AK69 AM71:AT78 AL71:AL77 AK71:AK78 AK79:AT79 AO81:AT115 AK81:AK84 AM81:AM85 AN86 AM87:AM88 AM89:AN91 AK89:AK91 AK93:AK96 AM96 AM98 AN94:AN100 AK98:AK101 AM101:AN101 AK103 AM103 AM109 AN103:AN113 AK114 AM114:AN114 AN116:AT124 AM117 AK116:AK118 AK123 AM121:AM123 AL85:AL124 AK125:AT125 AL128:AN129 AO128:AT132 AK130:AN131 AL132:AM132 AL133:AT137 AK133:AK134 AO139:AT142 AN140:AN141 AK139:AK143 AN143:AT146 AK145 AM139:AM145 AL139:AL146 AM148:AN148 AO148:AT154 AL149:AN153 AL154:AM154 AL155:AT158 AK149:AK157 AK160:AT161" xr:uid="{8D4396A3-D17E-41FC-B4B7-7FB7F23FBE6C}">
      <formula1>0</formula1>
      <formula2>300</formula2>
    </dataValidation>
    <dataValidation type="textLength" errorStyle="information" allowBlank="1" showInputMessage="1" showErrorMessage="1" error="XLBVal:8=Accounting Period_x000d__x000a_XLBRowCount:3=1211_x000d__x000a_XLBColCount:3=24_x000d__x000a_Style:2=1_x000d__x000a_" sqref="B19" xr:uid="{5E63D84E-1887-4E77-A087-6C486BC608AC}">
      <formula1>0</formula1>
      <formula2>300</formula2>
    </dataValidation>
  </dataValidations>
  <pageMargins left="0.31496062992125984" right="0.31496062992125984" top="0.74803149606299213" bottom="0.74803149606299213" header="0.31496062992125984" footer="0.31496062992125984"/>
  <pageSetup paperSize="9" scale="13"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B573-64A1-48EB-9DFF-DC5027AD8DC4}">
  <dimension ref="A1:Z23"/>
  <sheetViews>
    <sheetView topLeftCell="E6" workbookViewId="0">
      <selection activeCell="I33" sqref="I33"/>
    </sheetView>
  </sheetViews>
  <sheetFormatPr defaultColWidth="8.85546875" defaultRowHeight="11.25" x14ac:dyDescent="0.2"/>
  <cols>
    <col min="1" max="2" width="8.85546875" style="290"/>
    <col min="3" max="4" width="9" style="290" bestFit="1" customWidth="1"/>
    <col min="5" max="6" width="8.85546875" style="290"/>
    <col min="7" max="7" width="9" style="290" bestFit="1" customWidth="1"/>
    <col min="8" max="8" width="25.42578125" style="290" bestFit="1" customWidth="1"/>
    <col min="9" max="9" width="47.42578125" style="290" bestFit="1" customWidth="1"/>
    <col min="10" max="10" width="8.85546875" style="290"/>
    <col min="11" max="11" width="10.42578125" style="290" bestFit="1" customWidth="1"/>
    <col min="12" max="12" width="8.85546875" style="290"/>
    <col min="13" max="13" width="17.140625" style="290" bestFit="1" customWidth="1"/>
    <col min="14" max="14" width="8.85546875" style="290"/>
    <col min="15" max="15" width="9" style="290" bestFit="1" customWidth="1"/>
    <col min="16" max="18" width="8.85546875" style="290"/>
    <col min="19" max="19" width="9" style="290" bestFit="1" customWidth="1"/>
    <col min="20" max="25" width="8.85546875" style="290"/>
    <col min="26" max="26" width="9" style="290" bestFit="1" customWidth="1"/>
    <col min="27" max="16384" width="8.85546875" style="290"/>
  </cols>
  <sheetData>
    <row r="1" spans="1:26" x14ac:dyDescent="0.2">
      <c r="A1" s="289" t="s">
        <v>608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26" x14ac:dyDescent="0.2">
      <c r="A2" s="289"/>
      <c r="B2" s="289" t="s">
        <v>609</v>
      </c>
      <c r="C2" s="289">
        <v>60064</v>
      </c>
      <c r="D2" s="289"/>
      <c r="E2" s="289"/>
      <c r="F2" s="289"/>
      <c r="G2" s="289"/>
      <c r="H2" s="289"/>
      <c r="I2" s="289"/>
      <c r="J2" s="289"/>
      <c r="K2" s="289"/>
      <c r="L2" s="289"/>
      <c r="M2" s="289"/>
      <c r="N2" s="289"/>
      <c r="O2" s="289"/>
      <c r="P2" s="289"/>
      <c r="Q2" s="289"/>
      <c r="R2" s="289"/>
      <c r="S2" s="289"/>
      <c r="T2" s="289"/>
      <c r="U2" s="289"/>
      <c r="V2" s="289"/>
      <c r="W2" s="289"/>
      <c r="X2" s="289"/>
      <c r="Y2" s="289"/>
      <c r="Z2" s="289"/>
    </row>
    <row r="3" spans="1:26" x14ac:dyDescent="0.2">
      <c r="A3" s="289"/>
      <c r="B3" s="289" t="s">
        <v>610</v>
      </c>
      <c r="C3" s="289">
        <v>60064</v>
      </c>
      <c r="D3" s="289"/>
      <c r="E3" s="289"/>
      <c r="F3" s="289"/>
      <c r="G3" s="289"/>
      <c r="H3" s="289"/>
      <c r="I3" s="289"/>
      <c r="J3" s="289"/>
      <c r="K3" s="289"/>
      <c r="L3" s="289"/>
      <c r="M3" s="289"/>
      <c r="N3" s="289"/>
      <c r="O3" s="289"/>
      <c r="P3" s="289"/>
      <c r="Q3" s="289"/>
      <c r="R3" s="289"/>
      <c r="S3" s="289"/>
      <c r="T3" s="289"/>
      <c r="U3" s="289"/>
      <c r="V3" s="289"/>
      <c r="W3" s="289"/>
      <c r="X3" s="289"/>
      <c r="Y3" s="289"/>
      <c r="Z3" s="289"/>
    </row>
    <row r="4" spans="1:26" x14ac:dyDescent="0.2">
      <c r="A4" s="289" t="s">
        <v>611</v>
      </c>
      <c r="B4" s="289"/>
      <c r="C4" s="289"/>
      <c r="D4" s="289"/>
      <c r="E4" s="289"/>
      <c r="F4" s="289"/>
      <c r="G4" s="289"/>
      <c r="H4" s="289"/>
      <c r="I4" s="289"/>
      <c r="J4" s="289"/>
      <c r="K4" s="289"/>
      <c r="L4" s="289"/>
      <c r="M4" s="289"/>
      <c r="N4" s="289"/>
      <c r="O4" s="289"/>
      <c r="P4" s="289"/>
      <c r="Q4" s="289"/>
      <c r="R4" s="289"/>
      <c r="S4" s="289"/>
      <c r="T4" s="289"/>
      <c r="U4" s="289"/>
      <c r="V4" s="289"/>
      <c r="W4" s="289"/>
      <c r="X4" s="289"/>
      <c r="Y4" s="289"/>
      <c r="Z4" s="289"/>
    </row>
    <row r="5" spans="1:26" x14ac:dyDescent="0.2">
      <c r="A5" s="289"/>
      <c r="B5" s="289" t="s">
        <v>609</v>
      </c>
      <c r="C5" s="291" t="s">
        <v>2303</v>
      </c>
      <c r="D5" s="289"/>
      <c r="E5" s="289"/>
      <c r="F5" s="289"/>
      <c r="G5" s="289"/>
      <c r="H5" s="289"/>
      <c r="I5" s="289"/>
      <c r="J5" s="289"/>
      <c r="K5" s="289"/>
      <c r="L5" s="289"/>
      <c r="M5" s="289"/>
      <c r="N5" s="289"/>
      <c r="O5" s="289"/>
      <c r="P5" s="289"/>
      <c r="Q5" s="289"/>
      <c r="R5" s="289"/>
      <c r="S5" s="289"/>
      <c r="T5" s="289"/>
      <c r="U5" s="289"/>
      <c r="V5" s="289"/>
      <c r="W5" s="289"/>
      <c r="X5" s="289"/>
      <c r="Y5" s="289"/>
      <c r="Z5" s="289"/>
    </row>
    <row r="6" spans="1:26" x14ac:dyDescent="0.2">
      <c r="A6" s="289"/>
      <c r="B6" s="289" t="s">
        <v>610</v>
      </c>
      <c r="C6" s="291" t="s">
        <v>2280</v>
      </c>
      <c r="D6" s="289"/>
      <c r="E6" s="289"/>
      <c r="F6" s="289"/>
      <c r="G6" s="289"/>
      <c r="H6" s="289"/>
      <c r="I6" s="289"/>
      <c r="J6" s="289"/>
      <c r="K6" s="289"/>
      <c r="L6" s="289"/>
      <c r="M6" s="289"/>
      <c r="N6" s="289"/>
      <c r="O6" s="289"/>
      <c r="P6" s="289"/>
      <c r="Q6" s="289"/>
      <c r="R6" s="289"/>
      <c r="S6" s="289"/>
      <c r="T6" s="289"/>
      <c r="U6" s="289"/>
      <c r="V6" s="289"/>
      <c r="W6" s="289"/>
      <c r="X6" s="289"/>
      <c r="Y6" s="289"/>
      <c r="Z6" s="289"/>
    </row>
    <row r="7" spans="1:26" x14ac:dyDescent="0.2">
      <c r="A7" s="289" t="s">
        <v>614</v>
      </c>
      <c r="B7" s="289"/>
      <c r="C7" s="289"/>
      <c r="D7" s="289"/>
      <c r="E7" s="289"/>
      <c r="F7" s="289"/>
      <c r="G7" s="289"/>
      <c r="H7" s="289"/>
      <c r="I7" s="289"/>
      <c r="J7" s="289"/>
      <c r="K7" s="289"/>
      <c r="L7" s="289"/>
      <c r="M7" s="289"/>
      <c r="N7" s="289"/>
      <c r="O7" s="289"/>
      <c r="P7" s="289"/>
      <c r="Q7" s="289"/>
      <c r="R7" s="289"/>
      <c r="S7" s="289"/>
      <c r="T7" s="289"/>
      <c r="U7" s="289"/>
      <c r="V7" s="289"/>
      <c r="W7" s="289"/>
      <c r="X7" s="289"/>
      <c r="Y7" s="289"/>
      <c r="Z7" s="289"/>
    </row>
    <row r="8" spans="1:26" x14ac:dyDescent="0.2">
      <c r="A8" s="289"/>
      <c r="B8" s="289" t="s">
        <v>609</v>
      </c>
      <c r="C8" s="292" t="s">
        <v>617</v>
      </c>
      <c r="D8" s="289"/>
      <c r="E8" s="289"/>
      <c r="F8" s="289"/>
      <c r="G8" s="289"/>
      <c r="H8" s="289"/>
      <c r="I8" s="289"/>
      <c r="J8" s="289"/>
      <c r="K8" s="289"/>
      <c r="L8" s="289"/>
      <c r="M8" s="289"/>
      <c r="N8" s="289"/>
      <c r="O8" s="289"/>
      <c r="P8" s="289"/>
      <c r="Q8" s="289"/>
      <c r="R8" s="289"/>
      <c r="S8" s="289"/>
      <c r="T8" s="289"/>
      <c r="U8" s="289"/>
      <c r="V8" s="289"/>
      <c r="W8" s="289"/>
      <c r="X8" s="289"/>
      <c r="Y8" s="289"/>
      <c r="Z8" s="289"/>
    </row>
    <row r="9" spans="1:26" x14ac:dyDescent="0.2">
      <c r="A9" s="289"/>
      <c r="B9" s="289" t="s">
        <v>610</v>
      </c>
      <c r="C9" s="292"/>
      <c r="D9" s="289"/>
      <c r="E9" s="289"/>
      <c r="F9" s="289"/>
      <c r="G9" s="289"/>
      <c r="H9" s="289"/>
      <c r="I9" s="289"/>
      <c r="J9" s="289"/>
      <c r="K9" s="289"/>
      <c r="L9" s="289"/>
      <c r="M9" s="289"/>
      <c r="N9" s="289"/>
      <c r="O9" s="289"/>
      <c r="P9" s="289"/>
      <c r="Q9" s="289"/>
      <c r="R9" s="289"/>
      <c r="S9" s="289"/>
      <c r="T9" s="289"/>
      <c r="U9" s="289"/>
      <c r="V9" s="289"/>
      <c r="W9" s="289"/>
      <c r="X9" s="289"/>
      <c r="Y9" s="289"/>
      <c r="Z9" s="289"/>
    </row>
    <row r="10" spans="1:26" x14ac:dyDescent="0.2">
      <c r="A10" s="289" t="s">
        <v>615</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row>
    <row r="11" spans="1:26" x14ac:dyDescent="0.2">
      <c r="A11" s="289"/>
      <c r="B11" s="289" t="s">
        <v>609</v>
      </c>
      <c r="C11" s="293"/>
      <c r="D11" s="289"/>
      <c r="E11" s="289"/>
      <c r="F11" s="289"/>
      <c r="G11" s="289"/>
      <c r="H11" s="289"/>
      <c r="I11" s="289"/>
      <c r="J11" s="289"/>
      <c r="K11" s="289"/>
      <c r="L11" s="289"/>
      <c r="M11" s="289"/>
      <c r="N11" s="289"/>
      <c r="O11" s="289"/>
      <c r="P11" s="289"/>
      <c r="Q11" s="289"/>
      <c r="R11" s="289"/>
      <c r="S11" s="289"/>
      <c r="T11" s="289"/>
      <c r="U11" s="289"/>
      <c r="V11" s="289"/>
      <c r="W11" s="289"/>
      <c r="X11" s="289"/>
      <c r="Y11" s="289"/>
      <c r="Z11" s="289"/>
    </row>
    <row r="12" spans="1:26" x14ac:dyDescent="0.2">
      <c r="A12" s="289"/>
      <c r="B12" s="289" t="s">
        <v>610</v>
      </c>
      <c r="C12" s="293"/>
      <c r="D12" s="289"/>
      <c r="E12" s="289"/>
      <c r="F12" s="289"/>
      <c r="G12" s="289"/>
      <c r="H12" s="289"/>
      <c r="I12" s="289"/>
      <c r="J12" s="289"/>
      <c r="K12" s="289"/>
      <c r="L12" s="289"/>
      <c r="M12" s="289"/>
      <c r="N12" s="289"/>
      <c r="O12" s="289"/>
      <c r="P12" s="289"/>
      <c r="Q12" s="289"/>
      <c r="R12" s="289"/>
      <c r="S12" s="289"/>
      <c r="T12" s="289"/>
      <c r="U12" s="289"/>
      <c r="V12" s="289"/>
      <c r="W12" s="289"/>
      <c r="X12" s="289"/>
      <c r="Y12" s="289"/>
      <c r="Z12" s="289"/>
    </row>
    <row r="13" spans="1:26" x14ac:dyDescent="0.2">
      <c r="A13" s="289" t="s">
        <v>616</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row>
    <row r="14" spans="1:26" x14ac:dyDescent="0.2">
      <c r="A14" s="289"/>
      <c r="B14" s="289" t="s">
        <v>609</v>
      </c>
      <c r="C14" s="291"/>
      <c r="D14" s="289"/>
      <c r="E14" s="289"/>
      <c r="F14" s="289"/>
      <c r="G14" s="289"/>
      <c r="H14" s="289"/>
      <c r="I14" s="289"/>
      <c r="J14" s="289"/>
      <c r="K14" s="289"/>
      <c r="L14" s="289"/>
      <c r="M14" s="289"/>
      <c r="N14" s="289"/>
      <c r="O14" s="289"/>
      <c r="P14" s="289"/>
      <c r="Q14" s="289"/>
      <c r="R14" s="289"/>
      <c r="S14" s="289"/>
      <c r="T14" s="289"/>
      <c r="U14" s="289"/>
      <c r="V14" s="289"/>
      <c r="W14" s="289"/>
      <c r="X14" s="289"/>
      <c r="Y14" s="289"/>
      <c r="Z14" s="289"/>
    </row>
    <row r="15" spans="1:26" x14ac:dyDescent="0.2">
      <c r="A15" s="289"/>
      <c r="B15" s="289" t="s">
        <v>610</v>
      </c>
      <c r="C15" s="291"/>
      <c r="D15" s="289"/>
      <c r="E15" s="289"/>
      <c r="F15" s="289"/>
      <c r="G15" s="289"/>
      <c r="H15" s="289"/>
      <c r="I15" s="289"/>
      <c r="J15" s="289"/>
      <c r="K15" s="289"/>
      <c r="L15" s="289"/>
      <c r="M15" s="289"/>
      <c r="N15" s="289"/>
      <c r="O15" s="289"/>
      <c r="P15" s="289"/>
      <c r="Q15" s="289"/>
      <c r="R15" s="289"/>
      <c r="S15" s="289"/>
      <c r="T15" s="289"/>
      <c r="U15" s="289"/>
      <c r="V15" s="289"/>
      <c r="W15" s="289"/>
      <c r="X15" s="289"/>
      <c r="Y15" s="289"/>
      <c r="Z15" s="289"/>
    </row>
    <row r="16" spans="1:26" x14ac:dyDescent="0.2">
      <c r="A16" s="289" t="s">
        <v>618</v>
      </c>
      <c r="B16" s="289"/>
      <c r="C16" s="291"/>
      <c r="D16" s="289"/>
      <c r="E16" s="289"/>
      <c r="F16" s="289"/>
      <c r="G16" s="289"/>
      <c r="H16" s="289"/>
      <c r="I16" s="289"/>
      <c r="J16" s="289"/>
      <c r="K16" s="289"/>
      <c r="L16" s="289"/>
      <c r="M16" s="289"/>
      <c r="N16" s="289"/>
      <c r="O16" s="289"/>
      <c r="P16" s="289"/>
      <c r="Q16" s="289"/>
      <c r="R16" s="289"/>
      <c r="S16" s="289"/>
      <c r="T16" s="289"/>
      <c r="U16" s="289"/>
      <c r="V16" s="289"/>
      <c r="W16" s="289"/>
      <c r="X16" s="289"/>
      <c r="Y16" s="289"/>
      <c r="Z16" s="289"/>
    </row>
    <row r="17" spans="1:26" x14ac:dyDescent="0.2">
      <c r="A17" s="289" t="s">
        <v>619</v>
      </c>
      <c r="B17" s="289"/>
      <c r="C17" s="291"/>
      <c r="D17" s="289"/>
      <c r="E17" s="289"/>
      <c r="F17" s="289"/>
      <c r="G17" s="289"/>
      <c r="H17" s="289"/>
      <c r="I17" s="289"/>
      <c r="J17" s="289"/>
      <c r="K17" s="289"/>
      <c r="L17" s="289"/>
      <c r="M17" s="289"/>
      <c r="N17" s="289"/>
      <c r="O17" s="289"/>
      <c r="P17" s="289"/>
      <c r="Q17" s="289"/>
      <c r="R17" s="289"/>
      <c r="S17" s="289"/>
      <c r="T17" s="289"/>
      <c r="U17" s="289"/>
      <c r="V17" s="289"/>
      <c r="W17" s="289"/>
      <c r="X17" s="289"/>
      <c r="Y17" s="289"/>
      <c r="Z17" s="289"/>
    </row>
    <row r="18" spans="1:26" ht="12" thickBot="1" x14ac:dyDescent="0.25">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row>
    <row r="19" spans="1:26" x14ac:dyDescent="0.2">
      <c r="A19" s="294"/>
      <c r="B19" s="295" t="s">
        <v>620</v>
      </c>
      <c r="C19" s="295" t="s">
        <v>621</v>
      </c>
      <c r="D19" s="295" t="s">
        <v>622</v>
      </c>
      <c r="E19" s="295" t="s">
        <v>623</v>
      </c>
      <c r="F19" s="295" t="s">
        <v>2304</v>
      </c>
      <c r="G19" s="295" t="s">
        <v>624</v>
      </c>
      <c r="H19" s="295" t="s">
        <v>625</v>
      </c>
      <c r="I19" s="295" t="s">
        <v>626</v>
      </c>
      <c r="J19" s="295" t="s">
        <v>627</v>
      </c>
      <c r="K19" s="295" t="s">
        <v>628</v>
      </c>
      <c r="L19" s="295" t="s">
        <v>629</v>
      </c>
      <c r="M19" s="295" t="s">
        <v>630</v>
      </c>
      <c r="N19" s="295" t="s">
        <v>631</v>
      </c>
      <c r="O19" s="295" t="s">
        <v>632</v>
      </c>
      <c r="P19" s="295" t="s">
        <v>626</v>
      </c>
      <c r="Q19" s="295" t="s">
        <v>633</v>
      </c>
      <c r="R19" s="295" t="s">
        <v>623</v>
      </c>
      <c r="S19" s="295" t="s">
        <v>634</v>
      </c>
      <c r="T19" s="295" t="s">
        <v>623</v>
      </c>
      <c r="U19" s="295" t="s">
        <v>635</v>
      </c>
      <c r="V19" s="295" t="s">
        <v>623</v>
      </c>
      <c r="W19" s="295" t="s">
        <v>623</v>
      </c>
      <c r="X19" s="295" t="s">
        <v>636</v>
      </c>
      <c r="Y19" s="295" t="s">
        <v>1984</v>
      </c>
      <c r="Z19" s="295" t="s">
        <v>1985</v>
      </c>
    </row>
    <row r="20" spans="1:26" x14ac:dyDescent="0.2">
      <c r="A20" s="289"/>
      <c r="B20" s="289" t="s">
        <v>703</v>
      </c>
      <c r="C20" s="296" t="s">
        <v>1619</v>
      </c>
      <c r="D20" s="289">
        <v>60064</v>
      </c>
      <c r="E20" s="289" t="s">
        <v>639</v>
      </c>
      <c r="F20" s="289" t="s">
        <v>2306</v>
      </c>
      <c r="G20" s="289">
        <v>3242</v>
      </c>
      <c r="H20" s="289" t="s">
        <v>654</v>
      </c>
      <c r="I20" s="289" t="s">
        <v>2307</v>
      </c>
      <c r="J20" s="289"/>
      <c r="K20" s="297">
        <v>0</v>
      </c>
      <c r="L20" s="298" t="s">
        <v>2305</v>
      </c>
      <c r="M20" s="297">
        <v>-119349.86</v>
      </c>
      <c r="N20" s="289" t="s">
        <v>2308</v>
      </c>
      <c r="O20" s="289">
        <v>331</v>
      </c>
      <c r="P20" s="289" t="s">
        <v>2309</v>
      </c>
      <c r="Q20" s="289" t="s">
        <v>645</v>
      </c>
      <c r="R20" s="289" t="s">
        <v>646</v>
      </c>
      <c r="S20" s="289">
        <v>33</v>
      </c>
      <c r="T20" s="289" t="s">
        <v>2310</v>
      </c>
      <c r="U20" s="289"/>
      <c r="V20" s="289"/>
      <c r="W20" s="289"/>
      <c r="X20" s="289"/>
      <c r="Y20" s="289"/>
      <c r="Z20" s="296">
        <v>44685</v>
      </c>
    </row>
    <row r="21" spans="1:26" x14ac:dyDescent="0.2">
      <c r="A21" s="289"/>
      <c r="B21" s="289" t="s">
        <v>659</v>
      </c>
      <c r="C21" s="296" t="s">
        <v>662</v>
      </c>
      <c r="D21" s="289">
        <v>60064</v>
      </c>
      <c r="E21" s="289" t="s">
        <v>639</v>
      </c>
      <c r="F21" s="289" t="s">
        <v>2306</v>
      </c>
      <c r="G21" s="289">
        <v>4631</v>
      </c>
      <c r="H21" s="289" t="s">
        <v>654</v>
      </c>
      <c r="I21" s="289" t="s">
        <v>2312</v>
      </c>
      <c r="J21" s="289"/>
      <c r="K21" s="297">
        <v>0</v>
      </c>
      <c r="L21" s="298" t="s">
        <v>2305</v>
      </c>
      <c r="M21" s="297">
        <v>-119349.86</v>
      </c>
      <c r="N21" s="289" t="s">
        <v>2308</v>
      </c>
      <c r="O21" s="289">
        <v>331</v>
      </c>
      <c r="P21" s="289" t="s">
        <v>2309</v>
      </c>
      <c r="Q21" s="289" t="s">
        <v>645</v>
      </c>
      <c r="R21" s="289" t="s">
        <v>646</v>
      </c>
      <c r="S21" s="289">
        <v>33</v>
      </c>
      <c r="T21" s="289" t="s">
        <v>2310</v>
      </c>
      <c r="U21" s="289"/>
      <c r="V21" s="289"/>
      <c r="W21" s="289"/>
      <c r="X21" s="289"/>
      <c r="Y21" s="289"/>
      <c r="Z21" s="296" t="s">
        <v>2311</v>
      </c>
    </row>
    <row r="22" spans="1:26" x14ac:dyDescent="0.2">
      <c r="A22" s="289"/>
      <c r="B22" s="289" t="s">
        <v>2105</v>
      </c>
      <c r="C22" s="296" t="s">
        <v>2313</v>
      </c>
      <c r="D22" s="289">
        <v>60064</v>
      </c>
      <c r="E22" s="289" t="s">
        <v>639</v>
      </c>
      <c r="F22" s="289" t="s">
        <v>2306</v>
      </c>
      <c r="G22" s="289">
        <v>5817</v>
      </c>
      <c r="H22" s="289" t="s">
        <v>654</v>
      </c>
      <c r="I22" s="289" t="s">
        <v>2312</v>
      </c>
      <c r="J22" s="289"/>
      <c r="K22" s="297">
        <v>0</v>
      </c>
      <c r="L22" s="298" t="s">
        <v>2305</v>
      </c>
      <c r="M22" s="297">
        <v>-102299.88</v>
      </c>
      <c r="N22" s="289" t="s">
        <v>2308</v>
      </c>
      <c r="O22" s="289">
        <v>331</v>
      </c>
      <c r="P22" s="289" t="s">
        <v>2309</v>
      </c>
      <c r="Q22" s="289" t="s">
        <v>645</v>
      </c>
      <c r="R22" s="289" t="s">
        <v>646</v>
      </c>
      <c r="S22" s="289">
        <v>33</v>
      </c>
      <c r="T22" s="289" t="s">
        <v>2310</v>
      </c>
      <c r="U22" s="289"/>
      <c r="V22" s="289"/>
      <c r="W22" s="289"/>
      <c r="X22" s="289"/>
      <c r="Y22" s="289" t="s">
        <v>1987</v>
      </c>
      <c r="Z22" s="296"/>
    </row>
    <row r="23" spans="1:26" ht="12" thickBot="1" x14ac:dyDescent="0.25">
      <c r="A23" s="289"/>
      <c r="B23" s="299" t="s">
        <v>18</v>
      </c>
      <c r="C23" s="300"/>
      <c r="D23" s="299"/>
      <c r="E23" s="299"/>
      <c r="F23" s="299"/>
      <c r="G23" s="299"/>
      <c r="H23" s="299"/>
      <c r="I23" s="299"/>
      <c r="J23" s="299"/>
      <c r="K23" s="301">
        <v>125506582.62</v>
      </c>
      <c r="L23" s="302" t="s">
        <v>2305</v>
      </c>
      <c r="M23" s="301">
        <f>SUM(M20:M22)</f>
        <v>-340999.6</v>
      </c>
      <c r="N23" s="299"/>
      <c r="O23" s="299"/>
      <c r="P23" s="299"/>
      <c r="Q23" s="299"/>
      <c r="R23" s="299"/>
      <c r="S23" s="299"/>
      <c r="T23" s="299"/>
      <c r="U23" s="299"/>
      <c r="V23" s="299"/>
      <c r="W23" s="299"/>
      <c r="X23" s="299"/>
      <c r="Y23" s="299"/>
      <c r="Z23" s="300"/>
    </row>
  </sheetData>
  <autoFilter ref="A19:Z23" xr:uid="{EB1E04AD-DD58-48C5-A49B-44CB1FDB7EAB}"/>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A696-5674-4878-820C-4F5414EBFF10}">
  <dimension ref="A2:B7"/>
  <sheetViews>
    <sheetView workbookViewId="0">
      <selection activeCell="B8" sqref="B8"/>
    </sheetView>
  </sheetViews>
  <sheetFormatPr defaultRowHeight="15" x14ac:dyDescent="0.25"/>
  <cols>
    <col min="1" max="1" width="24.85546875" customWidth="1"/>
    <col min="2" max="2" width="12.85546875" customWidth="1"/>
  </cols>
  <sheetData>
    <row r="2" spans="1:2" ht="15.75" thickBot="1" x14ac:dyDescent="0.3"/>
    <row r="3" spans="1:2" ht="15.75" thickBot="1" x14ac:dyDescent="0.3">
      <c r="A3" s="278" t="s">
        <v>2282</v>
      </c>
      <c r="B3" s="279">
        <f>'2) By Category'!D211</f>
        <v>340999.58689989429</v>
      </c>
    </row>
    <row r="4" spans="1:2" ht="15.75" thickBot="1" x14ac:dyDescent="0.3">
      <c r="A4" s="280" t="s">
        <v>2283</v>
      </c>
      <c r="B4" s="281">
        <f>'2) By Category'!H211</f>
        <v>340999.59124837886</v>
      </c>
    </row>
    <row r="5" spans="1:2" ht="15.75" thickBot="1" x14ac:dyDescent="0.3">
      <c r="A5" s="280" t="s">
        <v>2284</v>
      </c>
      <c r="B5" s="281">
        <f>+B3-B4</f>
        <v>-4.3484845664352179E-3</v>
      </c>
    </row>
    <row r="6" spans="1:2" ht="15.75" thickBot="1" x14ac:dyDescent="0.3">
      <c r="A6" s="280" t="s">
        <v>2285</v>
      </c>
      <c r="B6" s="281">
        <f>-Income!M23</f>
        <v>340999.6</v>
      </c>
    </row>
    <row r="7" spans="1:2" ht="15.75" thickBot="1" x14ac:dyDescent="0.3">
      <c r="A7" s="280" t="s">
        <v>2286</v>
      </c>
      <c r="B7" s="281">
        <f>+(B4-B6)</f>
        <v>-8.7516211206093431E-3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B16"/>
  <sheetViews>
    <sheetView showGridLines="0" topLeftCell="A7" workbookViewId="0"/>
  </sheetViews>
  <sheetFormatPr defaultColWidth="8.85546875" defaultRowHeight="15" x14ac:dyDescent="0.25"/>
  <cols>
    <col min="2" max="2" width="73.42578125" customWidth="1"/>
  </cols>
  <sheetData>
    <row r="1" spans="2:2" ht="15.75" thickBot="1" x14ac:dyDescent="0.3"/>
    <row r="2" spans="2:2" ht="15.75" thickBot="1" x14ac:dyDescent="0.3">
      <c r="B2" s="10" t="s">
        <v>26</v>
      </c>
    </row>
    <row r="3" spans="2:2" x14ac:dyDescent="0.25">
      <c r="B3" s="7"/>
    </row>
    <row r="4" spans="2:2" ht="30.75" customHeight="1" x14ac:dyDescent="0.25">
      <c r="B4" s="8" t="s">
        <v>19</v>
      </c>
    </row>
    <row r="5" spans="2:2" ht="30.75" customHeight="1" x14ac:dyDescent="0.25">
      <c r="B5" s="8"/>
    </row>
    <row r="6" spans="2:2" ht="60" x14ac:dyDescent="0.25">
      <c r="B6" s="8" t="s">
        <v>20</v>
      </c>
    </row>
    <row r="7" spans="2:2" x14ac:dyDescent="0.25">
      <c r="B7" s="8"/>
    </row>
    <row r="8" spans="2:2" ht="60" x14ac:dyDescent="0.25">
      <c r="B8" s="8" t="s">
        <v>21</v>
      </c>
    </row>
    <row r="9" spans="2:2" x14ac:dyDescent="0.25">
      <c r="B9" s="8"/>
    </row>
    <row r="10" spans="2:2" ht="60" x14ac:dyDescent="0.25">
      <c r="B10" s="8" t="s">
        <v>22</v>
      </c>
    </row>
    <row r="11" spans="2:2" x14ac:dyDescent="0.25">
      <c r="B11" s="8"/>
    </row>
    <row r="12" spans="2:2" ht="30" x14ac:dyDescent="0.25">
      <c r="B12" s="8" t="s">
        <v>23</v>
      </c>
    </row>
    <row r="13" spans="2:2" x14ac:dyDescent="0.25">
      <c r="B13" s="8"/>
    </row>
    <row r="14" spans="2:2" ht="60" x14ac:dyDescent="0.25">
      <c r="B14" s="8" t="s">
        <v>24</v>
      </c>
    </row>
    <row r="15" spans="2:2" x14ac:dyDescent="0.25">
      <c r="B15" s="8"/>
    </row>
    <row r="16" spans="2:2" ht="45.75" thickBot="1" x14ac:dyDescent="0.3">
      <c r="B16" s="9" t="s">
        <v>25</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66" t="s">
        <v>564</v>
      </c>
      <c r="C2" s="367"/>
      <c r="D2" s="368"/>
    </row>
    <row r="3" spans="2:4" ht="15.75" thickBot="1" x14ac:dyDescent="0.3">
      <c r="B3" s="369"/>
      <c r="C3" s="370"/>
      <c r="D3" s="371"/>
    </row>
    <row r="4" spans="2:4" ht="15.75" thickBot="1" x14ac:dyDescent="0.3"/>
    <row r="5" spans="2:4" x14ac:dyDescent="0.25">
      <c r="B5" s="377" t="s">
        <v>186</v>
      </c>
      <c r="C5" s="378"/>
      <c r="D5" s="379"/>
    </row>
    <row r="6" spans="2:4" ht="15.75" thickBot="1" x14ac:dyDescent="0.3">
      <c r="B6" s="374"/>
      <c r="C6" s="375"/>
      <c r="D6" s="376"/>
    </row>
    <row r="7" spans="2:4" x14ac:dyDescent="0.25">
      <c r="B7" s="77" t="s">
        <v>196</v>
      </c>
      <c r="C7" s="372">
        <f>SUM('1) Budget Tables'!D16:F16,'1) Budget Tables'!D26:F26,'1) Budget Tables'!D36:F36,'1) Budget Tables'!D46:F46)</f>
        <v>106050.79149836027</v>
      </c>
      <c r="D7" s="373"/>
    </row>
    <row r="8" spans="2:4" x14ac:dyDescent="0.25">
      <c r="B8" s="77" t="s">
        <v>543</v>
      </c>
      <c r="C8" s="380">
        <f>SUM(D10:D14)</f>
        <v>0</v>
      </c>
      <c r="D8" s="381"/>
    </row>
    <row r="9" spans="2:4" x14ac:dyDescent="0.25">
      <c r="B9" s="78" t="s">
        <v>537</v>
      </c>
      <c r="C9" s="79" t="s">
        <v>538</v>
      </c>
      <c r="D9" s="80" t="s">
        <v>539</v>
      </c>
    </row>
    <row r="10" spans="2:4" ht="35.1" customHeight="1" x14ac:dyDescent="0.25">
      <c r="B10" s="103"/>
      <c r="C10" s="82"/>
      <c r="D10" s="83">
        <f>$C$7*C10</f>
        <v>0</v>
      </c>
    </row>
    <row r="11" spans="2:4" ht="35.1" customHeight="1" x14ac:dyDescent="0.25">
      <c r="B11" s="103"/>
      <c r="C11" s="82"/>
      <c r="D11" s="83">
        <f>C7*C11</f>
        <v>0</v>
      </c>
    </row>
    <row r="12" spans="2:4" ht="35.1" customHeight="1" x14ac:dyDescent="0.25">
      <c r="B12" s="104"/>
      <c r="C12" s="82"/>
      <c r="D12" s="83">
        <f>C7*C12</f>
        <v>0</v>
      </c>
    </row>
    <row r="13" spans="2:4" ht="35.1" customHeight="1" x14ac:dyDescent="0.25">
      <c r="B13" s="104"/>
      <c r="C13" s="82"/>
      <c r="D13" s="83">
        <f>C7*C13</f>
        <v>0</v>
      </c>
    </row>
    <row r="14" spans="2:4" ht="35.1" customHeight="1" thickBot="1" x14ac:dyDescent="0.3">
      <c r="B14" s="105"/>
      <c r="C14" s="87"/>
      <c r="D14" s="88">
        <f>C7*C14</f>
        <v>0</v>
      </c>
    </row>
    <row r="15" spans="2:4" ht="15.75" thickBot="1" x14ac:dyDescent="0.3"/>
    <row r="16" spans="2:4" x14ac:dyDescent="0.25">
      <c r="B16" s="377" t="s">
        <v>540</v>
      </c>
      <c r="C16" s="378"/>
      <c r="D16" s="379"/>
    </row>
    <row r="17" spans="2:4" ht="15.75" thickBot="1" x14ac:dyDescent="0.3">
      <c r="B17" s="382"/>
      <c r="C17" s="383"/>
      <c r="D17" s="384"/>
    </row>
    <row r="18" spans="2:4" x14ac:dyDescent="0.25">
      <c r="B18" s="77" t="s">
        <v>196</v>
      </c>
      <c r="C18" s="372">
        <f>SUM('1) Budget Tables'!D58:F58,'1) Budget Tables'!D68:F68,'1) Budget Tables'!D78:F78,'1) Budget Tables'!D88:F88)</f>
        <v>94634.103172296862</v>
      </c>
      <c r="D18" s="373"/>
    </row>
    <row r="19" spans="2:4" x14ac:dyDescent="0.25">
      <c r="B19" s="77" t="s">
        <v>543</v>
      </c>
      <c r="C19" s="380">
        <f>SUM(D21:D25)</f>
        <v>0</v>
      </c>
      <c r="D19" s="381"/>
    </row>
    <row r="20" spans="2:4" x14ac:dyDescent="0.25">
      <c r="B20" s="78" t="s">
        <v>537</v>
      </c>
      <c r="C20" s="79" t="s">
        <v>538</v>
      </c>
      <c r="D20" s="80" t="s">
        <v>539</v>
      </c>
    </row>
    <row r="21" spans="2:4" ht="35.1" customHeight="1" x14ac:dyDescent="0.25">
      <c r="B21" s="81"/>
      <c r="C21" s="82"/>
      <c r="D21" s="83">
        <f>$C$18*C21</f>
        <v>0</v>
      </c>
    </row>
    <row r="22" spans="2:4" ht="35.1" customHeight="1" x14ac:dyDescent="0.25">
      <c r="B22" s="84"/>
      <c r="C22" s="82"/>
      <c r="D22" s="83">
        <f t="shared" ref="D22:D25" si="0">$C$18*C22</f>
        <v>0</v>
      </c>
    </row>
    <row r="23" spans="2:4" ht="35.1" customHeight="1" x14ac:dyDescent="0.25">
      <c r="B23" s="85"/>
      <c r="C23" s="82"/>
      <c r="D23" s="83">
        <f t="shared" si="0"/>
        <v>0</v>
      </c>
    </row>
    <row r="24" spans="2:4" ht="35.1" customHeight="1" x14ac:dyDescent="0.25">
      <c r="B24" s="85"/>
      <c r="C24" s="82"/>
      <c r="D24" s="83">
        <f t="shared" si="0"/>
        <v>0</v>
      </c>
    </row>
    <row r="25" spans="2:4" ht="35.1" customHeight="1" thickBot="1" x14ac:dyDescent="0.3">
      <c r="B25" s="86"/>
      <c r="C25" s="87"/>
      <c r="D25" s="83">
        <f t="shared" si="0"/>
        <v>0</v>
      </c>
    </row>
    <row r="26" spans="2:4" ht="15.75" thickBot="1" x14ac:dyDescent="0.3"/>
    <row r="27" spans="2:4" x14ac:dyDescent="0.25">
      <c r="B27" s="377" t="s">
        <v>541</v>
      </c>
      <c r="C27" s="378"/>
      <c r="D27" s="379"/>
    </row>
    <row r="28" spans="2:4" ht="15.75" thickBot="1" x14ac:dyDescent="0.3">
      <c r="B28" s="374"/>
      <c r="C28" s="375"/>
      <c r="D28" s="376"/>
    </row>
    <row r="29" spans="2:4" x14ac:dyDescent="0.25">
      <c r="B29" s="77" t="s">
        <v>196</v>
      </c>
      <c r="C29" s="372">
        <f>SUM('1) Budget Tables'!D100:F100,'1) Budget Tables'!D110:F110,'1) Budget Tables'!D120:F120,'1) Budget Tables'!D130:F130)</f>
        <v>89473.308039524505</v>
      </c>
      <c r="D29" s="373"/>
    </row>
    <row r="30" spans="2:4" x14ac:dyDescent="0.25">
      <c r="B30" s="77" t="s">
        <v>543</v>
      </c>
      <c r="C30" s="380">
        <f>SUM(D32:D36)</f>
        <v>0</v>
      </c>
      <c r="D30" s="381"/>
    </row>
    <row r="31" spans="2:4" x14ac:dyDescent="0.25">
      <c r="B31" s="78" t="s">
        <v>537</v>
      </c>
      <c r="C31" s="79" t="s">
        <v>538</v>
      </c>
      <c r="D31" s="80" t="s">
        <v>539</v>
      </c>
    </row>
    <row r="32" spans="2:4" ht="35.1" customHeight="1" x14ac:dyDescent="0.25">
      <c r="B32" s="81"/>
      <c r="C32" s="82"/>
      <c r="D32" s="83">
        <f>$C$29*C32</f>
        <v>0</v>
      </c>
    </row>
    <row r="33" spans="2:4" ht="35.1" customHeight="1" x14ac:dyDescent="0.25">
      <c r="B33" s="84"/>
      <c r="C33" s="82"/>
      <c r="D33" s="83">
        <f t="shared" ref="D33:D36" si="1">$C$29*C33</f>
        <v>0</v>
      </c>
    </row>
    <row r="34" spans="2:4" ht="35.1" customHeight="1" x14ac:dyDescent="0.25">
      <c r="B34" s="85"/>
      <c r="C34" s="82"/>
      <c r="D34" s="83">
        <f t="shared" si="1"/>
        <v>0</v>
      </c>
    </row>
    <row r="35" spans="2:4" ht="35.1" customHeight="1" x14ac:dyDescent="0.25">
      <c r="B35" s="85"/>
      <c r="C35" s="82"/>
      <c r="D35" s="83">
        <f t="shared" si="1"/>
        <v>0</v>
      </c>
    </row>
    <row r="36" spans="2:4" ht="35.1" customHeight="1" thickBot="1" x14ac:dyDescent="0.3">
      <c r="B36" s="86"/>
      <c r="C36" s="87"/>
      <c r="D36" s="83">
        <f t="shared" si="1"/>
        <v>0</v>
      </c>
    </row>
    <row r="37" spans="2:4" ht="15.75" thickBot="1" x14ac:dyDescent="0.3"/>
    <row r="38" spans="2:4" x14ac:dyDescent="0.25">
      <c r="B38" s="377" t="s">
        <v>542</v>
      </c>
      <c r="C38" s="378"/>
      <c r="D38" s="379"/>
    </row>
    <row r="39" spans="2:4" ht="15.75" thickBot="1" x14ac:dyDescent="0.3">
      <c r="B39" s="374"/>
      <c r="C39" s="375"/>
      <c r="D39" s="376"/>
    </row>
    <row r="40" spans="2:4" x14ac:dyDescent="0.25">
      <c r="B40" s="77" t="s">
        <v>196</v>
      </c>
      <c r="C40" s="372">
        <f>SUM('1) Budget Tables'!D142:F142,'1) Budget Tables'!D152:F152,'1) Budget Tables'!D162:F162,'1) Budget Tables'!D172:F172)</f>
        <v>0</v>
      </c>
      <c r="D40" s="373"/>
    </row>
    <row r="41" spans="2:4" x14ac:dyDescent="0.25">
      <c r="B41" s="77" t="s">
        <v>543</v>
      </c>
      <c r="C41" s="380">
        <f>SUM(D43:D47)</f>
        <v>0</v>
      </c>
      <c r="D41" s="381"/>
    </row>
    <row r="42" spans="2:4" x14ac:dyDescent="0.25">
      <c r="B42" s="78" t="s">
        <v>537</v>
      </c>
      <c r="C42" s="79" t="s">
        <v>538</v>
      </c>
      <c r="D42" s="80" t="s">
        <v>539</v>
      </c>
    </row>
    <row r="43" spans="2:4" ht="35.1" customHeight="1" x14ac:dyDescent="0.25">
      <c r="B43" s="81"/>
      <c r="C43" s="82"/>
      <c r="D43" s="83">
        <f>$C$40*C43</f>
        <v>0</v>
      </c>
    </row>
    <row r="44" spans="2:4" ht="35.1" customHeight="1" x14ac:dyDescent="0.25">
      <c r="B44" s="84"/>
      <c r="C44" s="82"/>
      <c r="D44" s="83">
        <f t="shared" ref="D44:D47" si="2">$C$40*C44</f>
        <v>0</v>
      </c>
    </row>
    <row r="45" spans="2:4" ht="35.1" customHeight="1" x14ac:dyDescent="0.25">
      <c r="B45" s="85"/>
      <c r="C45" s="82"/>
      <c r="D45" s="83">
        <f t="shared" si="2"/>
        <v>0</v>
      </c>
    </row>
    <row r="46" spans="2:4" ht="35.1" customHeight="1" x14ac:dyDescent="0.25">
      <c r="B46" s="85"/>
      <c r="C46" s="82"/>
      <c r="D46" s="83">
        <f t="shared" si="2"/>
        <v>0</v>
      </c>
    </row>
    <row r="47" spans="2:4" ht="35.1" customHeight="1" thickBot="1" x14ac:dyDescent="0.3">
      <c r="B47" s="86"/>
      <c r="C47" s="87"/>
      <c r="D47" s="88">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MPTF_00006_00797</ProjectId>
    <FundCode xmlns="f9695bc1-6109-4dcd-a27a-f8a0370b00e2">MPTF_00006</FundCode>
    <Comments xmlns="f9695bc1-6109-4dcd-a27a-f8a0370b00e2">Budget accompanying annual progress report</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434024F-A535-400A-98E6-EB5F7C1B33AB}"/>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8F654EB7-5DB4-40A6-AEE8-186D72BF95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Budget Tables</vt:lpstr>
      <vt:lpstr>2) By Category</vt:lpstr>
      <vt:lpstr>Transaction List</vt:lpstr>
      <vt:lpstr>SUN</vt:lpstr>
      <vt:lpstr>Income</vt:lpstr>
      <vt:lpstr>Balance Statement</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GBissau_00125914_Financial Report.xlsx</dc:title>
  <dc:creator>Jelena Zelenovic</dc:creator>
  <cp:lastModifiedBy>MUGISHA Mutarambirwa</cp:lastModifiedBy>
  <cp:lastPrinted>2017-12-11T22:51:21Z</cp:lastPrinted>
  <dcterms:created xsi:type="dcterms:W3CDTF">2017-11-15T21:17:43Z</dcterms:created>
  <dcterms:modified xsi:type="dcterms:W3CDTF">2022-11-04T08:32:33Z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