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rah.sellier\Desktop\CFC\6 - PROJECTS\2 - EN COURS\UD056 - FANM DJANM\1 - Rapport\"/>
    </mc:Choice>
  </mc:AlternateContent>
  <bookViews>
    <workbookView xWindow="0" yWindow="0" windowWidth="23040" windowHeight="9195"/>
  </bookViews>
  <sheets>
    <sheet name="1) Tableau budgétaire 1" sheetId="1" r:id="rId1"/>
    <sheet name="Dropdowns" sheetId="8" state="hidden" r:id="rId2"/>
    <sheet name="Sheet2" sheetId="7"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1" l="1"/>
  <c r="D188" i="1"/>
  <c r="E188" i="1"/>
  <c r="F188" i="1"/>
  <c r="E195" i="1"/>
  <c r="F195" i="1"/>
  <c r="D195" i="1"/>
  <c r="I179" i="1"/>
  <c r="I172" i="1"/>
  <c r="I162" i="1"/>
  <c r="I152" i="1"/>
  <c r="I142" i="1"/>
  <c r="I130" i="1"/>
  <c r="I120" i="1"/>
  <c r="I110" i="1"/>
  <c r="I100" i="1"/>
  <c r="I88" i="1"/>
  <c r="I78" i="1"/>
  <c r="I68" i="1"/>
  <c r="I58" i="1"/>
  <c r="I46" i="1"/>
  <c r="I36" i="1"/>
  <c r="I26" i="1"/>
  <c r="I16" i="1"/>
  <c r="D204" i="1"/>
  <c r="H199" i="1"/>
  <c r="D152" i="1"/>
  <c r="E152" i="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H110" i="1" s="1"/>
  <c r="G99" i="1"/>
  <c r="G98" i="1"/>
  <c r="G97" i="1"/>
  <c r="G96" i="1"/>
  <c r="G95" i="1"/>
  <c r="G94" i="1"/>
  <c r="G93" i="1"/>
  <c r="H100" i="1" s="1"/>
  <c r="G92" i="1"/>
  <c r="G87" i="1"/>
  <c r="G86" i="1"/>
  <c r="G85" i="1"/>
  <c r="G84" i="1"/>
  <c r="G83" i="1"/>
  <c r="G82" i="1"/>
  <c r="G81" i="1"/>
  <c r="G80" i="1"/>
  <c r="H88" i="1" s="1"/>
  <c r="G77" i="1"/>
  <c r="G76" i="1"/>
  <c r="G75" i="1"/>
  <c r="G74" i="1"/>
  <c r="G73" i="1"/>
  <c r="G72" i="1"/>
  <c r="G71" i="1"/>
  <c r="G70" i="1"/>
  <c r="H78" i="1" s="1"/>
  <c r="G67" i="1"/>
  <c r="G66" i="1"/>
  <c r="G65" i="1"/>
  <c r="G64" i="1"/>
  <c r="G63" i="1"/>
  <c r="G62" i="1"/>
  <c r="G61" i="1"/>
  <c r="G60" i="1"/>
  <c r="H68" i="1"/>
  <c r="G57" i="1"/>
  <c r="G56" i="1"/>
  <c r="G55" i="1"/>
  <c r="G54" i="1"/>
  <c r="G53" i="1"/>
  <c r="G52" i="1"/>
  <c r="G51" i="1"/>
  <c r="G50" i="1"/>
  <c r="H58" i="1"/>
  <c r="G45" i="1"/>
  <c r="G44" i="1"/>
  <c r="G43" i="1"/>
  <c r="G42" i="1"/>
  <c r="G41" i="1"/>
  <c r="G40" i="1"/>
  <c r="G39" i="1"/>
  <c r="G38" i="1"/>
  <c r="G35" i="1"/>
  <c r="G34" i="1"/>
  <c r="G33" i="1"/>
  <c r="G32" i="1"/>
  <c r="G31" i="1"/>
  <c r="G30" i="1"/>
  <c r="G29" i="1"/>
  <c r="G28" i="1"/>
  <c r="G19" i="1"/>
  <c r="G20" i="1"/>
  <c r="G21" i="1"/>
  <c r="G22" i="1"/>
  <c r="G23" i="1"/>
  <c r="G24" i="1"/>
  <c r="G25" i="1"/>
  <c r="G18" i="1"/>
  <c r="H26" i="1" s="1"/>
  <c r="G9" i="1"/>
  <c r="G16" i="1" s="1"/>
  <c r="G10" i="1"/>
  <c r="G11" i="1"/>
  <c r="G12" i="1"/>
  <c r="G13" i="1"/>
  <c r="G14" i="1"/>
  <c r="G15" i="1"/>
  <c r="G8" i="1"/>
  <c r="E179" i="1"/>
  <c r="F179" i="1"/>
  <c r="D179" i="1"/>
  <c r="H36" i="1"/>
  <c r="G130" i="1"/>
  <c r="G58" i="1"/>
  <c r="G120" i="1"/>
  <c r="G152" i="1"/>
  <c r="H172" i="1"/>
  <c r="G46" i="1"/>
  <c r="H162" i="1"/>
  <c r="G68" i="1"/>
  <c r="G142" i="1"/>
  <c r="G162" i="1"/>
  <c r="H120" i="1"/>
  <c r="H46" i="1"/>
  <c r="H130" i="1"/>
  <c r="H142" i="1"/>
  <c r="H152" i="1"/>
  <c r="G172" i="1"/>
  <c r="G36" i="1"/>
  <c r="E172" i="1"/>
  <c r="F172" i="1"/>
  <c r="E162" i="1"/>
  <c r="F162" i="1"/>
  <c r="F152" i="1"/>
  <c r="E142" i="1"/>
  <c r="F142" i="1"/>
  <c r="E130" i="1"/>
  <c r="F130" i="1"/>
  <c r="E120" i="1"/>
  <c r="F120" i="1"/>
  <c r="E110" i="1"/>
  <c r="F110" i="1"/>
  <c r="E100" i="1"/>
  <c r="F100" i="1"/>
  <c r="E88" i="1"/>
  <c r="F88" i="1"/>
  <c r="E78" i="1"/>
  <c r="F78" i="1"/>
  <c r="E68" i="1"/>
  <c r="F68" i="1"/>
  <c r="E58" i="1"/>
  <c r="F58" i="1"/>
  <c r="E46" i="1"/>
  <c r="F46" i="1"/>
  <c r="E36" i="1"/>
  <c r="F36" i="1"/>
  <c r="E26" i="1"/>
  <c r="F26" i="1"/>
  <c r="D26" i="1"/>
  <c r="F16" i="1"/>
  <c r="E16" i="1"/>
  <c r="D172" i="1"/>
  <c r="D162" i="1"/>
  <c r="D142" i="1"/>
  <c r="D130" i="1"/>
  <c r="D120" i="1"/>
  <c r="D110" i="1"/>
  <c r="D100" i="1"/>
  <c r="D88" i="1"/>
  <c r="D78" i="1"/>
  <c r="D68" i="1"/>
  <c r="D58" i="1"/>
  <c r="D46" i="1"/>
  <c r="D36" i="1"/>
  <c r="E189" i="1"/>
  <c r="E190" i="1"/>
  <c r="E191" i="1"/>
  <c r="E197" i="1"/>
  <c r="G78" i="1"/>
  <c r="F189" i="1"/>
  <c r="F190" i="1"/>
  <c r="F191" i="1"/>
  <c r="F198" i="1"/>
  <c r="E196" i="1"/>
  <c r="E198" i="1"/>
  <c r="F196" i="1"/>
  <c r="F197" i="1"/>
  <c r="E199" i="1"/>
  <c r="F199" i="1"/>
  <c r="I201" i="1" l="1"/>
  <c r="H179" i="1"/>
  <c r="G110" i="1"/>
  <c r="G100" i="1"/>
  <c r="H16" i="1"/>
  <c r="G179" i="1"/>
  <c r="G88" i="1"/>
  <c r="D189" i="1"/>
  <c r="D201" i="1"/>
  <c r="G26" i="1"/>
  <c r="D190" i="1" l="1"/>
  <c r="D191" i="1" s="1"/>
  <c r="G189" i="1"/>
  <c r="I202" i="1" l="1"/>
  <c r="G190" i="1"/>
  <c r="G191" i="1" s="1"/>
  <c r="D196" i="1"/>
  <c r="D197" i="1"/>
  <c r="D198" i="1"/>
  <c r="G197" i="1" l="1"/>
  <c r="D199" i="1"/>
  <c r="G196" i="1"/>
  <c r="D205" i="1"/>
  <c r="D202" i="1"/>
  <c r="G198" i="1"/>
  <c r="G199" i="1" l="1"/>
</calcChain>
</file>

<file path=xl/sharedStrings.xml><?xml version="1.0" encoding="utf-8"?>
<sst xmlns="http://schemas.openxmlformats.org/spreadsheetml/2006/main" count="616" uniqueCount="595">
  <si>
    <t>Tranche %</t>
  </si>
  <si>
    <t>Total</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</si>
  <si>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</si>
  <si>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</si>
  <si>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</si>
  <si>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</si>
  <si>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</si>
  <si>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</si>
  <si>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</si>
  <si>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</si>
  <si>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</si>
  <si>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</si>
  <si>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</si>
  <si>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</si>
  <si>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</si>
  <si>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</si>
  <si>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</si>
  <si>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</si>
  <si>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</si>
  <si>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</si>
  <si>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</si>
  <si>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</si>
  <si>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</si>
  <si>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</si>
  <si>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</si>
  <si>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</si>
  <si>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</si>
  <si>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</si>
  <si>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</si>
  <si>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</si>
  <si>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</si>
  <si>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</si>
  <si>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</si>
  <si>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</si>
  <si>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</si>
  <si>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</si>
  <si>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</si>
  <si>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</si>
  <si>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</si>
  <si>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</si>
  <si>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</si>
  <si>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</si>
  <si>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</si>
  <si>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</si>
  <si>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</si>
  <si>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</si>
  <si>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</si>
  <si>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</si>
  <si>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</si>
  <si>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</si>
  <si>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</si>
  <si>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</si>
  <si>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</si>
  <si>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</si>
  <si>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</si>
  <si>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</si>
  <si>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</si>
  <si>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</si>
  <si>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</si>
  <si>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</si>
  <si>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</si>
  <si>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</si>
  <si>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</si>
  <si>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</si>
  <si>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</si>
  <si>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</si>
  <si>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</si>
  <si>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</si>
  <si>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</si>
  <si>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</si>
  <si>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</si>
  <si>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</si>
  <si>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</si>
  <si>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</si>
  <si>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</si>
  <si>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</si>
  <si>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</si>
  <si>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</si>
  <si>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</si>
  <si>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</si>
  <si>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</si>
  <si>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</si>
  <si>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</si>
  <si>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</si>
  <si>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</si>
  <si>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</si>
  <si>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</si>
  <si>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</si>
  <si>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</si>
  <si>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</si>
  <si>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</si>
  <si>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</si>
  <si>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</si>
  <si>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</si>
  <si>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</si>
  <si>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</si>
  <si>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</si>
  <si>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</si>
  <si>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</si>
  <si>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</si>
  <si>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</si>
  <si>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</si>
  <si>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</si>
  <si>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</si>
  <si>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</si>
  <si>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</si>
  <si>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</si>
  <si>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</si>
  <si>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</si>
  <si>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</si>
  <si>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</si>
  <si>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</si>
  <si>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</si>
  <si>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</si>
  <si>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</si>
  <si>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</si>
  <si>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</si>
  <si>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</si>
  <si>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</si>
  <si>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</si>
  <si>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</si>
  <si>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</si>
  <si>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</si>
  <si>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</si>
  <si>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</si>
  <si>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</si>
  <si>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</si>
  <si>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</si>
  <si>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</si>
  <si>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</si>
  <si>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</si>
  <si>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</si>
  <si>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</si>
  <si>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</si>
  <si>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</si>
  <si>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</si>
  <si>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</si>
  <si>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</si>
  <si>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</si>
  <si>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</si>
  <si>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</si>
  <si>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</si>
  <si>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</si>
  <si>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</si>
  <si>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</si>
  <si>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</si>
  <si>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</si>
  <si>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</si>
  <si>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</si>
  <si>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</si>
  <si>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</si>
  <si>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</si>
  <si>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</si>
  <si>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</si>
  <si>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</si>
  <si>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</si>
  <si>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</si>
  <si>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</si>
  <si>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</si>
  <si>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</si>
  <si>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</si>
  <si>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</si>
  <si>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</si>
  <si>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</si>
  <si>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</si>
  <si>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</si>
  <si>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</si>
  <si>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</si>
  <si>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</si>
  <si>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</si>
  <si>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</si>
  <si>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</si>
  <si>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</si>
  <si>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</si>
  <si>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</si>
  <si>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</si>
  <si>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</si>
  <si>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</si>
  <si>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</si>
  <si>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</si>
  <si>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</si>
  <si>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</si>
  <si>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</si>
  <si>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</si>
  <si>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</si>
  <si>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</si>
  <si>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</si>
  <si>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</si>
  <si>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</si>
  <si>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</si>
  <si>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</si>
  <si>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</si>
  <si>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</si>
  <si>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</si>
  <si>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</si>
  <si>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</si>
  <si>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</si>
  <si>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</si>
  <si>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</si>
  <si>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</si>
  <si>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</si>
  <si>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</si>
  <si>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</si>
  <si>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</si>
  <si>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</si>
  <si>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</si>
  <si>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</si>
  <si>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</si>
  <si>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</si>
  <si>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</si>
  <si>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</si>
  <si>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</si>
  <si>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</si>
  <si>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</si>
  <si>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</si>
  <si>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</si>
  <si>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</si>
  <si>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</si>
  <si>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</si>
  <si>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</si>
  <si>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</si>
  <si>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</si>
  <si>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</si>
  <si>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</si>
  <si>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</si>
  <si>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</si>
  <si>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</si>
  <si>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</si>
  <si>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</si>
  <si>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</si>
  <si>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</si>
  <si>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</si>
  <si>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</si>
  <si>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</si>
  <si>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</si>
  <si>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</si>
  <si>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</si>
  <si>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</si>
  <si>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</si>
  <si>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</si>
  <si>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</si>
  <si>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</si>
  <si>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</si>
  <si>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</si>
  <si>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</si>
  <si>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</si>
  <si>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</si>
  <si>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</si>
  <si>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</si>
  <si>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</si>
  <si>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</si>
  <si>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</si>
  <si>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</si>
  <si>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</si>
  <si>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</si>
  <si>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</si>
  <si>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</si>
  <si>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</si>
  <si>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</si>
  <si>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</si>
  <si>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</si>
  <si>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</si>
  <si>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</si>
  <si>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</si>
  <si>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</si>
  <si>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</si>
  <si>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</si>
  <si>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</si>
  <si>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</si>
  <si>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</si>
  <si>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</si>
  <si>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</si>
  <si>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</si>
  <si>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</si>
  <si>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</si>
  <si>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</si>
  <si>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</si>
  <si>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</si>
  <si>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</si>
  <si>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</si>
  <si>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</si>
  <si>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</si>
  <si>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</si>
  <si>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</si>
  <si>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</si>
  <si>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</si>
  <si>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</si>
  <si>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</si>
  <si>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</si>
  <si>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</si>
  <si>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</si>
  <si>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</si>
  <si>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</si>
  <si>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</si>
  <si>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</si>
  <si>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</si>
  <si>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</si>
  <si>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</si>
  <si>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</si>
  <si>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</si>
  <si>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</si>
  <si>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</si>
  <si>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</si>
  <si>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</si>
  <si>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</si>
  <si>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</si>
  <si>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</si>
  <si>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</si>
  <si>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</si>
  <si>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</si>
  <si>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</si>
  <si>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</si>
  <si>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</si>
  <si>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</si>
  <si>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</si>
  <si>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</si>
  <si>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</si>
  <si>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</si>
  <si>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</si>
  <si>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</si>
  <si>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</si>
  <si>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</si>
  <si>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</si>
  <si>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</si>
  <si>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</si>
  <si>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</si>
  <si>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</si>
  <si>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</si>
  <si>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</si>
  <si>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</si>
  <si>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</si>
  <si>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</si>
  <si>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</si>
  <si>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</si>
  <si>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</si>
  <si>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</si>
  <si>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</si>
  <si>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</si>
  <si>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</si>
  <si>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</si>
  <si>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</si>
  <si>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</si>
  <si>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</si>
  <si>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</si>
  <si>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</si>
  <si>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</si>
  <si>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</si>
  <si>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</si>
  <si>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</si>
  <si>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</si>
  <si>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</si>
  <si>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</si>
  <si>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</si>
  <si>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</si>
  <si>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</si>
  <si>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</si>
  <si>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</si>
  <si>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</si>
  <si>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</si>
  <si>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</si>
  <si>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</si>
  <si>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</si>
  <si>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</si>
  <si>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</si>
  <si>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</si>
  <si>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</si>
  <si>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</si>
  <si>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</si>
  <si>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</si>
  <si>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</si>
  <si>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</si>
  <si>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</si>
  <si>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</si>
  <si>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</si>
  <si>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</si>
  <si>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</si>
  <si>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</si>
  <si>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</si>
  <si>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</si>
  <si>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</si>
  <si>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</si>
  <si>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</si>
  <si>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</si>
  <si>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</si>
  <si>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</si>
  <si>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</si>
  <si>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</si>
  <si>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</si>
  <si>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</si>
  <si>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</si>
  <si>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</si>
  <si>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</si>
  <si>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</si>
  <si>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</si>
  <si>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</si>
  <si>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</si>
  <si>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</si>
  <si>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</si>
  <si>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</si>
  <si>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</si>
  <si>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</si>
  <si>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</si>
  <si>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</si>
  <si>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</si>
  <si>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</si>
  <si>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</si>
  <si>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</si>
  <si>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</si>
  <si>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</si>
  <si>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</si>
  <si>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</si>
  <si>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</si>
  <si>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</si>
  <si>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</si>
  <si>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</si>
  <si>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</si>
  <si>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</si>
  <si>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</si>
  <si>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</si>
  <si>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</si>
  <si>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</si>
  <si>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</si>
  <si>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</si>
  <si>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</si>
  <si>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</si>
  <si>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</si>
  <si>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</si>
  <si>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</si>
  <si>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</si>
  <si>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</si>
  <si>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</si>
  <si>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</si>
  <si>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</si>
  <si>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</si>
  <si>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</si>
  <si>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</si>
  <si>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</si>
  <si>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</si>
  <si>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</si>
  <si>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</si>
  <si>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</si>
  <si>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</si>
  <si>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</si>
  <si>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</si>
  <si>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</si>
  <si>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</si>
  <si>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</si>
  <si>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</si>
  <si>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</si>
  <si>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</si>
  <si>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</si>
  <si>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</si>
  <si>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</si>
  <si>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</si>
  <si>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</si>
  <si>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</si>
  <si>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</si>
  <si>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</si>
  <si>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</si>
  <si>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</si>
  <si>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</si>
  <si>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</si>
  <si>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</si>
  <si>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</si>
  <si>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</si>
  <si>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</si>
  <si>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</si>
  <si>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</si>
  <si>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</si>
  <si>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</si>
  <si>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</si>
  <si>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</si>
  <si>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</si>
  <si>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</si>
  <si>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</si>
  <si>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</si>
  <si>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</si>
  <si>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</si>
  <si>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</si>
  <si>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</si>
  <si>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</si>
  <si>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</si>
  <si>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</si>
  <si>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</si>
  <si>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</si>
  <si>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</si>
  <si>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</si>
  <si>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</si>
  <si>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</si>
  <si>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</si>
  <si>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</si>
  <si>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</si>
  <si>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</si>
  <si>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</si>
  <si>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</si>
  <si>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</si>
  <si>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</si>
  <si>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</si>
  <si>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</si>
  <si>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</si>
  <si>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</si>
  <si>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</si>
  <si>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</si>
  <si>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</si>
  <si>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</si>
  <si>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</si>
  <si>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</si>
  <si>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</si>
  <si>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</si>
  <si>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</si>
  <si>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</si>
  <si>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</si>
  <si>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</si>
  <si>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</si>
  <si>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</si>
  <si>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</si>
  <si>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</si>
  <si>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</si>
  <si>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</si>
  <si>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</si>
  <si>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</si>
  <si>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</si>
  <si>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A 1.2.3 Activités socio-relationnelles</t>
  </si>
  <si>
    <t>A 1.2.4 Mise à jour de la feuille de route de protection</t>
  </si>
  <si>
    <t>1.1.1 Prise en charge de traitement de troubles de stress post traumatique et des traumatismes</t>
  </si>
  <si>
    <t>1.1.2 Prise en charge psychosociale de groupe / 2000 participants - 50 groupes avec 40 personnes / 6 heures</t>
  </si>
  <si>
    <t>1.2.1 Formation de Formateurs en psychosocial 23 personnes-(3 superviseurs et 20 psychologues /12 jours</t>
  </si>
  <si>
    <t>1.2.2 Formation en psychosocial 80 participants/4 groupes de vingts /5 jours</t>
  </si>
  <si>
    <t>1.2.5 Technical support et referencement</t>
  </si>
  <si>
    <t>1.2.6 Analyse de structures et traditions locales</t>
  </si>
  <si>
    <t>2.1.1 Mise à jour de l'analyse de conflit</t>
  </si>
  <si>
    <t>2.1.2 Facilitation des Séances de médiation communautaire / 6 sceance de 10 personnes</t>
  </si>
  <si>
    <t>2.2.1 Formation de Médiatrices pour la Paix / 4 groupe de 20 personnes / 12 jours</t>
  </si>
  <si>
    <t>2.4.1 VSLA - AEC</t>
  </si>
  <si>
    <t>2.3.6 ToT Masculinité Positive</t>
  </si>
  <si>
    <t>2.3.7 Sessions de travail masculinité positive</t>
  </si>
  <si>
    <t>3.1.7 Dialogues avec le secteur politique</t>
  </si>
  <si>
    <t>3.1.8 Forum de Femmes, Consolidation de La Paix et Sante Mentale</t>
  </si>
  <si>
    <t>3.1.1 Publication</t>
  </si>
  <si>
    <t>3.1.4 Formation MCFDF / MJSAC</t>
  </si>
  <si>
    <t>3.1.2 Soutien à la réalisation du film documentaire "LES ETOILES SUR VOS TOMBES"</t>
  </si>
  <si>
    <t>3.1.3 Animation et formation (Culture / Création) / Photographie</t>
  </si>
  <si>
    <t>3.1.5 Redevabilite sociale</t>
  </si>
  <si>
    <t>3.1.6 Consultations aux femmes sur les priorités pour la consolidation de la paix</t>
  </si>
  <si>
    <t>Personnel national et expatrié de l'organisation Concern Worldwide</t>
  </si>
  <si>
    <t>Depenses de transport et d'administration pour l'organisation Concern Worldwide</t>
  </si>
  <si>
    <t>Budget Monitoring and evaluation incluant personnel, licence, materiel et formations</t>
  </si>
  <si>
    <t>Evaluateur Final / Audit independent</t>
  </si>
  <si>
    <t>2.3.1 Suivi et supervision</t>
  </si>
  <si>
    <t>2.3.2 Selection/Renforcement/Supervision</t>
  </si>
  <si>
    <t>2.3.3 Co-Financement - Documentation du conflit</t>
  </si>
  <si>
    <t>2.3.4 Co-Financement - Initiatives de médiation</t>
  </si>
  <si>
    <t>3.2.1 Comités Consultatifs / Renforcement CCJ / CCF</t>
  </si>
  <si>
    <t>L'accent est mis sur la prise en charge de femmes (et de jeunes) survivantes des violences et traumatismes liés au conflit.</t>
  </si>
  <si>
    <t xml:space="preserve">Renforcer les capacités des femmes à mener des activités pour le bien-être de leurs communautés. </t>
  </si>
  <si>
    <t>Les femmes mèneront des activités socio-relationnelles dans leurs communautés où elles adresseront des questions telles que la VBG, l'égalité des sexes, les cycles de violence, la participation des femmes.</t>
  </si>
  <si>
    <t>La feuille de route comprend des institutions et des mécanismes de protection où les survivantes de différents types de violence peuvent être orientés.</t>
  </si>
  <si>
    <t>Soutien à un mécanisme d'orientation pour les femmes survivantes de la violence qui ont besoin de soutien juridique, médical, psychologique,... (mise en place par des femmes leaders)</t>
  </si>
  <si>
    <t>Cette analyse permettra de mitiger les risques pour les femmes participant au projet.</t>
  </si>
  <si>
    <t>L'objectif de ces publications est de rendre visible la voix des femmes (et des jeunes) et de reconnaître leurs histoires de résistance.</t>
  </si>
  <si>
    <t>Le documentaire est un outil de redevabilité sociale pour engager les acteurs clés dans la garantie de non-répétition et dans la reconnaissance des histoires des femmes</t>
  </si>
  <si>
    <t xml:space="preserve">La formation va engager les communautés et les acteurs dans la culture de la non-répétition et la reconnaissance des histoires des femmes (et des jeunes). </t>
  </si>
  <si>
    <t xml:space="preserve">La formation et le renforcement des capacités auront une perspective de genre et renforceront l'autonomisation des femmes (et des jeunes). </t>
  </si>
  <si>
    <t xml:space="preserve">Ces initiatives chercheront à engager les communautés et les acteurs dans la culture de la non-répétition et la reconnaissance des histoires des femmes (et des jeunes). </t>
  </si>
  <si>
    <t>La consultation permettra de recueillir des informations sur le point de vue, les priorités et les obstacles des femmes concernant le conflit.</t>
  </si>
  <si>
    <t>Des espaces de discussion entre les femmes leaders et le secteur politique seront facilités dans le but de valoriser le leadership des femmes dans la consolidation de la paix et de reconnaître leurs histoires de résistance au conflit.</t>
  </si>
  <si>
    <t xml:space="preserve">L'objectif est de partager l'apprentissage, les expériences, les bonnes pratiques et les leçons apprises concernant l'impact des conflits sur les femmes, le leadership des femmes et leur participation à la consolidation de la paix, et les effets des conflits sur la santé mentale. </t>
  </si>
  <si>
    <t>L'objectif est d'assurer les capacités techniques pour la mise en œuvre du projet avec une perspective de genre (les marraines seront chargées du soutien de pair à pair aux survivants de VBG et la consultation c'est pour assurer une perspective de genre</t>
  </si>
  <si>
    <t xml:space="preserve">L'analyse du conflit aura une perspective de genre et se concentrera sur les points de vue et les suggestions des femmes ainsi que sur les obstacles et les défis spécifiques auxquels elles sont confrontées. </t>
  </si>
  <si>
    <t xml:space="preserve">Soutien aux femmes qui dirigeront les processus de médiation et de mémoire collective après la formation. </t>
  </si>
  <si>
    <t xml:space="preserve">Les capacités et les ressources disponibles des associations de femmes et des groupes de jeunes seront renforcées pour assurer la durabilité. </t>
  </si>
  <si>
    <t>Ces initiatives cherchent à encourager l'engagement communautaire avec une mémoire collective inclusive qui prend en compte les histoires des femmes (et des jeunes).</t>
  </si>
  <si>
    <t xml:space="preserve">Ces initiatives visent à encourager la médiation communautaire et la reconnaissance des histoires de résistance des femmes et de leurs capacités à participer aux processus de médiation et à les diriger. </t>
  </si>
  <si>
    <t>Renforcement des capacités pour permettre à l'équipe du projet de multiplier et d'adapter les formations et d'aborder la question de la masculinité positive dans les communautés.</t>
  </si>
  <si>
    <t>L'engagement des hommes dans la lutte contre la VBG, la valorisation des histoires des femmes, l'accès des femmes aux ressources financières, ainsi que la participation et le leadership des femmes dans la consolidation de la paix seront abordés dans le cadre des sessions sur la masculinité positive.</t>
  </si>
  <si>
    <t xml:space="preserve">Cette formation s'adressera principalement aux femmes (et aux jeunes) - au moins 80% de femmes. Dans le cadre de l'éducation pour la paix, elle abordera les questions de genre et encouragera la participation des femmes à la médiation et leur autonomisation. </t>
  </si>
  <si>
    <t xml:space="preserve">La médiation sera effectuée sur la base des informations recueillies au préalable sur les priorités et les opinions des femmes. La participation des femmes à la médiation sera tres largement encouragée. </t>
  </si>
  <si>
    <t>L'objectif est de renforcer l'accès des femmes aux ressources financières.</t>
  </si>
  <si>
    <t>Concern s'engage à promouvoir l'égalité de genre dans les politiques de ressources humaines et le recrutement. Les membres du personnel ont été formés sur l'égalité des sexes, il existe un groupe de travail sur l'égalité de genre et des experts en la matière.</t>
  </si>
  <si>
    <t>L'équipe S&amp;E de Concern ventile les données, font le suivi des défis et barrières spécifiques aux femmes, et disposent d'espaces où les femmes peuvent participer aux stratégies S&amp;E.</t>
  </si>
  <si>
    <t xml:space="preserve">L'évaluation finale tiendra compte des aspects liés au genre et de l'impact du projet sur l'autonomisation des femmes. </t>
  </si>
  <si>
    <t>Toutes les politiques d'achat et d'administration de Concern encouragent la participation des femmes et exigent des principes de sauvegarde et d'égalité des sexes.</t>
  </si>
  <si>
    <t xml:space="preserve">Les comités assurent la participation des femmes (et des jeunes) à l'Action </t>
  </si>
  <si>
    <t>Une prise en charge des hommes et des femmes de troubles de stress post-traumatique et des traumatismes et un accompagnement de femmes survivantes de violence avec une approche de paires (marrainage) sont fournis</t>
  </si>
  <si>
    <t>Les structures et mécanismes communautaires pour la cohésion sociale la résilience et le bien-être psychosocial sont renforces par le biais de la mise en place d’un réseau de femmes en soutien psychosocial communautaire (SPC) .</t>
  </si>
  <si>
    <t>La culture de la paix, et la documentation du conflit (vidéos, cartes, art. etc.) sont promues au travers de l’accompagnement et co-financement de initiatives sociales, rituelles, éducatives, récréatives et artistiques</t>
  </si>
  <si>
    <t>Les médiatrices de la paix sont mieux capacités et sont aptes à mieux gérer les conflits</t>
  </si>
  <si>
    <t>La culture de la paix, la masculinité positive, et la (re)construction de la mémoire colective sont promues au travers de l’accompagnement et co-financement de initiatives sociales, rituelles, éducatives, récréatives et artistiques.</t>
  </si>
  <si>
    <t xml:space="preserve">L’accès des femmes aux ressources économiques est renforcé  à travers les associations d’épargne et crédit (AEC) </t>
  </si>
  <si>
    <t xml:space="preserve">La reconnaissance de l'impact du conflit sur les femmes grâce aux initiatives de plaidoyer variées et créatives basées sur l’approche de redevabilité sociale sont promues. </t>
  </si>
  <si>
    <t>Les leçons apprises et les bonnes pratiques de médiation communautaire et le SPC sont diffusés afin que les expériences de succès puissent être reproduites.</t>
  </si>
  <si>
    <t>La résilience et capacité à transformer les conflits des communautés cibles et en particulier des femmes et jeunes sont renforcées, à travers un soutien psychosocial individuel et collectif à base communautaire, mené par un groupe de psychologues et un réseau de femmes formée</t>
  </si>
  <si>
    <t xml:space="preserve">La mémoire collective des expériences de conflit et de la violence vécus par les femmes et jeunes, et de la confiance inter et intracommunautaire à travers des initiatives menées par des femmes et des jeunes touchés par la violence sont (re)construites.  </t>
  </si>
  <si>
    <t xml:space="preserve">Les acteurs du secteur politique et de la société civile sont engagés dans la reconnaissance de l’impact du conflit, la garantie de non-répétition et la réparation </t>
  </si>
  <si>
    <t>1.1.3 Prendre en charge les survivantes de Violence Basé sur le Genre (VBG) avec une approche de paires (Marrainage)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</si>
</sst>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 #,##0.00_);_(* \(#,##0.00\);_(* &quot;-&quot;??_);_(@_)"/>
  </numFmts>
  <fonts count="1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1"/>
      <color rgb="FFFF0000"/>
      <name val="Calibri"/>
      <family val="2"/>
      <scheme val="minor"/>
    </font>
    <font>
      <b/>
      <sz val="12"/>
      <color rgb="FFFF0000"/>
      <name val="Calibri"/>
      <family val="2"/>
      <scheme val="minor"/>
    </font>
    <font>
      <sz val="12"/>
      <color rgb="FFFF0000"/>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4"/>
      <color theme="1"/>
      <name val="Calibri"/>
      <family val="2"/>
      <scheme val="minor"/>
    </font>
    <font>
      <sz val="1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59999389629810485"/>
        <bgColor indexed="64"/>
      </patternFill>
    </fill>
  </fills>
  <borders count="2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164" fontId="4" fillId="0" borderId="0" applyFont="0" applyFill="0" applyBorder="0" applyAlignment="0" applyProtection="0"/>
    <xf numFmtId="9" fontId="4" fillId="0" borderId="0" applyFont="0" applyFill="0" applyBorder="0" applyAlignment="0" applyProtection="0"/>
    <xf numFmtId="0" fontId="16" fillId="0" borderId="0"/>
    <xf numFmtId="9" fontId="16" fillId="0" borderId="0" applyFont="0" applyFill="0" applyBorder="0" applyAlignment="0" applyProtection="0"/>
    <xf numFmtId="165" fontId="16" fillId="0" borderId="0" applyFont="0" applyFill="0" applyBorder="0" applyAlignment="0" applyProtection="0"/>
  </cellStyleXfs>
  <cellXfs count="163">
    <xf numFmtId="0" fontId="0" fillId="0" borderId="0" xfId="0"/>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164" fontId="8"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164" fontId="2"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5" fillId="0" borderId="3" xfId="1" applyFont="1" applyBorder="1" applyAlignment="1" applyProtection="1">
      <alignment vertical="center" wrapText="1"/>
      <protection locked="0"/>
    </xf>
    <xf numFmtId="0" fontId="2" fillId="2" borderId="7" xfId="0" applyFont="1" applyFill="1" applyBorder="1" applyAlignment="1" applyProtection="1">
      <alignment vertical="center" wrapText="1"/>
    </xf>
    <xf numFmtId="0" fontId="2" fillId="2" borderId="9" xfId="0" applyFont="1" applyFill="1" applyBorder="1" applyAlignment="1" applyProtection="1">
      <alignment vertical="center" wrapText="1"/>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7" fillId="0" borderId="0" xfId="0" applyFont="1" applyFill="1" applyBorder="1" applyAlignment="1" applyProtection="1">
      <alignment horizontal="center" vertical="center" wrapText="1"/>
    </xf>
    <xf numFmtId="164" fontId="2"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5" fillId="3" borderId="1" xfId="0" applyFont="1" applyFill="1" applyBorder="1" applyAlignment="1" applyProtection="1">
      <alignment vertical="center" wrapText="1"/>
      <protection locked="0"/>
    </xf>
    <xf numFmtId="0" fontId="12" fillId="0" borderId="0" xfId="0" applyFont="1" applyAlignment="1"/>
    <xf numFmtId="49" fontId="0" fillId="0" borderId="0" xfId="0" applyNumberFormat="1"/>
    <xf numFmtId="0" fontId="12" fillId="0" borderId="0" xfId="0" applyFont="1" applyAlignment="1">
      <alignment vertical="center"/>
    </xf>
    <xf numFmtId="49" fontId="13" fillId="0" borderId="0" xfId="0" applyNumberFormat="1" applyFont="1" applyAlignment="1">
      <alignment horizontal="left"/>
    </xf>
    <xf numFmtId="49" fontId="13" fillId="0" borderId="0" xfId="0" applyNumberFormat="1" applyFont="1" applyAlignment="1">
      <alignment horizontal="left" wrapText="1"/>
    </xf>
    <xf numFmtId="49" fontId="13" fillId="0" borderId="0" xfId="0" applyNumberFormat="1" applyFont="1" applyFill="1" applyAlignment="1">
      <alignment horizontal="left" wrapText="1"/>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2" fillId="2" borderId="7"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0" xfId="1" applyFont="1" applyFill="1" applyBorder="1" applyAlignment="1" applyProtection="1">
      <alignment vertical="center" wrapText="1"/>
    </xf>
    <xf numFmtId="9" fontId="2" fillId="2" borderId="11" xfId="2" applyFont="1" applyFill="1" applyBorder="1" applyAlignment="1" applyProtection="1">
      <alignment vertical="center" wrapText="1"/>
    </xf>
    <xf numFmtId="0" fontId="3" fillId="2" borderId="13" xfId="0" applyFont="1" applyFill="1" applyBorder="1" applyAlignment="1" applyProtection="1">
      <alignment horizontal="left" vertical="center" wrapText="1"/>
    </xf>
    <xf numFmtId="164" fontId="2" fillId="2" borderId="12" xfId="0" applyNumberFormat="1" applyFont="1" applyFill="1" applyBorder="1" applyAlignment="1" applyProtection="1">
      <alignment vertical="center" wrapText="1"/>
    </xf>
    <xf numFmtId="0" fontId="3" fillId="2" borderId="7" xfId="0" applyFont="1" applyFill="1" applyBorder="1" applyAlignment="1" applyProtection="1">
      <alignment horizontal="left" vertical="center" wrapText="1"/>
    </xf>
    <xf numFmtId="164" fontId="2"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7" xfId="0" applyFont="1" applyFill="1" applyBorder="1" applyAlignment="1" applyProtection="1">
      <alignment vertical="center" wrapText="1"/>
    </xf>
    <xf numFmtId="164" fontId="5" fillId="2" borderId="8" xfId="0" applyNumberFormat="1" applyFont="1" applyFill="1" applyBorder="1" applyAlignment="1" applyProtection="1">
      <alignment vertical="center" wrapText="1"/>
    </xf>
    <xf numFmtId="164" fontId="2" fillId="2" borderId="11" xfId="1" applyFont="1" applyFill="1" applyBorder="1" applyAlignment="1" applyProtection="1">
      <alignment vertical="center" wrapText="1"/>
    </xf>
    <xf numFmtId="0" fontId="5" fillId="3" borderId="2"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16" xfId="0" applyFont="1" applyFill="1" applyBorder="1" applyAlignment="1" applyProtection="1">
      <alignment vertical="center" wrapText="1"/>
    </xf>
    <xf numFmtId="164" fontId="2" fillId="2" borderId="20"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9" fontId="2" fillId="3" borderId="8" xfId="2" applyFont="1" applyFill="1" applyBorder="1" applyAlignment="1" applyProtection="1">
      <alignment vertical="center" wrapText="1"/>
      <protection locked="0"/>
    </xf>
    <xf numFmtId="9" fontId="2" fillId="3" borderId="15" xfId="2" applyFont="1" applyFill="1" applyBorder="1" applyAlignment="1" applyProtection="1">
      <alignment vertical="center" wrapText="1"/>
      <protection locked="0"/>
    </xf>
    <xf numFmtId="9" fontId="2" fillId="3" borderId="15" xfId="2" applyFont="1" applyFill="1" applyBorder="1" applyAlignment="1" applyProtection="1">
      <alignment horizontal="right" vertical="center" wrapText="1"/>
      <protection locked="0"/>
    </xf>
    <xf numFmtId="9" fontId="0" fillId="0" borderId="0" xfId="2" applyFont="1"/>
    <xf numFmtId="0" fontId="2" fillId="7" borderId="3" xfId="0" applyFont="1" applyFill="1" applyBorder="1" applyAlignment="1" applyProtection="1">
      <alignment vertical="center"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0" fontId="1" fillId="2" borderId="7" xfId="0" applyFont="1" applyFill="1" applyBorder="1" applyAlignment="1" applyProtection="1">
      <alignment vertical="center" wrapText="1"/>
    </xf>
    <xf numFmtId="164" fontId="2" fillId="2" borderId="13" xfId="0" applyNumberFormat="1" applyFont="1" applyFill="1" applyBorder="1" applyAlignment="1">
      <alignment vertical="center" wrapText="1"/>
    </xf>
    <xf numFmtId="164" fontId="0" fillId="2" borderId="12" xfId="1" applyFont="1" applyFill="1" applyBorder="1" applyAlignment="1">
      <alignment vertical="center" wrapText="1"/>
    </xf>
    <xf numFmtId="0" fontId="5" fillId="2" borderId="16" xfId="0" applyFont="1" applyFill="1" applyBorder="1" applyAlignment="1" applyProtection="1">
      <alignment horizontal="center" vertical="center" wrapText="1"/>
    </xf>
    <xf numFmtId="164" fontId="2" fillId="2" borderId="15"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164" fontId="2" fillId="2" borderId="3" xfId="1" applyFont="1" applyFill="1" applyBorder="1" applyAlignment="1" applyProtection="1">
      <alignment horizontal="center" vertical="center" wrapText="1"/>
      <protection locked="0"/>
    </xf>
    <xf numFmtId="0" fontId="0" fillId="0" borderId="0" xfId="0" applyFont="1" applyBorder="1" applyAlignment="1">
      <alignment vertical="center" wrapText="1"/>
    </xf>
    <xf numFmtId="0" fontId="10" fillId="0" borderId="0" xfId="0" applyFont="1" applyBorder="1" applyAlignment="1">
      <alignment vertical="center" wrapText="1"/>
    </xf>
    <xf numFmtId="0" fontId="11" fillId="0" borderId="0" xfId="0" applyFont="1" applyBorder="1" applyAlignment="1">
      <alignment vertical="center" wrapText="1"/>
    </xf>
    <xf numFmtId="164" fontId="11" fillId="0" borderId="0" xfId="1" applyFont="1" applyBorder="1" applyAlignment="1">
      <alignment vertical="center" wrapText="1"/>
    </xf>
    <xf numFmtId="164" fontId="9" fillId="3" borderId="0" xfId="1" applyFont="1" applyFill="1" applyBorder="1" applyAlignment="1">
      <alignment horizontal="left" vertical="center" wrapText="1"/>
    </xf>
    <xf numFmtId="164" fontId="9" fillId="0" borderId="0" xfId="1"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0" fillId="3" borderId="0" xfId="0" applyFont="1" applyFill="1" applyBorder="1" applyAlignment="1">
      <alignment vertical="center" wrapText="1"/>
    </xf>
    <xf numFmtId="0" fontId="1" fillId="0" borderId="3" xfId="0" applyFont="1" applyBorder="1" applyAlignment="1" applyProtection="1">
      <alignment horizontal="left" vertical="center" wrapText="1"/>
      <protection locked="0"/>
    </xf>
    <xf numFmtId="49" fontId="5" fillId="0" borderId="3" xfId="1" applyNumberFormat="1"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49" fontId="5" fillId="3" borderId="3" xfId="1" applyNumberFormat="1"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164" fontId="0" fillId="0" borderId="0" xfId="1" applyFont="1" applyBorder="1" applyAlignment="1">
      <alignment vertical="center" wrapText="1"/>
    </xf>
    <xf numFmtId="10" fontId="2" fillId="2" borderId="8" xfId="2" applyNumberFormat="1" applyFont="1" applyFill="1" applyBorder="1" applyAlignment="1" applyProtection="1">
      <alignment vertical="center" wrapText="1"/>
    </xf>
    <xf numFmtId="9" fontId="2" fillId="3" borderId="0" xfId="2" applyFont="1" applyFill="1" applyBorder="1" applyAlignment="1">
      <alignment vertical="center" wrapText="1"/>
    </xf>
    <xf numFmtId="0" fontId="0" fillId="2" borderId="9" xfId="0" applyFont="1" applyFill="1" applyBorder="1" applyAlignment="1">
      <alignment vertical="center" wrapText="1"/>
    </xf>
    <xf numFmtId="9" fontId="0" fillId="2" borderId="11" xfId="2" applyFont="1" applyFill="1" applyBorder="1" applyAlignment="1">
      <alignment vertical="center" wrapText="1"/>
    </xf>
    <xf numFmtId="164" fontId="2" fillId="2" borderId="8" xfId="2" applyNumberFormat="1" applyFont="1" applyFill="1" applyBorder="1" applyAlignment="1" applyProtection="1">
      <alignment vertical="center" wrapText="1"/>
    </xf>
    <xf numFmtId="164" fontId="2" fillId="3" borderId="0" xfId="2" applyNumberFormat="1" applyFont="1" applyFill="1" applyBorder="1" applyAlignment="1">
      <alignment vertical="center" wrapText="1"/>
    </xf>
    <xf numFmtId="0" fontId="1" fillId="3"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vertical="center" wrapText="1"/>
      <protection locked="0"/>
    </xf>
    <xf numFmtId="164" fontId="11" fillId="0" borderId="0" xfId="1" applyFont="1" applyFill="1" applyBorder="1" applyAlignment="1">
      <alignment horizontal="left" vertical="center" wrapText="1"/>
    </xf>
    <xf numFmtId="164" fontId="0" fillId="0" borderId="0" xfId="1" applyFont="1" applyFill="1" applyBorder="1" applyAlignment="1">
      <alignment horizontal="left" vertical="center" wrapText="1"/>
    </xf>
    <xf numFmtId="0" fontId="2" fillId="8" borderId="3" xfId="0" applyFont="1" applyFill="1" applyBorder="1" applyAlignment="1" applyProtection="1">
      <alignment horizontal="left" vertical="center" wrapText="1"/>
    </xf>
    <xf numFmtId="164" fontId="5" fillId="0" borderId="3" xfId="1" applyFont="1" applyFill="1" applyBorder="1" applyAlignment="1" applyProtection="1">
      <alignment horizontal="left" vertical="center" wrapText="1"/>
      <protection locked="0"/>
    </xf>
    <xf numFmtId="164" fontId="2" fillId="0" borderId="3" xfId="1" applyFont="1" applyFill="1" applyBorder="1" applyAlignment="1" applyProtection="1">
      <alignment horizontal="left" vertical="center" wrapText="1"/>
    </xf>
    <xf numFmtId="164" fontId="5" fillId="0" borderId="0" xfId="1" applyFont="1" applyFill="1" applyBorder="1" applyAlignment="1" applyProtection="1">
      <alignment horizontal="left" vertical="center" wrapText="1"/>
      <protection locked="0"/>
    </xf>
    <xf numFmtId="49" fontId="5" fillId="0" borderId="3" xfId="1" applyNumberFormat="1" applyFont="1" applyFill="1" applyBorder="1" applyAlignment="1" applyProtection="1">
      <alignment horizontal="left" vertical="center" wrapText="1"/>
      <protection locked="0"/>
    </xf>
    <xf numFmtId="164" fontId="2" fillId="0" borderId="0" xfId="1" applyFont="1" applyFill="1" applyBorder="1" applyAlignment="1" applyProtection="1">
      <alignment horizontal="left" vertical="center" wrapText="1"/>
      <protection locked="0"/>
    </xf>
    <xf numFmtId="164" fontId="2" fillId="0" borderId="0" xfId="1" applyFont="1" applyFill="1" applyBorder="1" applyAlignment="1">
      <alignment horizontal="left" vertical="center" wrapText="1"/>
    </xf>
    <xf numFmtId="164" fontId="2" fillId="0" borderId="0" xfId="1" applyFont="1" applyFill="1" applyBorder="1" applyAlignment="1" applyProtection="1">
      <alignment horizontal="left" vertical="center" wrapText="1"/>
    </xf>
    <xf numFmtId="9" fontId="0" fillId="0" borderId="0" xfId="2" applyFont="1" applyFill="1" applyBorder="1" applyAlignment="1">
      <alignment horizontal="left" vertical="center" wrapText="1"/>
    </xf>
    <xf numFmtId="49" fontId="1" fillId="0" borderId="3" xfId="1" applyNumberFormat="1" applyFont="1" applyBorder="1" applyAlignment="1" applyProtection="1">
      <alignment horizontal="left" vertical="center" wrapText="1"/>
      <protection locked="0"/>
    </xf>
    <xf numFmtId="9" fontId="5" fillId="0" borderId="3" xfId="2" applyFont="1" applyFill="1" applyBorder="1" applyAlignment="1" applyProtection="1">
      <alignment horizontal="center" vertical="center" wrapText="1"/>
      <protection locked="0"/>
    </xf>
    <xf numFmtId="164" fontId="1" fillId="0" borderId="3" xfId="1" applyFont="1" applyFill="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2" fillId="3" borderId="3" xfId="0" applyFont="1" applyFill="1" applyBorder="1" applyAlignment="1" applyProtection="1">
      <alignment vertical="center" wrapText="1"/>
    </xf>
    <xf numFmtId="164" fontId="8" fillId="3" borderId="0" xfId="1" applyFont="1" applyFill="1" applyBorder="1" applyAlignment="1" applyProtection="1">
      <alignment vertical="center" wrapText="1"/>
    </xf>
    <xf numFmtId="9" fontId="5" fillId="0" borderId="3" xfId="2" applyFont="1" applyFill="1" applyBorder="1" applyAlignment="1" applyProtection="1">
      <alignment vertical="center" wrapText="1"/>
      <protection locked="0"/>
    </xf>
    <xf numFmtId="164" fontId="1" fillId="0" borderId="3" xfId="1" applyNumberFormat="1" applyFont="1" applyBorder="1" applyAlignment="1" applyProtection="1">
      <alignment horizontal="center" vertical="center" wrapText="1"/>
      <protection locked="0"/>
    </xf>
    <xf numFmtId="0" fontId="5" fillId="3" borderId="3" xfId="0" applyFont="1" applyFill="1" applyBorder="1" applyAlignment="1" applyProtection="1">
      <alignment horizontal="left" vertical="center" wrapText="1"/>
      <protection locked="0"/>
    </xf>
    <xf numFmtId="164" fontId="5" fillId="3" borderId="3" xfId="1"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2" fillId="2" borderId="13"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0" fillId="5" borderId="9"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2" fillId="4" borderId="21" xfId="0" applyFont="1" applyFill="1" applyBorder="1" applyAlignment="1" applyProtection="1">
      <alignment horizontal="center" vertical="center" wrapText="1"/>
    </xf>
    <xf numFmtId="0" fontId="2" fillId="4" borderId="22"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49" fontId="2" fillId="3" borderId="3" xfId="0" applyNumberFormat="1"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4" fillId="0" borderId="0" xfId="0" applyFont="1" applyBorder="1" applyAlignment="1">
      <alignment horizontal="left" vertical="center" wrapText="1"/>
    </xf>
    <xf numFmtId="0" fontId="15" fillId="0" borderId="0" xfId="0" applyFont="1" applyFill="1" applyBorder="1" applyAlignment="1">
      <alignment horizontal="left" vertical="center" wrapText="1"/>
    </xf>
    <xf numFmtId="49" fontId="1" fillId="3" borderId="3" xfId="0" applyNumberFormat="1" applyFont="1" applyFill="1" applyBorder="1" applyAlignment="1" applyProtection="1">
      <alignment horizontal="left" vertical="center" wrapText="1"/>
      <protection locked="0"/>
    </xf>
    <xf numFmtId="49" fontId="5" fillId="3" borderId="3"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164" fontId="5" fillId="0" borderId="3" xfId="1" applyFont="1" applyFill="1" applyBorder="1" applyAlignment="1" applyProtection="1">
      <alignment horizontal="left" vertical="center" wrapText="1"/>
      <protection locked="0"/>
    </xf>
  </cellXfs>
  <cellStyles count="6">
    <cellStyle name="Comma 3" xfId="5"/>
    <cellStyle name="Currency" xfId="1" builtinId="4"/>
    <cellStyle name="Normal" xfId="0" builtinId="0"/>
    <cellStyle name="Normal 2" xfId="3"/>
    <cellStyle name="Percent" xfId="2" builtinId="5"/>
    <cellStyle name="Percent 2" xf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L271"/>
  <sheetViews>
    <sheetView showGridLines="0" showZeros="0" tabSelected="1" zoomScale="60" zoomScaleNormal="60" workbookViewId="0">
      <pane ySplit="5" topLeftCell="A6" activePane="bottomLeft" state="frozen"/>
      <selection activeCell="H9" sqref="H9"/>
      <selection pane="bottomLeft" activeCell="I175" sqref="I175:I178"/>
    </sheetView>
  </sheetViews>
  <sheetFormatPr defaultColWidth="9.140625" defaultRowHeight="15" x14ac:dyDescent="0.25"/>
  <cols>
    <col min="1" max="1" width="4.28515625" style="90" customWidth="1"/>
    <col min="2" max="2" width="16.85546875" style="90" customWidth="1"/>
    <col min="3" max="3" width="45.28515625" style="90" customWidth="1"/>
    <col min="4" max="4" width="22.85546875" style="90" customWidth="1"/>
    <col min="5" max="6" width="19.28515625" style="90" customWidth="1"/>
    <col min="7" max="7" width="23.28515625" style="90" customWidth="1"/>
    <col min="8" max="8" width="22.42578125" style="90" customWidth="1"/>
    <col min="9" max="9" width="22.42578125" style="106" customWidth="1"/>
    <col min="10" max="10" width="58.42578125" style="118" customWidth="1"/>
    <col min="11" max="11" width="30.28515625" style="90" customWidth="1"/>
    <col min="12" max="12" width="18.85546875" style="90" customWidth="1"/>
    <col min="13" max="13" width="9.140625" style="90"/>
    <col min="14" max="14" width="17.7109375" style="90" customWidth="1"/>
    <col min="15" max="15" width="26.42578125" style="90" customWidth="1"/>
    <col min="16" max="16" width="22.42578125" style="90" customWidth="1"/>
    <col min="17" max="17" width="29.7109375" style="90" customWidth="1"/>
    <col min="18" max="18" width="23.42578125" style="90" customWidth="1"/>
    <col min="19" max="19" width="18.42578125" style="90" customWidth="1"/>
    <col min="20" max="20" width="17.42578125" style="90" customWidth="1"/>
    <col min="21" max="21" width="25.140625" style="90" customWidth="1"/>
    <col min="22" max="16384" width="9.140625" style="90"/>
  </cols>
  <sheetData>
    <row r="2" spans="1:12" ht="29.25" customHeight="1" x14ac:dyDescent="0.25">
      <c r="B2" s="155" t="s">
        <v>496</v>
      </c>
      <c r="C2" s="155"/>
      <c r="D2" s="155"/>
      <c r="E2" s="155"/>
      <c r="F2" s="91"/>
      <c r="G2" s="91"/>
      <c r="H2" s="92"/>
      <c r="I2" s="93"/>
      <c r="J2" s="117"/>
      <c r="K2" s="92"/>
    </row>
    <row r="3" spans="1:12" ht="24" customHeight="1" x14ac:dyDescent="0.25">
      <c r="B3" s="156" t="s">
        <v>342</v>
      </c>
      <c r="C3" s="156"/>
      <c r="D3" s="156"/>
      <c r="E3" s="156"/>
      <c r="F3" s="156"/>
      <c r="G3" s="156"/>
      <c r="H3" s="156"/>
      <c r="I3" s="94"/>
      <c r="J3" s="95"/>
    </row>
    <row r="4" spans="1:12" ht="6.75" customHeight="1" x14ac:dyDescent="0.25">
      <c r="D4" s="96"/>
      <c r="E4" s="96"/>
      <c r="F4" s="96"/>
      <c r="G4" s="96"/>
      <c r="H4" s="97"/>
      <c r="I4" s="88"/>
      <c r="K4" s="98"/>
      <c r="L4" s="98"/>
    </row>
    <row r="5" spans="1:12" ht="148.5" customHeight="1" x14ac:dyDescent="0.25">
      <c r="B5" s="43" t="s">
        <v>343</v>
      </c>
      <c r="C5" s="43" t="s">
        <v>497</v>
      </c>
      <c r="D5" s="87" t="s">
        <v>498</v>
      </c>
      <c r="E5" s="87" t="s">
        <v>499</v>
      </c>
      <c r="F5" s="87" t="s">
        <v>500</v>
      </c>
      <c r="G5" s="43" t="s">
        <v>1</v>
      </c>
      <c r="H5" s="43" t="s">
        <v>501</v>
      </c>
      <c r="I5" s="43" t="s">
        <v>515</v>
      </c>
      <c r="J5" s="119" t="s">
        <v>520</v>
      </c>
      <c r="K5" s="43" t="s">
        <v>521</v>
      </c>
      <c r="L5" s="26"/>
    </row>
    <row r="6" spans="1:12" s="98" customFormat="1" ht="41.25" customHeight="1" x14ac:dyDescent="0.25">
      <c r="B6" s="133" t="s">
        <v>344</v>
      </c>
      <c r="C6" s="151" t="s">
        <v>591</v>
      </c>
      <c r="D6" s="151"/>
      <c r="E6" s="151"/>
      <c r="F6" s="151"/>
      <c r="G6" s="151"/>
      <c r="H6" s="151"/>
      <c r="I6" s="152"/>
      <c r="J6" s="152"/>
      <c r="K6" s="151"/>
      <c r="L6" s="134"/>
    </row>
    <row r="7" spans="1:12" s="98" customFormat="1" ht="25.5" customHeight="1" x14ac:dyDescent="0.25">
      <c r="B7" s="133" t="s">
        <v>345</v>
      </c>
      <c r="C7" s="157" t="s">
        <v>583</v>
      </c>
      <c r="D7" s="158"/>
      <c r="E7" s="158"/>
      <c r="F7" s="158"/>
      <c r="G7" s="158"/>
      <c r="H7" s="158"/>
      <c r="I7" s="138"/>
      <c r="J7" s="138"/>
      <c r="K7" s="158"/>
      <c r="L7" s="78"/>
    </row>
    <row r="8" spans="1:12" ht="47.25" x14ac:dyDescent="0.25">
      <c r="B8" s="39" t="s">
        <v>346</v>
      </c>
      <c r="C8" s="99" t="s">
        <v>524</v>
      </c>
      <c r="D8" s="13">
        <v>114786.19921214765</v>
      </c>
      <c r="E8" s="13"/>
      <c r="F8" s="13"/>
      <c r="G8" s="64">
        <f>SUM(D8:F8)</f>
        <v>114786.19921214765</v>
      </c>
      <c r="H8" s="61">
        <v>1</v>
      </c>
      <c r="I8" s="71">
        <v>4989.650398842552</v>
      </c>
      <c r="J8" s="120" t="s">
        <v>553</v>
      </c>
      <c r="K8" s="100"/>
      <c r="L8" s="28"/>
    </row>
    <row r="9" spans="1:12" ht="47.25" x14ac:dyDescent="0.25">
      <c r="B9" s="39" t="s">
        <v>347</v>
      </c>
      <c r="C9" s="99" t="s">
        <v>525</v>
      </c>
      <c r="D9" s="13">
        <v>54174.227353034759</v>
      </c>
      <c r="E9" s="13"/>
      <c r="F9" s="13"/>
      <c r="G9" s="64">
        <f t="shared" ref="G9:G15" si="0">SUM(D9:F9)</f>
        <v>54174.227353034759</v>
      </c>
      <c r="H9" s="61">
        <v>1</v>
      </c>
      <c r="I9" s="71">
        <v>3226.3274933180705</v>
      </c>
      <c r="J9" s="120" t="s">
        <v>553</v>
      </c>
      <c r="K9" s="100"/>
      <c r="L9" s="28"/>
    </row>
    <row r="10" spans="1:12" ht="105.75" customHeight="1" x14ac:dyDescent="0.25">
      <c r="B10" s="39" t="s">
        <v>348</v>
      </c>
      <c r="C10" s="132" t="s">
        <v>594</v>
      </c>
      <c r="D10" s="13">
        <v>137215.05813756888</v>
      </c>
      <c r="E10" s="13"/>
      <c r="F10" s="13"/>
      <c r="G10" s="64">
        <f t="shared" si="0"/>
        <v>137215.05813756888</v>
      </c>
      <c r="H10" s="61">
        <v>1</v>
      </c>
      <c r="I10" s="71">
        <v>40447.202361490155</v>
      </c>
      <c r="J10" s="120" t="s">
        <v>567</v>
      </c>
      <c r="K10" s="100"/>
      <c r="L10" s="28"/>
    </row>
    <row r="11" spans="1:12" ht="15.75" hidden="1" x14ac:dyDescent="0.25">
      <c r="B11" s="39" t="s">
        <v>349</v>
      </c>
      <c r="C11" s="101"/>
      <c r="D11" s="13"/>
      <c r="E11" s="13"/>
      <c r="F11" s="13"/>
      <c r="G11" s="64">
        <f t="shared" si="0"/>
        <v>0</v>
      </c>
      <c r="H11" s="61"/>
      <c r="I11" s="71"/>
      <c r="J11" s="120"/>
      <c r="K11" s="100"/>
      <c r="L11" s="28"/>
    </row>
    <row r="12" spans="1:12" ht="15.75" hidden="1" x14ac:dyDescent="0.25">
      <c r="B12" s="39" t="s">
        <v>350</v>
      </c>
      <c r="C12" s="101"/>
      <c r="D12" s="13"/>
      <c r="E12" s="13"/>
      <c r="F12" s="13"/>
      <c r="G12" s="64">
        <f t="shared" si="0"/>
        <v>0</v>
      </c>
      <c r="H12" s="61"/>
      <c r="I12" s="71"/>
      <c r="J12" s="120"/>
      <c r="K12" s="100"/>
      <c r="L12" s="28"/>
    </row>
    <row r="13" spans="1:12" ht="15.75" hidden="1" x14ac:dyDescent="0.25">
      <c r="B13" s="39" t="s">
        <v>351</v>
      </c>
      <c r="C13" s="101"/>
      <c r="D13" s="13"/>
      <c r="E13" s="13"/>
      <c r="F13" s="13"/>
      <c r="G13" s="64">
        <f t="shared" si="0"/>
        <v>0</v>
      </c>
      <c r="H13" s="61"/>
      <c r="I13" s="71"/>
      <c r="J13" s="120"/>
      <c r="K13" s="100"/>
      <c r="L13" s="28"/>
    </row>
    <row r="14" spans="1:12" ht="15.75" hidden="1" x14ac:dyDescent="0.25">
      <c r="B14" s="39" t="s">
        <v>352</v>
      </c>
      <c r="C14" s="102"/>
      <c r="D14" s="14"/>
      <c r="E14" s="14"/>
      <c r="F14" s="14"/>
      <c r="G14" s="64">
        <f t="shared" si="0"/>
        <v>0</v>
      </c>
      <c r="H14" s="62"/>
      <c r="I14" s="72"/>
      <c r="J14" s="120"/>
      <c r="K14" s="103"/>
      <c r="L14" s="28"/>
    </row>
    <row r="15" spans="1:12" ht="15.75" hidden="1" x14ac:dyDescent="0.25">
      <c r="A15" s="98"/>
      <c r="B15" s="39" t="s">
        <v>353</v>
      </c>
      <c r="C15" s="102"/>
      <c r="D15" s="14"/>
      <c r="E15" s="14"/>
      <c r="F15" s="14"/>
      <c r="G15" s="64">
        <f t="shared" si="0"/>
        <v>0</v>
      </c>
      <c r="H15" s="62"/>
      <c r="I15" s="72"/>
      <c r="J15" s="120"/>
      <c r="K15" s="103"/>
      <c r="L15" s="97"/>
    </row>
    <row r="16" spans="1:12" ht="15.75" x14ac:dyDescent="0.25">
      <c r="A16" s="98"/>
      <c r="C16" s="40" t="s">
        <v>502</v>
      </c>
      <c r="D16" s="15">
        <f>SUM(D8:D15)</f>
        <v>306175.48470275127</v>
      </c>
      <c r="E16" s="15">
        <f>SUM(E8:E15)</f>
        <v>0</v>
      </c>
      <c r="F16" s="15">
        <f>SUM(F8:F15)</f>
        <v>0</v>
      </c>
      <c r="G16" s="15">
        <f>SUM(G8:G15)</f>
        <v>306175.48470275127</v>
      </c>
      <c r="H16" s="51">
        <f>(H8*G8)+(H9*G9)+(H10*G10)+(H11*G11)+(H12*G12)+(H13*G13)+(H14*G14)+(H15*G15)</f>
        <v>306175.48470275127</v>
      </c>
      <c r="I16" s="51">
        <f>SUM(I8:I15)</f>
        <v>48663.180253650775</v>
      </c>
      <c r="J16" s="121"/>
      <c r="K16" s="103"/>
      <c r="L16" s="30"/>
    </row>
    <row r="17" spans="1:12" s="98" customFormat="1" ht="38.25" customHeight="1" x14ac:dyDescent="0.25">
      <c r="B17" s="133" t="s">
        <v>354</v>
      </c>
      <c r="C17" s="159" t="s">
        <v>584</v>
      </c>
      <c r="D17" s="159"/>
      <c r="E17" s="159"/>
      <c r="F17" s="159"/>
      <c r="G17" s="159"/>
      <c r="H17" s="159"/>
      <c r="I17" s="152"/>
      <c r="J17" s="152"/>
      <c r="K17" s="159"/>
      <c r="L17" s="78"/>
    </row>
    <row r="18" spans="1:12" ht="47.25" x14ac:dyDescent="0.25">
      <c r="A18" s="98"/>
      <c r="B18" s="39" t="s">
        <v>355</v>
      </c>
      <c r="C18" s="99" t="s">
        <v>526</v>
      </c>
      <c r="D18" s="13">
        <v>15161.495646201343</v>
      </c>
      <c r="E18" s="13"/>
      <c r="F18" s="13"/>
      <c r="G18" s="64">
        <f>SUM(D18:F18)</f>
        <v>15161.495646201343</v>
      </c>
      <c r="H18" s="61">
        <v>1</v>
      </c>
      <c r="I18" s="71">
        <v>659.05625691378555</v>
      </c>
      <c r="J18" s="120" t="s">
        <v>554</v>
      </c>
      <c r="K18" s="100"/>
      <c r="L18" s="28"/>
    </row>
    <row r="19" spans="1:12" ht="36.75" customHeight="1" x14ac:dyDescent="0.25">
      <c r="A19" s="98"/>
      <c r="B19" s="39" t="s">
        <v>356</v>
      </c>
      <c r="C19" s="99" t="s">
        <v>527</v>
      </c>
      <c r="D19" s="13">
        <v>17758.457486577761</v>
      </c>
      <c r="E19" s="13"/>
      <c r="F19" s="13"/>
      <c r="G19" s="64">
        <f t="shared" ref="G19:G25" si="1">SUM(D19:F19)</f>
        <v>17758.457486577761</v>
      </c>
      <c r="H19" s="61">
        <v>1</v>
      </c>
      <c r="I19" s="71">
        <v>771.94379715426567</v>
      </c>
      <c r="J19" s="120" t="s">
        <v>554</v>
      </c>
      <c r="K19" s="100"/>
      <c r="L19" s="28"/>
    </row>
    <row r="20" spans="1:12" ht="87.75" customHeight="1" x14ac:dyDescent="0.25">
      <c r="A20" s="98"/>
      <c r="B20" s="39" t="s">
        <v>357</v>
      </c>
      <c r="C20" s="101" t="s">
        <v>522</v>
      </c>
      <c r="D20" s="13">
        <v>30366.719368293026</v>
      </c>
      <c r="E20" s="13"/>
      <c r="F20" s="13"/>
      <c r="G20" s="64">
        <f t="shared" si="1"/>
        <v>30366.719368293026</v>
      </c>
      <c r="H20" s="61">
        <v>1</v>
      </c>
      <c r="I20" s="71">
        <v>1320.0133330271301</v>
      </c>
      <c r="J20" s="120" t="s">
        <v>555</v>
      </c>
      <c r="K20" s="100"/>
      <c r="L20" s="28"/>
    </row>
    <row r="21" spans="1:12" ht="49.5" customHeight="1" x14ac:dyDescent="0.25">
      <c r="A21" s="98"/>
      <c r="B21" s="39" t="s">
        <v>358</v>
      </c>
      <c r="C21" s="101" t="s">
        <v>523</v>
      </c>
      <c r="D21" s="13">
        <v>1214.668774731721</v>
      </c>
      <c r="E21" s="13"/>
      <c r="F21" s="13"/>
      <c r="G21" s="64">
        <f t="shared" si="1"/>
        <v>1214.668774731721</v>
      </c>
      <c r="H21" s="61">
        <v>1</v>
      </c>
      <c r="I21" s="71">
        <v>52.800533321085197</v>
      </c>
      <c r="J21" s="120" t="s">
        <v>556</v>
      </c>
      <c r="K21" s="100"/>
      <c r="L21" s="28"/>
    </row>
    <row r="22" spans="1:12" ht="69" customHeight="1" x14ac:dyDescent="0.25">
      <c r="A22" s="98"/>
      <c r="B22" s="39" t="s">
        <v>359</v>
      </c>
      <c r="C22" s="99" t="s">
        <v>528</v>
      </c>
      <c r="D22" s="13">
        <v>29152.050593561307</v>
      </c>
      <c r="E22" s="13"/>
      <c r="F22" s="13"/>
      <c r="G22" s="64">
        <f t="shared" si="1"/>
        <v>29152.050593561307</v>
      </c>
      <c r="H22" s="61">
        <v>1</v>
      </c>
      <c r="I22" s="71">
        <v>10849.10012564128</v>
      </c>
      <c r="J22" s="120" t="s">
        <v>557</v>
      </c>
      <c r="K22" s="100"/>
      <c r="L22" s="28"/>
    </row>
    <row r="23" spans="1:12" ht="37.5" customHeight="1" x14ac:dyDescent="0.25">
      <c r="A23" s="98"/>
      <c r="B23" s="39" t="s">
        <v>360</v>
      </c>
      <c r="C23" s="99" t="s">
        <v>529</v>
      </c>
      <c r="D23" s="13">
        <v>2429.337549463442</v>
      </c>
      <c r="E23" s="13"/>
      <c r="F23" s="13"/>
      <c r="G23" s="64">
        <f t="shared" si="1"/>
        <v>2429.337549463442</v>
      </c>
      <c r="H23" s="61">
        <v>1</v>
      </c>
      <c r="I23" s="71">
        <v>105.60106664217039</v>
      </c>
      <c r="J23" s="120" t="s">
        <v>558</v>
      </c>
      <c r="K23" s="100"/>
      <c r="L23" s="28"/>
    </row>
    <row r="24" spans="1:12" ht="15.75" hidden="1" x14ac:dyDescent="0.25">
      <c r="A24" s="98"/>
      <c r="B24" s="39" t="s">
        <v>361</v>
      </c>
      <c r="C24" s="102"/>
      <c r="D24" s="14"/>
      <c r="E24" s="14"/>
      <c r="F24" s="14"/>
      <c r="G24" s="64">
        <f t="shared" si="1"/>
        <v>0</v>
      </c>
      <c r="H24" s="62"/>
      <c r="I24" s="72"/>
      <c r="J24" s="120"/>
      <c r="K24" s="103"/>
      <c r="L24" s="28"/>
    </row>
    <row r="25" spans="1:12" ht="15.75" hidden="1" x14ac:dyDescent="0.25">
      <c r="A25" s="98"/>
      <c r="B25" s="39" t="s">
        <v>362</v>
      </c>
      <c r="C25" s="102"/>
      <c r="D25" s="14"/>
      <c r="E25" s="14"/>
      <c r="F25" s="14"/>
      <c r="G25" s="64">
        <f t="shared" si="1"/>
        <v>0</v>
      </c>
      <c r="H25" s="62"/>
      <c r="I25" s="72"/>
      <c r="J25" s="120"/>
      <c r="K25" s="103"/>
      <c r="L25" s="28"/>
    </row>
    <row r="26" spans="1:12" ht="15.75" x14ac:dyDescent="0.25">
      <c r="A26" s="98"/>
      <c r="C26" s="40" t="s">
        <v>502</v>
      </c>
      <c r="D26" s="15">
        <f>SUM(D18:D25)</f>
        <v>96082.729418828589</v>
      </c>
      <c r="E26" s="15">
        <f>SUM(E18:E25)</f>
        <v>0</v>
      </c>
      <c r="F26" s="15">
        <f>SUM(F18:F25)</f>
        <v>0</v>
      </c>
      <c r="G26" s="15">
        <f>SUM(G18:G25)</f>
        <v>96082.729418828589</v>
      </c>
      <c r="H26" s="51">
        <f>(H18*G18)+(H19*G19)+(H20*G20)+(H21*G21)+(H22*G22)+(H23*G23)+(H24*G24)+(H25*G25)</f>
        <v>96082.729418828589</v>
      </c>
      <c r="I26" s="51">
        <f>SUM(I18:I25)</f>
        <v>13758.515112699717</v>
      </c>
      <c r="J26" s="121"/>
      <c r="K26" s="103"/>
      <c r="L26" s="30"/>
    </row>
    <row r="27" spans="1:12" ht="51" hidden="1" customHeight="1" x14ac:dyDescent="0.25">
      <c r="A27" s="98"/>
      <c r="B27" s="38" t="s">
        <v>363</v>
      </c>
      <c r="C27" s="137"/>
      <c r="D27" s="137"/>
      <c r="E27" s="137"/>
      <c r="F27" s="137"/>
      <c r="G27" s="137"/>
      <c r="H27" s="137"/>
      <c r="I27" s="138"/>
      <c r="J27" s="138"/>
      <c r="K27" s="137"/>
      <c r="L27" s="27"/>
    </row>
    <row r="28" spans="1:12" ht="15.75" hidden="1" x14ac:dyDescent="0.25">
      <c r="A28" s="98"/>
      <c r="B28" s="39" t="s">
        <v>364</v>
      </c>
      <c r="C28" s="99"/>
      <c r="D28" s="13"/>
      <c r="E28" s="13"/>
      <c r="F28" s="13"/>
      <c r="G28" s="64">
        <f>SUM(D28:F28)</f>
        <v>0</v>
      </c>
      <c r="H28" s="61"/>
      <c r="I28" s="71"/>
      <c r="J28" s="120"/>
      <c r="K28" s="100"/>
      <c r="L28" s="28"/>
    </row>
    <row r="29" spans="1:12" ht="15.75" hidden="1" x14ac:dyDescent="0.25">
      <c r="A29" s="98"/>
      <c r="B29" s="39" t="s">
        <v>365</v>
      </c>
      <c r="C29" s="99"/>
      <c r="D29" s="13"/>
      <c r="E29" s="13"/>
      <c r="F29" s="13"/>
      <c r="G29" s="64">
        <f t="shared" ref="G29:G35" si="2">SUM(D29:F29)</f>
        <v>0</v>
      </c>
      <c r="H29" s="61"/>
      <c r="I29" s="71"/>
      <c r="J29" s="120"/>
      <c r="K29" s="100"/>
      <c r="L29" s="28"/>
    </row>
    <row r="30" spans="1:12" ht="15.75" hidden="1" x14ac:dyDescent="0.25">
      <c r="A30" s="98"/>
      <c r="B30" s="39" t="s">
        <v>366</v>
      </c>
      <c r="C30" s="101"/>
      <c r="D30" s="13"/>
      <c r="E30" s="13"/>
      <c r="F30" s="13"/>
      <c r="G30" s="64">
        <f t="shared" si="2"/>
        <v>0</v>
      </c>
      <c r="H30" s="61"/>
      <c r="I30" s="71"/>
      <c r="J30" s="120"/>
      <c r="K30" s="100"/>
      <c r="L30" s="28"/>
    </row>
    <row r="31" spans="1:12" ht="15.75" hidden="1" x14ac:dyDescent="0.25">
      <c r="A31" s="98"/>
      <c r="B31" s="39" t="s">
        <v>367</v>
      </c>
      <c r="C31" s="101"/>
      <c r="D31" s="13"/>
      <c r="E31" s="13"/>
      <c r="F31" s="13"/>
      <c r="G31" s="64">
        <f t="shared" si="2"/>
        <v>0</v>
      </c>
      <c r="H31" s="61"/>
      <c r="I31" s="71"/>
      <c r="J31" s="120"/>
      <c r="K31" s="100"/>
      <c r="L31" s="28"/>
    </row>
    <row r="32" spans="1:12" s="98" customFormat="1" ht="15.75" hidden="1" x14ac:dyDescent="0.25">
      <c r="B32" s="39" t="s">
        <v>368</v>
      </c>
      <c r="C32" s="101"/>
      <c r="D32" s="13"/>
      <c r="E32" s="13"/>
      <c r="F32" s="13"/>
      <c r="G32" s="64">
        <f t="shared" si="2"/>
        <v>0</v>
      </c>
      <c r="H32" s="61"/>
      <c r="I32" s="71"/>
      <c r="J32" s="120"/>
      <c r="K32" s="100"/>
      <c r="L32" s="28"/>
    </row>
    <row r="33" spans="1:12" s="98" customFormat="1" ht="15.75" hidden="1" x14ac:dyDescent="0.25">
      <c r="B33" s="39" t="s">
        <v>369</v>
      </c>
      <c r="C33" s="101"/>
      <c r="D33" s="13"/>
      <c r="E33" s="13"/>
      <c r="F33" s="13"/>
      <c r="G33" s="64">
        <f t="shared" si="2"/>
        <v>0</v>
      </c>
      <c r="H33" s="61"/>
      <c r="I33" s="71"/>
      <c r="J33" s="120"/>
      <c r="K33" s="100"/>
      <c r="L33" s="28"/>
    </row>
    <row r="34" spans="1:12" s="98" customFormat="1" ht="15.75" hidden="1" x14ac:dyDescent="0.25">
      <c r="A34" s="90"/>
      <c r="B34" s="39" t="s">
        <v>370</v>
      </c>
      <c r="C34" s="102"/>
      <c r="D34" s="14"/>
      <c r="E34" s="14"/>
      <c r="F34" s="14"/>
      <c r="G34" s="64">
        <f t="shared" si="2"/>
        <v>0</v>
      </c>
      <c r="H34" s="62"/>
      <c r="I34" s="72"/>
      <c r="J34" s="120"/>
      <c r="K34" s="103"/>
      <c r="L34" s="28"/>
    </row>
    <row r="35" spans="1:12" ht="15.75" hidden="1" x14ac:dyDescent="0.25">
      <c r="B35" s="39" t="s">
        <v>371</v>
      </c>
      <c r="C35" s="102"/>
      <c r="D35" s="14"/>
      <c r="E35" s="14"/>
      <c r="F35" s="14"/>
      <c r="G35" s="64">
        <f t="shared" si="2"/>
        <v>0</v>
      </c>
      <c r="H35" s="62"/>
      <c r="I35" s="72"/>
      <c r="J35" s="120"/>
      <c r="K35" s="103"/>
      <c r="L35" s="28"/>
    </row>
    <row r="36" spans="1:12" ht="15.75" hidden="1" x14ac:dyDescent="0.25">
      <c r="C36" s="40" t="s">
        <v>502</v>
      </c>
      <c r="D36" s="16">
        <f>SUM(D28:D35)</f>
        <v>0</v>
      </c>
      <c r="E36" s="16">
        <f>SUM(E28:E35)</f>
        <v>0</v>
      </c>
      <c r="F36" s="16">
        <f>SUM(F28:F35)</f>
        <v>0</v>
      </c>
      <c r="G36" s="16">
        <f>SUM(G28:G35)</f>
        <v>0</v>
      </c>
      <c r="H36" s="51">
        <f>(H28*G28)+(H29*G29)+(H30*G30)+(H31*G31)+(H32*G32)+(H33*G33)+(H34*G34)+(H35*G35)</f>
        <v>0</v>
      </c>
      <c r="I36" s="51">
        <f>SUM(I28:I35)</f>
        <v>0</v>
      </c>
      <c r="J36" s="121"/>
      <c r="K36" s="103"/>
      <c r="L36" s="30"/>
    </row>
    <row r="37" spans="1:12" ht="51" hidden="1" customHeight="1" x14ac:dyDescent="0.25">
      <c r="B37" s="38" t="s">
        <v>372</v>
      </c>
      <c r="C37" s="137"/>
      <c r="D37" s="137"/>
      <c r="E37" s="137"/>
      <c r="F37" s="137"/>
      <c r="G37" s="137"/>
      <c r="H37" s="137"/>
      <c r="I37" s="138"/>
      <c r="J37" s="138"/>
      <c r="K37" s="137"/>
      <c r="L37" s="27"/>
    </row>
    <row r="38" spans="1:12" ht="15.75" hidden="1" x14ac:dyDescent="0.25">
      <c r="B38" s="39" t="s">
        <v>373</v>
      </c>
      <c r="C38" s="101"/>
      <c r="D38" s="13"/>
      <c r="E38" s="13"/>
      <c r="F38" s="13"/>
      <c r="G38" s="64">
        <f>SUM(D38:F38)</f>
        <v>0</v>
      </c>
      <c r="H38" s="61"/>
      <c r="I38" s="71"/>
      <c r="J38" s="120"/>
      <c r="K38" s="100"/>
      <c r="L38" s="28"/>
    </row>
    <row r="39" spans="1:12" ht="15.75" hidden="1" x14ac:dyDescent="0.25">
      <c r="B39" s="39" t="s">
        <v>374</v>
      </c>
      <c r="C39" s="101"/>
      <c r="D39" s="13"/>
      <c r="E39" s="13"/>
      <c r="F39" s="13"/>
      <c r="G39" s="64">
        <f t="shared" ref="G39:G45" si="3">SUM(D39:F39)</f>
        <v>0</v>
      </c>
      <c r="H39" s="61"/>
      <c r="I39" s="71"/>
      <c r="J39" s="120"/>
      <c r="K39" s="100"/>
      <c r="L39" s="28"/>
    </row>
    <row r="40" spans="1:12" ht="15.75" hidden="1" x14ac:dyDescent="0.25">
      <c r="B40" s="39" t="s">
        <v>375</v>
      </c>
      <c r="C40" s="101"/>
      <c r="D40" s="13"/>
      <c r="E40" s="13"/>
      <c r="F40" s="13"/>
      <c r="G40" s="64">
        <f t="shared" si="3"/>
        <v>0</v>
      </c>
      <c r="H40" s="61"/>
      <c r="I40" s="71"/>
      <c r="J40" s="120"/>
      <c r="K40" s="100"/>
      <c r="L40" s="28"/>
    </row>
    <row r="41" spans="1:12" ht="15.75" hidden="1" x14ac:dyDescent="0.25">
      <c r="B41" s="39" t="s">
        <v>376</v>
      </c>
      <c r="C41" s="101"/>
      <c r="D41" s="13"/>
      <c r="E41" s="13"/>
      <c r="F41" s="13"/>
      <c r="G41" s="64">
        <f t="shared" si="3"/>
        <v>0</v>
      </c>
      <c r="H41" s="61"/>
      <c r="I41" s="71"/>
      <c r="J41" s="120"/>
      <c r="K41" s="100"/>
      <c r="L41" s="28"/>
    </row>
    <row r="42" spans="1:12" ht="15.75" hidden="1" x14ac:dyDescent="0.25">
      <c r="B42" s="39" t="s">
        <v>377</v>
      </c>
      <c r="C42" s="101"/>
      <c r="D42" s="13"/>
      <c r="E42" s="13"/>
      <c r="F42" s="13"/>
      <c r="G42" s="64">
        <f t="shared" si="3"/>
        <v>0</v>
      </c>
      <c r="H42" s="61"/>
      <c r="I42" s="71"/>
      <c r="J42" s="120"/>
      <c r="K42" s="100"/>
      <c r="L42" s="28"/>
    </row>
    <row r="43" spans="1:12" ht="15.75" hidden="1" x14ac:dyDescent="0.25">
      <c r="A43" s="98"/>
      <c r="B43" s="39" t="s">
        <v>378</v>
      </c>
      <c r="C43" s="101"/>
      <c r="D43" s="13"/>
      <c r="E43" s="13"/>
      <c r="F43" s="13"/>
      <c r="G43" s="64">
        <f t="shared" si="3"/>
        <v>0</v>
      </c>
      <c r="H43" s="61"/>
      <c r="I43" s="71"/>
      <c r="J43" s="120"/>
      <c r="K43" s="100"/>
      <c r="L43" s="28"/>
    </row>
    <row r="44" spans="1:12" s="98" customFormat="1" ht="15.75" hidden="1" x14ac:dyDescent="0.25">
      <c r="A44" s="90"/>
      <c r="B44" s="39" t="s">
        <v>379</v>
      </c>
      <c r="C44" s="102"/>
      <c r="D44" s="14"/>
      <c r="E44" s="14"/>
      <c r="F44" s="14"/>
      <c r="G44" s="64">
        <f t="shared" si="3"/>
        <v>0</v>
      </c>
      <c r="H44" s="62"/>
      <c r="I44" s="72"/>
      <c r="J44" s="120"/>
      <c r="K44" s="103"/>
      <c r="L44" s="28"/>
    </row>
    <row r="45" spans="1:12" ht="15.75" hidden="1" x14ac:dyDescent="0.25">
      <c r="B45" s="39" t="s">
        <v>380</v>
      </c>
      <c r="C45" s="102"/>
      <c r="D45" s="14"/>
      <c r="E45" s="14"/>
      <c r="F45" s="14"/>
      <c r="G45" s="64">
        <f t="shared" si="3"/>
        <v>0</v>
      </c>
      <c r="H45" s="62"/>
      <c r="I45" s="72"/>
      <c r="J45" s="120"/>
      <c r="K45" s="103"/>
      <c r="L45" s="28"/>
    </row>
    <row r="46" spans="1:12" ht="15.75" hidden="1" x14ac:dyDescent="0.25">
      <c r="C46" s="40" t="s">
        <v>502</v>
      </c>
      <c r="D46" s="15">
        <f>SUM(D38:D45)</f>
        <v>0</v>
      </c>
      <c r="E46" s="15">
        <f>SUM(E38:E45)</f>
        <v>0</v>
      </c>
      <c r="F46" s="15">
        <f>SUM(F38:F45)</f>
        <v>0</v>
      </c>
      <c r="G46" s="15">
        <f>SUM(G38:G45)</f>
        <v>0</v>
      </c>
      <c r="H46" s="51">
        <f>(H38*G38)+(H39*G39)+(H40*G40)+(H41*G41)+(H42*G42)+(H43*G43)+(H44*G44)+(H45*G45)</f>
        <v>0</v>
      </c>
      <c r="I46" s="51">
        <f>SUM(I38:I45)</f>
        <v>0</v>
      </c>
      <c r="J46" s="121"/>
      <c r="K46" s="103"/>
      <c r="L46" s="30"/>
    </row>
    <row r="47" spans="1:12" ht="15.75" x14ac:dyDescent="0.25">
      <c r="B47" s="8"/>
      <c r="C47" s="104"/>
      <c r="D47" s="7"/>
      <c r="E47" s="7"/>
      <c r="F47" s="7"/>
      <c r="G47" s="7"/>
      <c r="H47" s="7"/>
      <c r="I47" s="7"/>
      <c r="J47" s="122"/>
      <c r="K47" s="7"/>
      <c r="L47" s="29"/>
    </row>
    <row r="48" spans="1:12" s="98" customFormat="1" ht="51" customHeight="1" x14ac:dyDescent="0.25">
      <c r="B48" s="133" t="s">
        <v>381</v>
      </c>
      <c r="C48" s="153" t="s">
        <v>592</v>
      </c>
      <c r="D48" s="153"/>
      <c r="E48" s="153"/>
      <c r="F48" s="153"/>
      <c r="G48" s="153"/>
      <c r="H48" s="153"/>
      <c r="I48" s="152"/>
      <c r="J48" s="152"/>
      <c r="K48" s="153"/>
      <c r="L48" s="134"/>
    </row>
    <row r="49" spans="1:12" s="98" customFormat="1" ht="51" customHeight="1" x14ac:dyDescent="0.25">
      <c r="B49" s="133" t="s">
        <v>382</v>
      </c>
      <c r="C49" s="154" t="s">
        <v>585</v>
      </c>
      <c r="D49" s="137"/>
      <c r="E49" s="137"/>
      <c r="F49" s="137"/>
      <c r="G49" s="137"/>
      <c r="H49" s="137"/>
      <c r="I49" s="138"/>
      <c r="J49" s="138"/>
      <c r="K49" s="137"/>
      <c r="L49" s="78"/>
    </row>
    <row r="50" spans="1:12" ht="85.5" customHeight="1" x14ac:dyDescent="0.25">
      <c r="B50" s="39" t="s">
        <v>383</v>
      </c>
      <c r="C50" s="101" t="s">
        <v>530</v>
      </c>
      <c r="D50" s="13">
        <v>12146.687747317212</v>
      </c>
      <c r="E50" s="13"/>
      <c r="F50" s="13"/>
      <c r="G50" s="64">
        <f>SUM(D50:F50)</f>
        <v>12146.687747317212</v>
      </c>
      <c r="H50" s="61">
        <v>0.8</v>
      </c>
      <c r="I50" s="71">
        <v>8774.0958943773676</v>
      </c>
      <c r="J50" s="130" t="s">
        <v>568</v>
      </c>
      <c r="K50" s="100"/>
      <c r="L50" s="28"/>
    </row>
    <row r="51" spans="1:12" ht="87.75" customHeight="1" x14ac:dyDescent="0.25">
      <c r="B51" s="39" t="s">
        <v>384</v>
      </c>
      <c r="C51" s="101" t="s">
        <v>531</v>
      </c>
      <c r="D51" s="13">
        <v>18833.439352215337</v>
      </c>
      <c r="E51" s="13"/>
      <c r="F51" s="13"/>
      <c r="G51" s="64">
        <f t="shared" ref="G51:G57" si="4">SUM(D51:F51)</f>
        <v>18833.439352215337</v>
      </c>
      <c r="H51" s="62">
        <v>0.5</v>
      </c>
      <c r="I51" s="71">
        <v>1785.8077987806178</v>
      </c>
      <c r="J51" s="130" t="s">
        <v>576</v>
      </c>
      <c r="K51" s="100"/>
      <c r="L51" s="28"/>
    </row>
    <row r="52" spans="1:12" ht="15.75" hidden="1" x14ac:dyDescent="0.25">
      <c r="B52" s="39" t="s">
        <v>385</v>
      </c>
      <c r="C52" s="99"/>
      <c r="D52" s="13"/>
      <c r="E52" s="13"/>
      <c r="F52" s="13"/>
      <c r="G52" s="64">
        <f t="shared" si="4"/>
        <v>0</v>
      </c>
      <c r="H52" s="61"/>
      <c r="I52" s="71"/>
      <c r="J52" s="120"/>
      <c r="K52" s="100"/>
      <c r="L52" s="28"/>
    </row>
    <row r="53" spans="1:12" ht="15.75" hidden="1" x14ac:dyDescent="0.25">
      <c r="B53" s="39" t="s">
        <v>386</v>
      </c>
      <c r="C53" s="101"/>
      <c r="D53" s="13"/>
      <c r="E53" s="13"/>
      <c r="F53" s="13"/>
      <c r="G53" s="64">
        <f t="shared" si="4"/>
        <v>0</v>
      </c>
      <c r="H53" s="61"/>
      <c r="I53" s="71"/>
      <c r="J53" s="120"/>
      <c r="K53" s="100"/>
      <c r="L53" s="28"/>
    </row>
    <row r="54" spans="1:12" ht="15.75" hidden="1" x14ac:dyDescent="0.25">
      <c r="B54" s="39" t="s">
        <v>387</v>
      </c>
      <c r="C54" s="101"/>
      <c r="D54" s="13"/>
      <c r="E54" s="13"/>
      <c r="F54" s="13"/>
      <c r="G54" s="64">
        <f t="shared" si="4"/>
        <v>0</v>
      </c>
      <c r="H54" s="61"/>
      <c r="I54" s="71"/>
      <c r="J54" s="120"/>
      <c r="K54" s="100"/>
      <c r="L54" s="28"/>
    </row>
    <row r="55" spans="1:12" ht="15.75" hidden="1" x14ac:dyDescent="0.25">
      <c r="B55" s="39" t="s">
        <v>388</v>
      </c>
      <c r="C55" s="101"/>
      <c r="D55" s="13"/>
      <c r="E55" s="13"/>
      <c r="F55" s="13"/>
      <c r="G55" s="64">
        <f t="shared" si="4"/>
        <v>0</v>
      </c>
      <c r="H55" s="61"/>
      <c r="I55" s="71"/>
      <c r="J55" s="120"/>
      <c r="K55" s="100"/>
      <c r="L55" s="28"/>
    </row>
    <row r="56" spans="1:12" ht="15.75" hidden="1" x14ac:dyDescent="0.25">
      <c r="A56" s="98"/>
      <c r="B56" s="39" t="s">
        <v>389</v>
      </c>
      <c r="C56" s="102"/>
      <c r="D56" s="13"/>
      <c r="E56" s="14"/>
      <c r="F56" s="14"/>
      <c r="G56" s="64">
        <f t="shared" si="4"/>
        <v>0</v>
      </c>
      <c r="H56" s="62"/>
      <c r="I56" s="72"/>
      <c r="J56" s="120"/>
      <c r="K56" s="103"/>
      <c r="L56" s="28"/>
    </row>
    <row r="57" spans="1:12" s="98" customFormat="1" ht="15.75" hidden="1" x14ac:dyDescent="0.25">
      <c r="B57" s="39" t="s">
        <v>390</v>
      </c>
      <c r="C57" s="102"/>
      <c r="D57" s="13"/>
      <c r="E57" s="14"/>
      <c r="F57" s="14"/>
      <c r="G57" s="64">
        <f t="shared" si="4"/>
        <v>0</v>
      </c>
      <c r="H57" s="62"/>
      <c r="I57" s="72"/>
      <c r="J57" s="120"/>
      <c r="K57" s="103"/>
      <c r="L57" s="28"/>
    </row>
    <row r="58" spans="1:12" s="98" customFormat="1" ht="15.75" x14ac:dyDescent="0.25">
      <c r="A58" s="90"/>
      <c r="B58" s="90"/>
      <c r="C58" s="40" t="s">
        <v>502</v>
      </c>
      <c r="D58" s="15">
        <f>SUM(D50:D57)</f>
        <v>30980.127099532547</v>
      </c>
      <c r="E58" s="15">
        <f>SUM(E50:E57)</f>
        <v>0</v>
      </c>
      <c r="F58" s="15">
        <f>SUM(F50:F57)</f>
        <v>0</v>
      </c>
      <c r="G58" s="16">
        <f>SUM(G50:G57)</f>
        <v>30980.127099532547</v>
      </c>
      <c r="H58" s="51">
        <f>(H50*G50)+(H51*G51)+(H52*G52)+(H53*G53)+(H54*G54)+(H55*G55)+(H56*G56)+(H57*G57)</f>
        <v>19134.069873961438</v>
      </c>
      <c r="I58" s="51">
        <f>SUM(I50:I57)</f>
        <v>10559.903693157985</v>
      </c>
      <c r="J58" s="121"/>
      <c r="K58" s="103"/>
      <c r="L58" s="30"/>
    </row>
    <row r="59" spans="1:12" ht="51" customHeight="1" x14ac:dyDescent="0.25">
      <c r="B59" s="38" t="s">
        <v>391</v>
      </c>
      <c r="C59" s="154" t="s">
        <v>586</v>
      </c>
      <c r="D59" s="137"/>
      <c r="E59" s="137"/>
      <c r="F59" s="137"/>
      <c r="G59" s="137"/>
      <c r="H59" s="137"/>
      <c r="I59" s="138"/>
      <c r="J59" s="138"/>
      <c r="K59" s="137"/>
      <c r="L59" s="27"/>
    </row>
    <row r="60" spans="1:12" ht="96" customHeight="1" x14ac:dyDescent="0.25">
      <c r="B60" s="39" t="s">
        <v>392</v>
      </c>
      <c r="C60" s="101" t="s">
        <v>532</v>
      </c>
      <c r="D60" s="13">
        <v>42234.033297421942</v>
      </c>
      <c r="E60" s="13"/>
      <c r="F60" s="13"/>
      <c r="G60" s="64">
        <f>SUM(D60:F60)</f>
        <v>42234.033297421942</v>
      </c>
      <c r="H60" s="129">
        <v>1</v>
      </c>
      <c r="I60" s="71">
        <v>1954.9145393121821</v>
      </c>
      <c r="J60" s="128" t="s">
        <v>575</v>
      </c>
      <c r="K60" s="100"/>
      <c r="L60" s="28"/>
    </row>
    <row r="61" spans="1:12" ht="15.75" hidden="1" x14ac:dyDescent="0.25">
      <c r="B61" s="39" t="s">
        <v>393</v>
      </c>
      <c r="C61" s="101"/>
      <c r="D61" s="13"/>
      <c r="E61" s="13"/>
      <c r="F61" s="13"/>
      <c r="G61" s="64">
        <f t="shared" ref="G61:G67" si="5">SUM(D61:F61)</f>
        <v>0</v>
      </c>
      <c r="H61" s="61"/>
      <c r="I61" s="71"/>
      <c r="J61" s="120"/>
      <c r="K61" s="100"/>
      <c r="L61" s="28"/>
    </row>
    <row r="62" spans="1:12" ht="15.75" hidden="1" x14ac:dyDescent="0.25">
      <c r="B62" s="39" t="s">
        <v>394</v>
      </c>
      <c r="C62" s="101"/>
      <c r="D62" s="13"/>
      <c r="E62" s="13"/>
      <c r="F62" s="13"/>
      <c r="G62" s="64">
        <f t="shared" si="5"/>
        <v>0</v>
      </c>
      <c r="H62" s="61"/>
      <c r="I62" s="71"/>
      <c r="J62" s="120"/>
      <c r="K62" s="100"/>
      <c r="L62" s="28"/>
    </row>
    <row r="63" spans="1:12" ht="15.75" hidden="1" x14ac:dyDescent="0.25">
      <c r="B63" s="39" t="s">
        <v>395</v>
      </c>
      <c r="C63" s="101"/>
      <c r="D63" s="13"/>
      <c r="E63" s="13"/>
      <c r="F63" s="13"/>
      <c r="G63" s="64">
        <f t="shared" si="5"/>
        <v>0</v>
      </c>
      <c r="H63" s="61"/>
      <c r="I63" s="71"/>
      <c r="J63" s="120"/>
      <c r="K63" s="100"/>
      <c r="L63" s="28"/>
    </row>
    <row r="64" spans="1:12" ht="15.75" hidden="1" x14ac:dyDescent="0.25">
      <c r="B64" s="39" t="s">
        <v>396</v>
      </c>
      <c r="C64" s="101"/>
      <c r="D64" s="13"/>
      <c r="E64" s="13"/>
      <c r="F64" s="13"/>
      <c r="G64" s="64">
        <f t="shared" si="5"/>
        <v>0</v>
      </c>
      <c r="H64" s="61"/>
      <c r="I64" s="71"/>
      <c r="J64" s="120"/>
      <c r="K64" s="100"/>
      <c r="L64" s="28"/>
    </row>
    <row r="65" spans="1:12" ht="15.75" hidden="1" x14ac:dyDescent="0.25">
      <c r="B65" s="39" t="s">
        <v>397</v>
      </c>
      <c r="C65" s="101"/>
      <c r="D65" s="13"/>
      <c r="E65" s="13"/>
      <c r="F65" s="13"/>
      <c r="G65" s="64">
        <f t="shared" si="5"/>
        <v>0</v>
      </c>
      <c r="H65" s="61"/>
      <c r="I65" s="71"/>
      <c r="J65" s="120"/>
      <c r="K65" s="100"/>
      <c r="L65" s="28"/>
    </row>
    <row r="66" spans="1:12" ht="15.75" hidden="1" x14ac:dyDescent="0.25">
      <c r="B66" s="39" t="s">
        <v>398</v>
      </c>
      <c r="C66" s="102"/>
      <c r="D66" s="14"/>
      <c r="E66" s="14"/>
      <c r="F66" s="14"/>
      <c r="G66" s="64">
        <f t="shared" si="5"/>
        <v>0</v>
      </c>
      <c r="H66" s="62"/>
      <c r="I66" s="72"/>
      <c r="J66" s="120"/>
      <c r="K66" s="103"/>
      <c r="L66" s="28"/>
    </row>
    <row r="67" spans="1:12" ht="15.75" hidden="1" x14ac:dyDescent="0.25">
      <c r="B67" s="39" t="s">
        <v>399</v>
      </c>
      <c r="C67" s="102"/>
      <c r="D67" s="14"/>
      <c r="E67" s="14"/>
      <c r="F67" s="14"/>
      <c r="G67" s="64">
        <f t="shared" si="5"/>
        <v>0</v>
      </c>
      <c r="H67" s="62"/>
      <c r="I67" s="72"/>
      <c r="J67" s="120"/>
      <c r="K67" s="103"/>
      <c r="L67" s="28"/>
    </row>
    <row r="68" spans="1:12" ht="15.75" x14ac:dyDescent="0.25">
      <c r="C68" s="40" t="s">
        <v>502</v>
      </c>
      <c r="D68" s="16">
        <f>SUM(D60:D67)</f>
        <v>42234.033297421942</v>
      </c>
      <c r="E68" s="16">
        <f>SUM(E60:E67)</f>
        <v>0</v>
      </c>
      <c r="F68" s="16">
        <f>SUM(F60:F67)</f>
        <v>0</v>
      </c>
      <c r="G68" s="16">
        <f>SUM(G60:G67)</f>
        <v>42234.033297421942</v>
      </c>
      <c r="H68" s="51">
        <f>(H60*G60)+(H61*G61)+(H62*G62)+(H63*G63)+(H64*G64)+(H65*G65)+(H66*G66)+(H67*G67)</f>
        <v>42234.033297421942</v>
      </c>
      <c r="I68" s="51">
        <f>SUM(I60:I67)</f>
        <v>1954.9145393121821</v>
      </c>
      <c r="J68" s="121"/>
      <c r="K68" s="103"/>
      <c r="L68" s="30"/>
    </row>
    <row r="69" spans="1:12" ht="15.75" x14ac:dyDescent="0.25">
      <c r="B69" s="38" t="s">
        <v>400</v>
      </c>
      <c r="C69" s="154" t="s">
        <v>587</v>
      </c>
      <c r="D69" s="137"/>
      <c r="E69" s="137"/>
      <c r="F69" s="137"/>
      <c r="G69" s="137"/>
      <c r="H69" s="137"/>
      <c r="I69" s="138"/>
      <c r="J69" s="138"/>
      <c r="K69" s="137"/>
      <c r="L69" s="27"/>
    </row>
    <row r="70" spans="1:12" ht="52.5" customHeight="1" x14ac:dyDescent="0.25">
      <c r="B70" s="39" t="s">
        <v>401</v>
      </c>
      <c r="C70" s="99" t="s">
        <v>548</v>
      </c>
      <c r="D70" s="13">
        <v>10768.038687996708</v>
      </c>
      <c r="E70" s="13"/>
      <c r="F70" s="13"/>
      <c r="G70" s="64">
        <f>SUM(D70:F70)</f>
        <v>10768.038687996708</v>
      </c>
      <c r="H70" s="61">
        <v>1</v>
      </c>
      <c r="I70" s="71">
        <v>468.07672789142038</v>
      </c>
      <c r="J70" s="120" t="s">
        <v>569</v>
      </c>
      <c r="K70" s="100"/>
      <c r="L70" s="28"/>
    </row>
    <row r="71" spans="1:12" ht="60.75" customHeight="1" x14ac:dyDescent="0.25">
      <c r="B71" s="39" t="s">
        <v>402</v>
      </c>
      <c r="C71" s="99" t="s">
        <v>549</v>
      </c>
      <c r="D71" s="13">
        <v>39173.067985098009</v>
      </c>
      <c r="E71" s="13"/>
      <c r="F71" s="13"/>
      <c r="G71" s="64">
        <f t="shared" ref="G71:G77" si="6">SUM(D71:F71)</f>
        <v>39173.067985098009</v>
      </c>
      <c r="H71" s="61">
        <v>0.7</v>
      </c>
      <c r="I71" s="71">
        <v>1702.817199604998</v>
      </c>
      <c r="J71" s="120" t="s">
        <v>570</v>
      </c>
      <c r="K71" s="100"/>
      <c r="L71" s="28"/>
    </row>
    <row r="72" spans="1:12" ht="73.5" customHeight="1" x14ac:dyDescent="0.25">
      <c r="B72" s="39" t="s">
        <v>403</v>
      </c>
      <c r="C72" s="99" t="s">
        <v>550</v>
      </c>
      <c r="D72" s="13">
        <v>121466.87747317211</v>
      </c>
      <c r="E72" s="13"/>
      <c r="F72" s="13"/>
      <c r="G72" s="64">
        <f t="shared" si="6"/>
        <v>121466.87747317211</v>
      </c>
      <c r="H72" s="61">
        <v>1</v>
      </c>
      <c r="I72" s="71">
        <v>5280.0533321085204</v>
      </c>
      <c r="J72" s="120" t="s">
        <v>571</v>
      </c>
      <c r="K72" s="100"/>
      <c r="L72" s="28"/>
    </row>
    <row r="73" spans="1:12" ht="70.5" customHeight="1" x14ac:dyDescent="0.25">
      <c r="A73" s="98"/>
      <c r="B73" s="39" t="s">
        <v>404</v>
      </c>
      <c r="C73" s="99" t="s">
        <v>551</v>
      </c>
      <c r="D73" s="13">
        <v>121466.87747317211</v>
      </c>
      <c r="E73" s="13"/>
      <c r="F73" s="13"/>
      <c r="G73" s="64">
        <f t="shared" si="6"/>
        <v>121466.87747317211</v>
      </c>
      <c r="H73" s="61">
        <v>1</v>
      </c>
      <c r="I73" s="71">
        <v>5280.0533321085204</v>
      </c>
      <c r="J73" s="120" t="s">
        <v>572</v>
      </c>
      <c r="K73" s="100"/>
      <c r="L73" s="28"/>
    </row>
    <row r="74" spans="1:12" s="98" customFormat="1" ht="63" x14ac:dyDescent="0.25">
      <c r="A74" s="90"/>
      <c r="B74" s="39" t="s">
        <v>405</v>
      </c>
      <c r="C74" s="99" t="s">
        <v>534</v>
      </c>
      <c r="D74" s="13">
        <v>9717.3501978537679</v>
      </c>
      <c r="E74" s="13"/>
      <c r="F74" s="13"/>
      <c r="G74" s="64">
        <f t="shared" si="6"/>
        <v>9717.3501978537679</v>
      </c>
      <c r="H74" s="61">
        <v>1</v>
      </c>
      <c r="I74" s="71">
        <v>422.40426656868158</v>
      </c>
      <c r="J74" s="120" t="s">
        <v>573</v>
      </c>
      <c r="K74" s="100"/>
      <c r="L74" s="28"/>
    </row>
    <row r="75" spans="1:12" ht="94.5" x14ac:dyDescent="0.25">
      <c r="B75" s="39" t="s">
        <v>406</v>
      </c>
      <c r="C75" s="114" t="s">
        <v>535</v>
      </c>
      <c r="D75" s="13">
        <v>10324.684585219629</v>
      </c>
      <c r="E75" s="13"/>
      <c r="F75" s="13"/>
      <c r="G75" s="64">
        <f t="shared" si="6"/>
        <v>10324.684585219629</v>
      </c>
      <c r="H75" s="61">
        <v>1</v>
      </c>
      <c r="I75" s="71">
        <v>448.80453322922426</v>
      </c>
      <c r="J75" s="123" t="s">
        <v>574</v>
      </c>
      <c r="K75" s="100"/>
      <c r="L75" s="28"/>
    </row>
    <row r="76" spans="1:12" ht="15.75" hidden="1" x14ac:dyDescent="0.25">
      <c r="B76" s="39" t="s">
        <v>407</v>
      </c>
      <c r="C76" s="113"/>
      <c r="D76" s="13"/>
      <c r="E76" s="14"/>
      <c r="F76" s="14"/>
      <c r="G76" s="64">
        <f t="shared" si="6"/>
        <v>0</v>
      </c>
      <c r="H76" s="62"/>
      <c r="I76" s="72"/>
      <c r="J76" s="120"/>
      <c r="K76" s="103"/>
      <c r="L76" s="28"/>
    </row>
    <row r="77" spans="1:12" ht="15.75" hidden="1" x14ac:dyDescent="0.25">
      <c r="B77" s="39" t="s">
        <v>408</v>
      </c>
      <c r="C77" s="102"/>
      <c r="D77" s="14"/>
      <c r="E77" s="14"/>
      <c r="F77" s="14"/>
      <c r="G77" s="64">
        <f t="shared" si="6"/>
        <v>0</v>
      </c>
      <c r="H77" s="62"/>
      <c r="I77" s="72"/>
      <c r="J77" s="120"/>
      <c r="K77" s="103"/>
      <c r="L77" s="28"/>
    </row>
    <row r="78" spans="1:12" ht="15.75" x14ac:dyDescent="0.25">
      <c r="C78" s="40" t="s">
        <v>502</v>
      </c>
      <c r="D78" s="16">
        <f>SUM(D70:D77)</f>
        <v>312916.89640251233</v>
      </c>
      <c r="E78" s="16">
        <f>SUM(E70:E77)</f>
        <v>0</v>
      </c>
      <c r="F78" s="16">
        <f>SUM(F70:F77)</f>
        <v>0</v>
      </c>
      <c r="G78" s="16">
        <f>SUM(G70:G77)</f>
        <v>312916.89640251233</v>
      </c>
      <c r="H78" s="51">
        <f>(H70*G70)+(H71*G71)+(H72*G72)+(H73*G73)+(H74*G74)+(H75*G75)+(H76*G76)+(H77*G77)</f>
        <v>301164.97600698291</v>
      </c>
      <c r="I78" s="51">
        <f>SUM(I70:I77)</f>
        <v>13602.209391511364</v>
      </c>
      <c r="J78" s="121"/>
      <c r="K78" s="103"/>
      <c r="L78" s="30"/>
    </row>
    <row r="79" spans="1:12" ht="51" customHeight="1" x14ac:dyDescent="0.25">
      <c r="B79" s="38" t="s">
        <v>409</v>
      </c>
      <c r="C79" s="154" t="s">
        <v>588</v>
      </c>
      <c r="D79" s="137"/>
      <c r="E79" s="137"/>
      <c r="F79" s="137"/>
      <c r="G79" s="137"/>
      <c r="H79" s="137"/>
      <c r="I79" s="138"/>
      <c r="J79" s="138"/>
      <c r="K79" s="137"/>
      <c r="L79" s="27"/>
    </row>
    <row r="80" spans="1:12" ht="31.5" x14ac:dyDescent="0.25">
      <c r="B80" s="39" t="s">
        <v>410</v>
      </c>
      <c r="C80" s="99" t="s">
        <v>533</v>
      </c>
      <c r="D80" s="136">
        <v>12025.220869844039</v>
      </c>
      <c r="E80" s="13"/>
      <c r="F80" s="13"/>
      <c r="G80" s="64">
        <f>SUM(D80:F80)</f>
        <v>12025.220869844039</v>
      </c>
      <c r="H80" s="61">
        <v>1</v>
      </c>
      <c r="I80" s="71">
        <v>522.72527987874355</v>
      </c>
      <c r="J80" s="130" t="s">
        <v>577</v>
      </c>
      <c r="K80" s="100"/>
      <c r="L80" s="28"/>
    </row>
    <row r="81" spans="2:12" ht="15.75" hidden="1" x14ac:dyDescent="0.25">
      <c r="B81" s="39" t="s">
        <v>411</v>
      </c>
      <c r="C81" s="101"/>
      <c r="D81" s="13"/>
      <c r="E81" s="13"/>
      <c r="F81" s="13"/>
      <c r="G81" s="64">
        <f t="shared" ref="G81:G87" si="7">SUM(D81:F81)</f>
        <v>0</v>
      </c>
      <c r="H81" s="61"/>
      <c r="I81" s="71"/>
      <c r="J81" s="120"/>
      <c r="K81" s="100"/>
      <c r="L81" s="28"/>
    </row>
    <row r="82" spans="2:12" ht="15.75" hidden="1" x14ac:dyDescent="0.25">
      <c r="B82" s="39" t="s">
        <v>412</v>
      </c>
      <c r="C82" s="101"/>
      <c r="D82" s="13"/>
      <c r="E82" s="13"/>
      <c r="F82" s="13"/>
      <c r="G82" s="64">
        <f t="shared" si="7"/>
        <v>0</v>
      </c>
      <c r="H82" s="61"/>
      <c r="I82" s="71"/>
      <c r="J82" s="120"/>
      <c r="K82" s="100"/>
      <c r="L82" s="28"/>
    </row>
    <row r="83" spans="2:12" ht="15.75" hidden="1" x14ac:dyDescent="0.25">
      <c r="B83" s="39" t="s">
        <v>413</v>
      </c>
      <c r="C83" s="101"/>
      <c r="D83" s="13"/>
      <c r="E83" s="13"/>
      <c r="F83" s="13"/>
      <c r="G83" s="64">
        <f t="shared" si="7"/>
        <v>0</v>
      </c>
      <c r="H83" s="61"/>
      <c r="I83" s="71"/>
      <c r="J83" s="120"/>
      <c r="K83" s="100"/>
      <c r="L83" s="28"/>
    </row>
    <row r="84" spans="2:12" ht="15.75" hidden="1" x14ac:dyDescent="0.25">
      <c r="B84" s="39" t="s">
        <v>414</v>
      </c>
      <c r="C84" s="101"/>
      <c r="D84" s="13"/>
      <c r="E84" s="13"/>
      <c r="F84" s="13"/>
      <c r="G84" s="64">
        <f t="shared" si="7"/>
        <v>0</v>
      </c>
      <c r="H84" s="61"/>
      <c r="I84" s="71"/>
      <c r="J84" s="120"/>
      <c r="K84" s="100"/>
      <c r="L84" s="28"/>
    </row>
    <row r="85" spans="2:12" ht="15.75" hidden="1" x14ac:dyDescent="0.25">
      <c r="B85" s="39" t="s">
        <v>415</v>
      </c>
      <c r="C85" s="101"/>
      <c r="D85" s="13"/>
      <c r="E85" s="13"/>
      <c r="F85" s="13"/>
      <c r="G85" s="64">
        <f t="shared" si="7"/>
        <v>0</v>
      </c>
      <c r="H85" s="61"/>
      <c r="I85" s="71"/>
      <c r="J85" s="120"/>
      <c r="K85" s="100"/>
      <c r="L85" s="28"/>
    </row>
    <row r="86" spans="2:12" ht="15.75" hidden="1" x14ac:dyDescent="0.25">
      <c r="B86" s="39" t="s">
        <v>416</v>
      </c>
      <c r="C86" s="102"/>
      <c r="D86" s="14"/>
      <c r="E86" s="14"/>
      <c r="F86" s="14"/>
      <c r="G86" s="64">
        <f t="shared" si="7"/>
        <v>0</v>
      </c>
      <c r="H86" s="62"/>
      <c r="I86" s="72"/>
      <c r="J86" s="120"/>
      <c r="K86" s="103"/>
      <c r="L86" s="28"/>
    </row>
    <row r="87" spans="2:12" ht="15.75" hidden="1" x14ac:dyDescent="0.25">
      <c r="B87" s="39" t="s">
        <v>417</v>
      </c>
      <c r="C87" s="102"/>
      <c r="D87" s="14"/>
      <c r="E87" s="14"/>
      <c r="F87" s="14"/>
      <c r="G87" s="64">
        <f t="shared" si="7"/>
        <v>0</v>
      </c>
      <c r="H87" s="62"/>
      <c r="I87" s="72"/>
      <c r="J87" s="120"/>
      <c r="K87" s="103"/>
      <c r="L87" s="28"/>
    </row>
    <row r="88" spans="2:12" ht="15.75" x14ac:dyDescent="0.25">
      <c r="C88" s="40" t="s">
        <v>502</v>
      </c>
      <c r="D88" s="15">
        <f>SUM(D80:D87)</f>
        <v>12025.220869844039</v>
      </c>
      <c r="E88" s="15">
        <f>SUM(E80:E87)</f>
        <v>0</v>
      </c>
      <c r="F88" s="15">
        <f>SUM(F80:F87)</f>
        <v>0</v>
      </c>
      <c r="G88" s="15">
        <f>SUM(G80:G87)</f>
        <v>12025.220869844039</v>
      </c>
      <c r="H88" s="51">
        <f>(H80*G80)+(H81*G81)+(H82*G82)+(H83*G83)+(H84*G84)+(H85*G85)+(H86*G86)+(H87*G87)</f>
        <v>12025.220869844039</v>
      </c>
      <c r="I88" s="51">
        <f>SUM(I80:I87)</f>
        <v>522.72527987874355</v>
      </c>
      <c r="J88" s="121"/>
      <c r="K88" s="103"/>
      <c r="L88" s="30"/>
    </row>
    <row r="89" spans="2:12" ht="15.75" customHeight="1" x14ac:dyDescent="0.25">
      <c r="B89" s="5"/>
      <c r="C89" s="8"/>
      <c r="D89" s="17"/>
      <c r="E89" s="17"/>
      <c r="F89" s="17"/>
      <c r="G89" s="17"/>
      <c r="H89" s="17"/>
      <c r="I89" s="17"/>
      <c r="J89" s="122"/>
      <c r="K89" s="8"/>
      <c r="L89" s="3"/>
    </row>
    <row r="90" spans="2:12" s="98" customFormat="1" ht="51" customHeight="1" x14ac:dyDescent="0.25">
      <c r="B90" s="133" t="s">
        <v>418</v>
      </c>
      <c r="C90" s="159" t="s">
        <v>593</v>
      </c>
      <c r="D90" s="159"/>
      <c r="E90" s="159"/>
      <c r="F90" s="159"/>
      <c r="G90" s="159"/>
      <c r="H90" s="159"/>
      <c r="I90" s="152"/>
      <c r="J90" s="152"/>
      <c r="K90" s="159"/>
      <c r="L90" s="134"/>
    </row>
    <row r="91" spans="2:12" ht="51" customHeight="1" x14ac:dyDescent="0.25">
      <c r="B91" s="38" t="s">
        <v>419</v>
      </c>
      <c r="C91" s="154" t="s">
        <v>589</v>
      </c>
      <c r="D91" s="137"/>
      <c r="E91" s="137"/>
      <c r="F91" s="137"/>
      <c r="G91" s="137"/>
      <c r="H91" s="137"/>
      <c r="I91" s="138"/>
      <c r="J91" s="138"/>
      <c r="K91" s="137"/>
      <c r="L91" s="27"/>
    </row>
    <row r="92" spans="2:12" ht="47.25" x14ac:dyDescent="0.25">
      <c r="B92" s="39" t="s">
        <v>420</v>
      </c>
      <c r="C92" s="99" t="s">
        <v>538</v>
      </c>
      <c r="D92" s="13">
        <v>13361.356522048933</v>
      </c>
      <c r="E92" s="13"/>
      <c r="F92" s="13"/>
      <c r="G92" s="64">
        <f>SUM(D92:F92)</f>
        <v>13361.356522048933</v>
      </c>
      <c r="H92" s="61">
        <v>1</v>
      </c>
      <c r="I92" s="71">
        <v>580.80586653193723</v>
      </c>
      <c r="J92" s="120" t="s">
        <v>559</v>
      </c>
      <c r="K92" s="100"/>
      <c r="L92" s="28"/>
    </row>
    <row r="93" spans="2:12" ht="47.25" x14ac:dyDescent="0.25">
      <c r="B93" s="39" t="s">
        <v>421</v>
      </c>
      <c r="C93" s="99" t="s">
        <v>540</v>
      </c>
      <c r="D93" s="13">
        <v>24293.375494634423</v>
      </c>
      <c r="E93" s="13"/>
      <c r="F93" s="13"/>
      <c r="G93" s="64">
        <f t="shared" ref="G93:G99" si="8">SUM(D93:F93)</f>
        <v>24293.375494634423</v>
      </c>
      <c r="H93" s="61">
        <v>1</v>
      </c>
      <c r="I93" s="71">
        <v>1356.0106664217042</v>
      </c>
      <c r="J93" s="120" t="s">
        <v>560</v>
      </c>
      <c r="K93" s="100"/>
      <c r="L93" s="28"/>
    </row>
    <row r="94" spans="2:12" ht="47.25" x14ac:dyDescent="0.25">
      <c r="B94" s="39" t="s">
        <v>422</v>
      </c>
      <c r="C94" s="99" t="s">
        <v>541</v>
      </c>
      <c r="D94" s="13">
        <v>6073.3438736586058</v>
      </c>
      <c r="E94" s="13"/>
      <c r="F94" s="13"/>
      <c r="G94" s="64">
        <f t="shared" si="8"/>
        <v>6073.3438736586058</v>
      </c>
      <c r="H94" s="61">
        <v>1</v>
      </c>
      <c r="I94" s="71">
        <v>1514.0026666054259</v>
      </c>
      <c r="J94" s="120" t="s">
        <v>561</v>
      </c>
      <c r="K94" s="100"/>
      <c r="L94" s="28"/>
    </row>
    <row r="95" spans="2:12" ht="47.25" x14ac:dyDescent="0.25">
      <c r="B95" s="39" t="s">
        <v>423</v>
      </c>
      <c r="C95" s="99" t="s">
        <v>539</v>
      </c>
      <c r="D95" s="13">
        <v>4858.6750989268839</v>
      </c>
      <c r="E95" s="13"/>
      <c r="F95" s="13"/>
      <c r="G95" s="64">
        <f t="shared" si="8"/>
        <v>4858.6750989268839</v>
      </c>
      <c r="H95" s="129">
        <v>0.8</v>
      </c>
      <c r="I95" s="71">
        <v>211.20213328434079</v>
      </c>
      <c r="J95" s="120" t="s">
        <v>562</v>
      </c>
      <c r="K95" s="100"/>
      <c r="L95" s="28"/>
    </row>
    <row r="96" spans="2:12" ht="69" customHeight="1" x14ac:dyDescent="0.25">
      <c r="B96" s="39" t="s">
        <v>424</v>
      </c>
      <c r="C96" s="99" t="s">
        <v>542</v>
      </c>
      <c r="D96" s="13">
        <v>95749.910174552118</v>
      </c>
      <c r="E96" s="13"/>
      <c r="F96" s="13"/>
      <c r="G96" s="64">
        <f t="shared" si="8"/>
        <v>95749.910174552118</v>
      </c>
      <c r="H96" s="61">
        <v>1</v>
      </c>
      <c r="I96" s="71">
        <v>4162.160440634505</v>
      </c>
      <c r="J96" s="120" t="s">
        <v>563</v>
      </c>
      <c r="K96" s="100"/>
      <c r="L96" s="28"/>
    </row>
    <row r="97" spans="2:12" ht="54.75" customHeight="1" x14ac:dyDescent="0.25">
      <c r="B97" s="39" t="s">
        <v>425</v>
      </c>
      <c r="C97" s="99" t="s">
        <v>543</v>
      </c>
      <c r="D97" s="13">
        <v>5101.6088538732283</v>
      </c>
      <c r="E97" s="13"/>
      <c r="F97" s="13"/>
      <c r="G97" s="64">
        <f t="shared" si="8"/>
        <v>5101.6088538732283</v>
      </c>
      <c r="H97" s="61">
        <v>1</v>
      </c>
      <c r="I97" s="71">
        <v>221.76223994855786</v>
      </c>
      <c r="J97" s="120" t="s">
        <v>564</v>
      </c>
      <c r="K97" s="100"/>
      <c r="L97" s="28"/>
    </row>
    <row r="98" spans="2:12" ht="88.5" customHeight="1" x14ac:dyDescent="0.25">
      <c r="B98" s="39" t="s">
        <v>426</v>
      </c>
      <c r="C98" s="102" t="s">
        <v>536</v>
      </c>
      <c r="D98" s="13">
        <v>3279.6056917756468</v>
      </c>
      <c r="E98" s="14"/>
      <c r="F98" s="14"/>
      <c r="G98" s="64">
        <f t="shared" si="8"/>
        <v>3279.6056917756468</v>
      </c>
      <c r="H98" s="61">
        <v>1</v>
      </c>
      <c r="I98" s="72">
        <v>142.56143996693004</v>
      </c>
      <c r="J98" s="120" t="s">
        <v>565</v>
      </c>
      <c r="K98" s="103"/>
      <c r="L98" s="28"/>
    </row>
    <row r="99" spans="2:12" ht="106.5" customHeight="1" x14ac:dyDescent="0.25">
      <c r="B99" s="39" t="s">
        <v>427</v>
      </c>
      <c r="C99" s="102" t="s">
        <v>537</v>
      </c>
      <c r="D99" s="13">
        <v>23686.04110726856</v>
      </c>
      <c r="E99" s="14"/>
      <c r="F99" s="14"/>
      <c r="G99" s="64">
        <f t="shared" si="8"/>
        <v>23686.04110726856</v>
      </c>
      <c r="H99" s="61">
        <v>1</v>
      </c>
      <c r="I99" s="72">
        <v>1029.6103997611615</v>
      </c>
      <c r="J99" s="123" t="s">
        <v>566</v>
      </c>
      <c r="K99" s="103"/>
      <c r="L99" s="28"/>
    </row>
    <row r="100" spans="2:12" ht="15.75" x14ac:dyDescent="0.25">
      <c r="C100" s="40" t="s">
        <v>502</v>
      </c>
      <c r="D100" s="15">
        <f>SUM(D92:D99)</f>
        <v>176403.91681673838</v>
      </c>
      <c r="E100" s="15">
        <f>SUM(E92:E99)</f>
        <v>0</v>
      </c>
      <c r="F100" s="15">
        <f>SUM(F92:F99)</f>
        <v>0</v>
      </c>
      <c r="G100" s="16">
        <f>SUM(G92:G99)</f>
        <v>176403.91681673838</v>
      </c>
      <c r="H100" s="51">
        <f>(H92*G92)+(H93*G93)+(H94*G94)+(H95*G95)+(H96*G96)+(H97*G97)+(H98*G98)+(H99*G99)</f>
        <v>175432.18179695302</v>
      </c>
      <c r="I100" s="51">
        <f>SUM(I92:I99)</f>
        <v>9218.1158531545625</v>
      </c>
      <c r="J100" s="121"/>
      <c r="K100" s="103"/>
      <c r="L100" s="30"/>
    </row>
    <row r="101" spans="2:12" ht="51" customHeight="1" x14ac:dyDescent="0.25">
      <c r="B101" s="38" t="s">
        <v>428</v>
      </c>
      <c r="C101" s="160" t="s">
        <v>590</v>
      </c>
      <c r="D101" s="161"/>
      <c r="E101" s="161"/>
      <c r="F101" s="161"/>
      <c r="G101" s="161"/>
      <c r="H101" s="161"/>
      <c r="I101" s="162"/>
      <c r="J101" s="162"/>
      <c r="K101" s="161"/>
      <c r="L101" s="27"/>
    </row>
    <row r="102" spans="2:12" ht="31.5" x14ac:dyDescent="0.25">
      <c r="B102" s="39" t="s">
        <v>429</v>
      </c>
      <c r="C102" s="99" t="s">
        <v>552</v>
      </c>
      <c r="D102" s="13">
        <v>11903.753992370866</v>
      </c>
      <c r="E102" s="13"/>
      <c r="F102" s="13"/>
      <c r="G102" s="64">
        <f>SUM(D102:F102)</f>
        <v>11903.753992370866</v>
      </c>
      <c r="H102" s="61">
        <v>1</v>
      </c>
      <c r="I102" s="71">
        <v>946.13313062392854</v>
      </c>
      <c r="J102" s="130" t="s">
        <v>582</v>
      </c>
      <c r="K102" s="100"/>
      <c r="L102" s="28"/>
    </row>
    <row r="103" spans="2:12" ht="15.75" hidden="1" x14ac:dyDescent="0.25">
      <c r="B103" s="39" t="s">
        <v>430</v>
      </c>
      <c r="C103" s="99"/>
      <c r="D103" s="13"/>
      <c r="E103" s="13"/>
      <c r="F103" s="13"/>
      <c r="G103" s="64">
        <f t="shared" ref="G103:G109" si="9">SUM(D103:F103)</f>
        <v>0</v>
      </c>
      <c r="H103" s="61"/>
      <c r="I103" s="71"/>
      <c r="J103" s="120"/>
      <c r="K103" s="100"/>
      <c r="L103" s="28"/>
    </row>
    <row r="104" spans="2:12" ht="15.75" hidden="1" x14ac:dyDescent="0.25">
      <c r="B104" s="39" t="s">
        <v>431</v>
      </c>
      <c r="C104" s="101"/>
      <c r="D104" s="13"/>
      <c r="E104" s="13"/>
      <c r="F104" s="13"/>
      <c r="G104" s="64">
        <f t="shared" si="9"/>
        <v>0</v>
      </c>
      <c r="H104" s="61"/>
      <c r="I104" s="71"/>
      <c r="J104" s="120"/>
      <c r="K104" s="100"/>
      <c r="L104" s="28"/>
    </row>
    <row r="105" spans="2:12" ht="15.75" hidden="1" x14ac:dyDescent="0.25">
      <c r="B105" s="39" t="s">
        <v>432</v>
      </c>
      <c r="C105" s="101"/>
      <c r="D105" s="13"/>
      <c r="E105" s="13"/>
      <c r="F105" s="13"/>
      <c r="G105" s="64">
        <f t="shared" si="9"/>
        <v>0</v>
      </c>
      <c r="H105" s="61"/>
      <c r="I105" s="71"/>
      <c r="J105" s="120"/>
      <c r="K105" s="100"/>
      <c r="L105" s="28"/>
    </row>
    <row r="106" spans="2:12" ht="15.75" hidden="1" x14ac:dyDescent="0.25">
      <c r="B106" s="39" t="s">
        <v>433</v>
      </c>
      <c r="C106" s="101"/>
      <c r="D106" s="13"/>
      <c r="E106" s="13"/>
      <c r="F106" s="13"/>
      <c r="G106" s="64">
        <f t="shared" si="9"/>
        <v>0</v>
      </c>
      <c r="H106" s="61"/>
      <c r="I106" s="71"/>
      <c r="J106" s="120"/>
      <c r="K106" s="100"/>
      <c r="L106" s="28"/>
    </row>
    <row r="107" spans="2:12" ht="15.75" hidden="1" x14ac:dyDescent="0.25">
      <c r="B107" s="39" t="s">
        <v>434</v>
      </c>
      <c r="C107" s="101"/>
      <c r="D107" s="13"/>
      <c r="E107" s="13"/>
      <c r="F107" s="13"/>
      <c r="G107" s="64">
        <f t="shared" si="9"/>
        <v>0</v>
      </c>
      <c r="H107" s="61"/>
      <c r="I107" s="71"/>
      <c r="J107" s="120"/>
      <c r="K107" s="100"/>
      <c r="L107" s="28"/>
    </row>
    <row r="108" spans="2:12" ht="15.75" hidden="1" x14ac:dyDescent="0.25">
      <c r="B108" s="39" t="s">
        <v>435</v>
      </c>
      <c r="C108" s="115"/>
      <c r="D108" s="14"/>
      <c r="E108" s="14"/>
      <c r="F108" s="14"/>
      <c r="G108" s="64">
        <f t="shared" si="9"/>
        <v>0</v>
      </c>
      <c r="H108" s="62"/>
      <c r="I108" s="72"/>
      <c r="J108" s="120"/>
      <c r="K108" s="103"/>
      <c r="L108" s="28"/>
    </row>
    <row r="109" spans="2:12" ht="15.75" hidden="1" x14ac:dyDescent="0.25">
      <c r="B109" s="39" t="s">
        <v>436</v>
      </c>
      <c r="C109" s="115"/>
      <c r="D109" s="14"/>
      <c r="E109" s="14"/>
      <c r="F109" s="14"/>
      <c r="G109" s="64">
        <f t="shared" si="9"/>
        <v>0</v>
      </c>
      <c r="H109" s="62"/>
      <c r="I109" s="72"/>
      <c r="J109" s="120"/>
      <c r="K109" s="103"/>
      <c r="L109" s="28"/>
    </row>
    <row r="110" spans="2:12" ht="15.75" x14ac:dyDescent="0.25">
      <c r="C110" s="40" t="s">
        <v>502</v>
      </c>
      <c r="D110" s="15">
        <f>SUM(D102:D109)</f>
        <v>11903.753992370866</v>
      </c>
      <c r="E110" s="15">
        <f>SUM(E102:E109)</f>
        <v>0</v>
      </c>
      <c r="F110" s="15">
        <f>SUM(F102:F109)</f>
        <v>0</v>
      </c>
      <c r="G110" s="15">
        <f>SUM(G102:G109)</f>
        <v>11903.753992370866</v>
      </c>
      <c r="H110" s="51">
        <f>(H102*G102)+(H103*G103)+(H104*G104)+(H105*G105)+(H106*G106)+(H107*G107)+(H108*G108)+(H109*G109)</f>
        <v>11903.753992370866</v>
      </c>
      <c r="I110" s="51">
        <f>SUM(I102:I109)</f>
        <v>946.13313062392854</v>
      </c>
      <c r="J110" s="121"/>
      <c r="K110" s="103"/>
      <c r="L110" s="30"/>
    </row>
    <row r="111" spans="2:12" ht="51" hidden="1" customHeight="1" x14ac:dyDescent="0.25">
      <c r="B111" s="70" t="s">
        <v>437</v>
      </c>
      <c r="C111" s="137"/>
      <c r="D111" s="137"/>
      <c r="E111" s="137"/>
      <c r="F111" s="137"/>
      <c r="G111" s="137"/>
      <c r="H111" s="137"/>
      <c r="I111" s="138"/>
      <c r="J111" s="138"/>
      <c r="K111" s="137"/>
      <c r="L111" s="27"/>
    </row>
    <row r="112" spans="2:12" ht="15.75" hidden="1" x14ac:dyDescent="0.25">
      <c r="B112" s="39" t="s">
        <v>438</v>
      </c>
      <c r="C112" s="101"/>
      <c r="D112" s="13"/>
      <c r="E112" s="13"/>
      <c r="F112" s="13"/>
      <c r="G112" s="64">
        <f>SUM(D112:F112)</f>
        <v>0</v>
      </c>
      <c r="H112" s="61"/>
      <c r="I112" s="71"/>
      <c r="J112" s="120"/>
      <c r="K112" s="100"/>
      <c r="L112" s="28"/>
    </row>
    <row r="113" spans="2:12" ht="15.75" hidden="1" x14ac:dyDescent="0.25">
      <c r="B113" s="39" t="s">
        <v>439</v>
      </c>
      <c r="C113" s="101"/>
      <c r="D113" s="13"/>
      <c r="E113" s="13"/>
      <c r="F113" s="13"/>
      <c r="G113" s="64">
        <f t="shared" ref="G113:G119" si="10">SUM(D113:F113)</f>
        <v>0</v>
      </c>
      <c r="H113" s="61"/>
      <c r="I113" s="71"/>
      <c r="J113" s="120"/>
      <c r="K113" s="100"/>
      <c r="L113" s="28"/>
    </row>
    <row r="114" spans="2:12" ht="15.75" hidden="1" x14ac:dyDescent="0.25">
      <c r="B114" s="39" t="s">
        <v>440</v>
      </c>
      <c r="C114" s="101"/>
      <c r="D114" s="13"/>
      <c r="E114" s="13"/>
      <c r="F114" s="13"/>
      <c r="G114" s="64">
        <f t="shared" si="10"/>
        <v>0</v>
      </c>
      <c r="H114" s="61"/>
      <c r="I114" s="71"/>
      <c r="J114" s="120"/>
      <c r="K114" s="100"/>
      <c r="L114" s="28"/>
    </row>
    <row r="115" spans="2:12" ht="15.75" hidden="1" x14ac:dyDescent="0.25">
      <c r="B115" s="39" t="s">
        <v>441</v>
      </c>
      <c r="C115" s="101"/>
      <c r="D115" s="13"/>
      <c r="E115" s="13"/>
      <c r="F115" s="13"/>
      <c r="G115" s="64">
        <f t="shared" si="10"/>
        <v>0</v>
      </c>
      <c r="H115" s="61"/>
      <c r="I115" s="71"/>
      <c r="J115" s="120"/>
      <c r="K115" s="100"/>
      <c r="L115" s="28"/>
    </row>
    <row r="116" spans="2:12" ht="15.75" hidden="1" x14ac:dyDescent="0.25">
      <c r="B116" s="39" t="s">
        <v>442</v>
      </c>
      <c r="C116" s="101"/>
      <c r="D116" s="13"/>
      <c r="E116" s="13"/>
      <c r="F116" s="13"/>
      <c r="G116" s="64">
        <f t="shared" si="10"/>
        <v>0</v>
      </c>
      <c r="H116" s="61"/>
      <c r="I116" s="71"/>
      <c r="J116" s="120"/>
      <c r="K116" s="100"/>
      <c r="L116" s="28"/>
    </row>
    <row r="117" spans="2:12" ht="15.75" hidden="1" x14ac:dyDescent="0.25">
      <c r="B117" s="39" t="s">
        <v>443</v>
      </c>
      <c r="C117" s="101"/>
      <c r="D117" s="13"/>
      <c r="E117" s="13"/>
      <c r="F117" s="13"/>
      <c r="G117" s="64">
        <f t="shared" si="10"/>
        <v>0</v>
      </c>
      <c r="H117" s="61"/>
      <c r="I117" s="71"/>
      <c r="J117" s="120"/>
      <c r="K117" s="100"/>
      <c r="L117" s="28"/>
    </row>
    <row r="118" spans="2:12" ht="15.75" hidden="1" x14ac:dyDescent="0.25">
      <c r="B118" s="39" t="s">
        <v>444</v>
      </c>
      <c r="C118" s="102"/>
      <c r="D118" s="14"/>
      <c r="E118" s="14"/>
      <c r="F118" s="14"/>
      <c r="G118" s="64">
        <f t="shared" si="10"/>
        <v>0</v>
      </c>
      <c r="H118" s="62"/>
      <c r="I118" s="72"/>
      <c r="J118" s="120"/>
      <c r="K118" s="103"/>
      <c r="L118" s="28"/>
    </row>
    <row r="119" spans="2:12" ht="15.75" hidden="1" x14ac:dyDescent="0.25">
      <c r="B119" s="39" t="s">
        <v>445</v>
      </c>
      <c r="C119" s="102"/>
      <c r="D119" s="14"/>
      <c r="E119" s="14"/>
      <c r="F119" s="14"/>
      <c r="G119" s="64">
        <f t="shared" si="10"/>
        <v>0</v>
      </c>
      <c r="H119" s="62"/>
      <c r="I119" s="72"/>
      <c r="J119" s="120"/>
      <c r="K119" s="103"/>
      <c r="L119" s="28"/>
    </row>
    <row r="120" spans="2:12" ht="15.75" hidden="1" x14ac:dyDescent="0.25">
      <c r="C120" s="40" t="s">
        <v>502</v>
      </c>
      <c r="D120" s="16">
        <f>SUM(D112:D119)</f>
        <v>0</v>
      </c>
      <c r="E120" s="16">
        <f>SUM(E112:E119)</f>
        <v>0</v>
      </c>
      <c r="F120" s="16">
        <f>SUM(F112:F119)</f>
        <v>0</v>
      </c>
      <c r="G120" s="16">
        <f>SUM(G112:G119)</f>
        <v>0</v>
      </c>
      <c r="H120" s="51">
        <f>(H112*G112)+(H113*G113)+(H114*G114)+(H115*G115)+(H116*G116)+(H117*G117)+(H118*G118)+(H119*G119)</f>
        <v>0</v>
      </c>
      <c r="I120" s="51">
        <f>SUM(I112:I119)</f>
        <v>0</v>
      </c>
      <c r="J120" s="121"/>
      <c r="K120" s="103"/>
      <c r="L120" s="30"/>
    </row>
    <row r="121" spans="2:12" ht="51" hidden="1" customHeight="1" x14ac:dyDescent="0.25">
      <c r="B121" s="70" t="s">
        <v>446</v>
      </c>
      <c r="C121" s="137"/>
      <c r="D121" s="137"/>
      <c r="E121" s="137"/>
      <c r="F121" s="137"/>
      <c r="G121" s="137"/>
      <c r="H121" s="137"/>
      <c r="I121" s="138"/>
      <c r="J121" s="138"/>
      <c r="K121" s="137"/>
      <c r="L121" s="27"/>
    </row>
    <row r="122" spans="2:12" ht="15.75" hidden="1" x14ac:dyDescent="0.25">
      <c r="B122" s="39" t="s">
        <v>447</v>
      </c>
      <c r="C122" s="101"/>
      <c r="D122" s="13"/>
      <c r="E122" s="13"/>
      <c r="F122" s="13"/>
      <c r="G122" s="64">
        <f>SUM(D122:F122)</f>
        <v>0</v>
      </c>
      <c r="H122" s="61"/>
      <c r="I122" s="71"/>
      <c r="J122" s="120"/>
      <c r="K122" s="100"/>
      <c r="L122" s="28"/>
    </row>
    <row r="123" spans="2:12" ht="15.75" hidden="1" x14ac:dyDescent="0.25">
      <c r="B123" s="39" t="s">
        <v>448</v>
      </c>
      <c r="C123" s="101"/>
      <c r="D123" s="13"/>
      <c r="E123" s="13"/>
      <c r="F123" s="13"/>
      <c r="G123" s="64">
        <f t="shared" ref="G123:G129" si="11">SUM(D123:F123)</f>
        <v>0</v>
      </c>
      <c r="H123" s="61"/>
      <c r="I123" s="71"/>
      <c r="J123" s="120"/>
      <c r="K123" s="100"/>
      <c r="L123" s="28"/>
    </row>
    <row r="124" spans="2:12" ht="15.75" hidden="1" x14ac:dyDescent="0.25">
      <c r="B124" s="39" t="s">
        <v>449</v>
      </c>
      <c r="C124" s="101"/>
      <c r="D124" s="13"/>
      <c r="E124" s="13"/>
      <c r="F124" s="13"/>
      <c r="G124" s="64">
        <f t="shared" si="11"/>
        <v>0</v>
      </c>
      <c r="H124" s="61"/>
      <c r="I124" s="71"/>
      <c r="J124" s="120"/>
      <c r="K124" s="100"/>
      <c r="L124" s="28"/>
    </row>
    <row r="125" spans="2:12" ht="15.75" hidden="1" x14ac:dyDescent="0.25">
      <c r="B125" s="39" t="s">
        <v>450</v>
      </c>
      <c r="C125" s="101"/>
      <c r="D125" s="13"/>
      <c r="E125" s="13"/>
      <c r="F125" s="13"/>
      <c r="G125" s="64">
        <f t="shared" si="11"/>
        <v>0</v>
      </c>
      <c r="H125" s="61"/>
      <c r="I125" s="71"/>
      <c r="J125" s="120"/>
      <c r="K125" s="100"/>
      <c r="L125" s="28"/>
    </row>
    <row r="126" spans="2:12" ht="15.75" hidden="1" x14ac:dyDescent="0.25">
      <c r="B126" s="39" t="s">
        <v>451</v>
      </c>
      <c r="C126" s="101"/>
      <c r="D126" s="13"/>
      <c r="E126" s="13"/>
      <c r="F126" s="13"/>
      <c r="G126" s="64">
        <f t="shared" si="11"/>
        <v>0</v>
      </c>
      <c r="H126" s="61"/>
      <c r="I126" s="71"/>
      <c r="J126" s="120"/>
      <c r="K126" s="100"/>
      <c r="L126" s="28"/>
    </row>
    <row r="127" spans="2:12" ht="15.75" hidden="1" x14ac:dyDescent="0.25">
      <c r="B127" s="39" t="s">
        <v>452</v>
      </c>
      <c r="C127" s="101"/>
      <c r="D127" s="13"/>
      <c r="E127" s="13"/>
      <c r="F127" s="13"/>
      <c r="G127" s="64">
        <f t="shared" si="11"/>
        <v>0</v>
      </c>
      <c r="H127" s="61"/>
      <c r="I127" s="71"/>
      <c r="J127" s="120"/>
      <c r="K127" s="100"/>
      <c r="L127" s="28"/>
    </row>
    <row r="128" spans="2:12" ht="15.75" hidden="1" x14ac:dyDescent="0.25">
      <c r="B128" s="39" t="s">
        <v>453</v>
      </c>
      <c r="C128" s="102"/>
      <c r="D128" s="14"/>
      <c r="E128" s="14"/>
      <c r="F128" s="14"/>
      <c r="G128" s="64">
        <f t="shared" si="11"/>
        <v>0</v>
      </c>
      <c r="H128" s="62"/>
      <c r="I128" s="72"/>
      <c r="J128" s="120"/>
      <c r="K128" s="103"/>
      <c r="L128" s="28"/>
    </row>
    <row r="129" spans="2:12" ht="15.75" hidden="1" x14ac:dyDescent="0.25">
      <c r="B129" s="39" t="s">
        <v>454</v>
      </c>
      <c r="C129" s="102"/>
      <c r="D129" s="14"/>
      <c r="E129" s="14"/>
      <c r="F129" s="14"/>
      <c r="G129" s="64">
        <f t="shared" si="11"/>
        <v>0</v>
      </c>
      <c r="H129" s="62"/>
      <c r="I129" s="72"/>
      <c r="J129" s="120"/>
      <c r="K129" s="103"/>
      <c r="L129" s="28"/>
    </row>
    <row r="130" spans="2:12" ht="15.75" hidden="1" x14ac:dyDescent="0.25">
      <c r="C130" s="40" t="s">
        <v>502</v>
      </c>
      <c r="D130" s="15">
        <f>SUM(D122:D129)</f>
        <v>0</v>
      </c>
      <c r="E130" s="15">
        <f>SUM(E122:E129)</f>
        <v>0</v>
      </c>
      <c r="F130" s="15">
        <f>SUM(F122:F129)</f>
        <v>0</v>
      </c>
      <c r="G130" s="15">
        <f>SUM(G122:G129)</f>
        <v>0</v>
      </c>
      <c r="H130" s="51">
        <f>(H122*G122)+(H123*G123)+(H124*G124)+(H125*G125)+(H126*G126)+(H127*G127)+(H128*G128)+(H129*G129)</f>
        <v>0</v>
      </c>
      <c r="I130" s="51">
        <f>SUM(I122:I129)</f>
        <v>0</v>
      </c>
      <c r="J130" s="121"/>
      <c r="K130" s="103"/>
      <c r="L130" s="30"/>
    </row>
    <row r="131" spans="2:12" ht="15.75" hidden="1" customHeight="1" x14ac:dyDescent="0.25">
      <c r="B131" s="5"/>
      <c r="C131" s="8"/>
      <c r="D131" s="17"/>
      <c r="E131" s="17"/>
      <c r="F131" s="17"/>
      <c r="G131" s="17"/>
      <c r="H131" s="17"/>
      <c r="I131" s="17"/>
      <c r="J131" s="122"/>
      <c r="K131" s="31"/>
      <c r="L131" s="3"/>
    </row>
    <row r="132" spans="2:12" ht="51" hidden="1" customHeight="1" x14ac:dyDescent="0.25">
      <c r="B132" s="40" t="s">
        <v>455</v>
      </c>
      <c r="C132" s="159"/>
      <c r="D132" s="159"/>
      <c r="E132" s="159"/>
      <c r="F132" s="159"/>
      <c r="G132" s="159"/>
      <c r="H132" s="159"/>
      <c r="I132" s="152"/>
      <c r="J132" s="152"/>
      <c r="K132" s="159"/>
      <c r="L132" s="12"/>
    </row>
    <row r="133" spans="2:12" ht="51" hidden="1" customHeight="1" x14ac:dyDescent="0.25">
      <c r="B133" s="38" t="s">
        <v>456</v>
      </c>
      <c r="C133" s="137"/>
      <c r="D133" s="137"/>
      <c r="E133" s="137"/>
      <c r="F133" s="137"/>
      <c r="G133" s="137"/>
      <c r="H133" s="137"/>
      <c r="I133" s="138"/>
      <c r="J133" s="138"/>
      <c r="K133" s="137"/>
      <c r="L133" s="27"/>
    </row>
    <row r="134" spans="2:12" ht="15.75" hidden="1" x14ac:dyDescent="0.25">
      <c r="B134" s="39" t="s">
        <v>457</v>
      </c>
      <c r="C134" s="101"/>
      <c r="D134" s="13"/>
      <c r="E134" s="13"/>
      <c r="F134" s="13"/>
      <c r="G134" s="64">
        <f>SUM(D134:F134)</f>
        <v>0</v>
      </c>
      <c r="H134" s="61"/>
      <c r="I134" s="71"/>
      <c r="J134" s="120"/>
      <c r="K134" s="100"/>
      <c r="L134" s="28"/>
    </row>
    <row r="135" spans="2:12" ht="15.75" hidden="1" x14ac:dyDescent="0.25">
      <c r="B135" s="39" t="s">
        <v>458</v>
      </c>
      <c r="C135" s="101"/>
      <c r="D135" s="13"/>
      <c r="E135" s="13"/>
      <c r="F135" s="13"/>
      <c r="G135" s="64">
        <f t="shared" ref="G135:G141" si="12">SUM(D135:F135)</f>
        <v>0</v>
      </c>
      <c r="H135" s="61"/>
      <c r="I135" s="71"/>
      <c r="J135" s="120"/>
      <c r="K135" s="100"/>
      <c r="L135" s="28"/>
    </row>
    <row r="136" spans="2:12" ht="15.75" hidden="1" x14ac:dyDescent="0.25">
      <c r="B136" s="39" t="s">
        <v>459</v>
      </c>
      <c r="C136" s="101"/>
      <c r="D136" s="13"/>
      <c r="E136" s="13"/>
      <c r="F136" s="13"/>
      <c r="G136" s="64">
        <f t="shared" si="12"/>
        <v>0</v>
      </c>
      <c r="H136" s="61"/>
      <c r="I136" s="71"/>
      <c r="J136" s="120"/>
      <c r="K136" s="100"/>
      <c r="L136" s="28"/>
    </row>
    <row r="137" spans="2:12" ht="15.75" hidden="1" x14ac:dyDescent="0.25">
      <c r="B137" s="39" t="s">
        <v>460</v>
      </c>
      <c r="C137" s="101"/>
      <c r="D137" s="13"/>
      <c r="E137" s="13"/>
      <c r="F137" s="13"/>
      <c r="G137" s="64">
        <f t="shared" si="12"/>
        <v>0</v>
      </c>
      <c r="H137" s="61"/>
      <c r="I137" s="71"/>
      <c r="J137" s="120"/>
      <c r="K137" s="100"/>
      <c r="L137" s="28"/>
    </row>
    <row r="138" spans="2:12" ht="15.75" hidden="1" x14ac:dyDescent="0.25">
      <c r="B138" s="39" t="s">
        <v>461</v>
      </c>
      <c r="C138" s="101"/>
      <c r="D138" s="13"/>
      <c r="E138" s="13"/>
      <c r="F138" s="13"/>
      <c r="G138" s="64">
        <f t="shared" si="12"/>
        <v>0</v>
      </c>
      <c r="H138" s="61"/>
      <c r="I138" s="71"/>
      <c r="J138" s="120"/>
      <c r="K138" s="100"/>
      <c r="L138" s="28"/>
    </row>
    <row r="139" spans="2:12" ht="15.75" hidden="1" x14ac:dyDescent="0.25">
      <c r="B139" s="39" t="s">
        <v>462</v>
      </c>
      <c r="C139" s="101"/>
      <c r="D139" s="13"/>
      <c r="E139" s="13"/>
      <c r="F139" s="13"/>
      <c r="G139" s="64">
        <f t="shared" si="12"/>
        <v>0</v>
      </c>
      <c r="H139" s="61"/>
      <c r="I139" s="71"/>
      <c r="J139" s="120"/>
      <c r="K139" s="100"/>
      <c r="L139" s="28"/>
    </row>
    <row r="140" spans="2:12" ht="15.75" hidden="1" x14ac:dyDescent="0.25">
      <c r="B140" s="39" t="s">
        <v>463</v>
      </c>
      <c r="C140" s="102"/>
      <c r="D140" s="14"/>
      <c r="E140" s="14"/>
      <c r="F140" s="14"/>
      <c r="G140" s="64">
        <f t="shared" si="12"/>
        <v>0</v>
      </c>
      <c r="H140" s="62"/>
      <c r="I140" s="72"/>
      <c r="J140" s="120"/>
      <c r="K140" s="103"/>
      <c r="L140" s="28"/>
    </row>
    <row r="141" spans="2:12" ht="15.75" hidden="1" x14ac:dyDescent="0.25">
      <c r="B141" s="39" t="s">
        <v>464</v>
      </c>
      <c r="C141" s="102"/>
      <c r="D141" s="14"/>
      <c r="E141" s="14"/>
      <c r="F141" s="14"/>
      <c r="G141" s="64">
        <f t="shared" si="12"/>
        <v>0</v>
      </c>
      <c r="H141" s="62"/>
      <c r="I141" s="72"/>
      <c r="J141" s="120"/>
      <c r="K141" s="103"/>
      <c r="L141" s="28"/>
    </row>
    <row r="142" spans="2:12" ht="15.75" hidden="1" x14ac:dyDescent="0.25">
      <c r="C142" s="40" t="s">
        <v>502</v>
      </c>
      <c r="D142" s="15">
        <f>SUM(D134:D141)</f>
        <v>0</v>
      </c>
      <c r="E142" s="15">
        <f>SUM(E134:E141)</f>
        <v>0</v>
      </c>
      <c r="F142" s="15">
        <f>SUM(F134:F141)</f>
        <v>0</v>
      </c>
      <c r="G142" s="16">
        <f>SUM(G134:G141)</f>
        <v>0</v>
      </c>
      <c r="H142" s="51">
        <f>(H134*G134)+(H135*G135)+(H136*G136)+(H137*G137)+(H138*G138)+(H139*G139)+(H140*G140)+(H141*G141)</f>
        <v>0</v>
      </c>
      <c r="I142" s="51">
        <f>SUM(I134:I141)</f>
        <v>0</v>
      </c>
      <c r="J142" s="121"/>
      <c r="K142" s="103"/>
      <c r="L142" s="30"/>
    </row>
    <row r="143" spans="2:12" ht="51" hidden="1" customHeight="1" x14ac:dyDescent="0.25">
      <c r="B143" s="38" t="s">
        <v>465</v>
      </c>
      <c r="C143" s="137"/>
      <c r="D143" s="137"/>
      <c r="E143" s="137"/>
      <c r="F143" s="137"/>
      <c r="G143" s="137"/>
      <c r="H143" s="137"/>
      <c r="I143" s="138"/>
      <c r="J143" s="138"/>
      <c r="K143" s="137"/>
      <c r="L143" s="27"/>
    </row>
    <row r="144" spans="2:12" ht="15.75" hidden="1" x14ac:dyDescent="0.25">
      <c r="B144" s="39" t="s">
        <v>466</v>
      </c>
      <c r="C144" s="101"/>
      <c r="D144" s="13"/>
      <c r="E144" s="13"/>
      <c r="F144" s="13"/>
      <c r="G144" s="64">
        <f>SUM(D144:F144)</f>
        <v>0</v>
      </c>
      <c r="H144" s="61"/>
      <c r="I144" s="71"/>
      <c r="J144" s="120"/>
      <c r="K144" s="100"/>
      <c r="L144" s="28"/>
    </row>
    <row r="145" spans="2:12" ht="15.75" hidden="1" x14ac:dyDescent="0.25">
      <c r="B145" s="39" t="s">
        <v>467</v>
      </c>
      <c r="C145" s="101"/>
      <c r="D145" s="13"/>
      <c r="E145" s="13"/>
      <c r="F145" s="13"/>
      <c r="G145" s="64">
        <f t="shared" ref="G145:G151" si="13">SUM(D145:F145)</f>
        <v>0</v>
      </c>
      <c r="H145" s="61"/>
      <c r="I145" s="71"/>
      <c r="J145" s="120"/>
      <c r="K145" s="100"/>
      <c r="L145" s="28"/>
    </row>
    <row r="146" spans="2:12" ht="15.75" hidden="1" x14ac:dyDescent="0.25">
      <c r="B146" s="39" t="s">
        <v>468</v>
      </c>
      <c r="C146" s="101"/>
      <c r="D146" s="13"/>
      <c r="E146" s="13"/>
      <c r="F146" s="13"/>
      <c r="G146" s="64">
        <f t="shared" si="13"/>
        <v>0</v>
      </c>
      <c r="H146" s="61"/>
      <c r="I146" s="71"/>
      <c r="J146" s="120"/>
      <c r="K146" s="100"/>
      <c r="L146" s="28"/>
    </row>
    <row r="147" spans="2:12" ht="15.75" hidden="1" x14ac:dyDescent="0.25">
      <c r="B147" s="39" t="s">
        <v>469</v>
      </c>
      <c r="C147" s="101"/>
      <c r="D147" s="13"/>
      <c r="E147" s="13"/>
      <c r="F147" s="13"/>
      <c r="G147" s="64">
        <f t="shared" si="13"/>
        <v>0</v>
      </c>
      <c r="H147" s="61"/>
      <c r="I147" s="71"/>
      <c r="J147" s="120"/>
      <c r="K147" s="100"/>
      <c r="L147" s="28"/>
    </row>
    <row r="148" spans="2:12" ht="15.75" hidden="1" x14ac:dyDescent="0.25">
      <c r="B148" s="39" t="s">
        <v>470</v>
      </c>
      <c r="C148" s="101"/>
      <c r="D148" s="13"/>
      <c r="E148" s="13"/>
      <c r="F148" s="13"/>
      <c r="G148" s="64">
        <f t="shared" si="13"/>
        <v>0</v>
      </c>
      <c r="H148" s="61"/>
      <c r="I148" s="71"/>
      <c r="J148" s="120"/>
      <c r="K148" s="100"/>
      <c r="L148" s="28"/>
    </row>
    <row r="149" spans="2:12" ht="15.75" hidden="1" x14ac:dyDescent="0.25">
      <c r="B149" s="39" t="s">
        <v>471</v>
      </c>
      <c r="C149" s="101"/>
      <c r="D149" s="13"/>
      <c r="E149" s="13"/>
      <c r="F149" s="13"/>
      <c r="G149" s="64">
        <f t="shared" si="13"/>
        <v>0</v>
      </c>
      <c r="H149" s="61"/>
      <c r="I149" s="71"/>
      <c r="J149" s="120"/>
      <c r="K149" s="100"/>
      <c r="L149" s="28"/>
    </row>
    <row r="150" spans="2:12" ht="15.75" hidden="1" x14ac:dyDescent="0.25">
      <c r="B150" s="39" t="s">
        <v>472</v>
      </c>
      <c r="C150" s="102"/>
      <c r="D150" s="14"/>
      <c r="E150" s="14"/>
      <c r="F150" s="14"/>
      <c r="G150" s="64">
        <f t="shared" si="13"/>
        <v>0</v>
      </c>
      <c r="H150" s="62"/>
      <c r="I150" s="72"/>
      <c r="J150" s="120"/>
      <c r="K150" s="103"/>
      <c r="L150" s="28"/>
    </row>
    <row r="151" spans="2:12" ht="15.75" hidden="1" x14ac:dyDescent="0.25">
      <c r="B151" s="39" t="s">
        <v>473</v>
      </c>
      <c r="C151" s="102"/>
      <c r="D151" s="14"/>
      <c r="E151" s="14"/>
      <c r="F151" s="14"/>
      <c r="G151" s="64">
        <f t="shared" si="13"/>
        <v>0</v>
      </c>
      <c r="H151" s="62"/>
      <c r="I151" s="72"/>
      <c r="J151" s="120"/>
      <c r="K151" s="103"/>
      <c r="L151" s="28"/>
    </row>
    <row r="152" spans="2:12" ht="15.75" hidden="1" x14ac:dyDescent="0.25">
      <c r="C152" s="40" t="s">
        <v>502</v>
      </c>
      <c r="D152" s="16">
        <f>SUM(D144:D151)</f>
        <v>0</v>
      </c>
      <c r="E152" s="16">
        <f>SUM(E144:E151)</f>
        <v>0</v>
      </c>
      <c r="F152" s="16">
        <f>SUM(F144:F151)</f>
        <v>0</v>
      </c>
      <c r="G152" s="16">
        <f>SUM(G144:G151)</f>
        <v>0</v>
      </c>
      <c r="H152" s="51">
        <f>(H144*G144)+(H145*G145)+(H146*G146)+(H147*G147)+(H148*G148)+(H149*G149)+(H150*G150)+(H151*G151)</f>
        <v>0</v>
      </c>
      <c r="I152" s="51">
        <f>SUM(I144:I151)</f>
        <v>0</v>
      </c>
      <c r="J152" s="121"/>
      <c r="K152" s="103"/>
      <c r="L152" s="30"/>
    </row>
    <row r="153" spans="2:12" ht="51" hidden="1" customHeight="1" x14ac:dyDescent="0.25">
      <c r="B153" s="38" t="s">
        <v>474</v>
      </c>
      <c r="C153" s="137"/>
      <c r="D153" s="137"/>
      <c r="E153" s="137"/>
      <c r="F153" s="137"/>
      <c r="G153" s="137"/>
      <c r="H153" s="137"/>
      <c r="I153" s="138"/>
      <c r="J153" s="138"/>
      <c r="K153" s="137"/>
      <c r="L153" s="27"/>
    </row>
    <row r="154" spans="2:12" ht="15.75" hidden="1" x14ac:dyDescent="0.25">
      <c r="B154" s="39" t="s">
        <v>475</v>
      </c>
      <c r="C154" s="101"/>
      <c r="D154" s="13"/>
      <c r="E154" s="13"/>
      <c r="F154" s="13"/>
      <c r="G154" s="64">
        <f>SUM(D154:F154)</f>
        <v>0</v>
      </c>
      <c r="H154" s="61"/>
      <c r="I154" s="71"/>
      <c r="J154" s="120"/>
      <c r="K154" s="100"/>
      <c r="L154" s="28"/>
    </row>
    <row r="155" spans="2:12" ht="15.75" hidden="1" x14ac:dyDescent="0.25">
      <c r="B155" s="39" t="s">
        <v>476</v>
      </c>
      <c r="C155" s="101"/>
      <c r="D155" s="13"/>
      <c r="E155" s="13"/>
      <c r="F155" s="13"/>
      <c r="G155" s="64">
        <f t="shared" ref="G155:G161" si="14">SUM(D155:F155)</f>
        <v>0</v>
      </c>
      <c r="H155" s="61"/>
      <c r="I155" s="71"/>
      <c r="J155" s="120"/>
      <c r="K155" s="100"/>
      <c r="L155" s="28"/>
    </row>
    <row r="156" spans="2:12" ht="15.75" hidden="1" x14ac:dyDescent="0.25">
      <c r="B156" s="39" t="s">
        <v>477</v>
      </c>
      <c r="C156" s="101"/>
      <c r="D156" s="13"/>
      <c r="E156" s="13"/>
      <c r="F156" s="13"/>
      <c r="G156" s="64">
        <f t="shared" si="14"/>
        <v>0</v>
      </c>
      <c r="H156" s="61"/>
      <c r="I156" s="71"/>
      <c r="J156" s="120"/>
      <c r="K156" s="100"/>
      <c r="L156" s="28"/>
    </row>
    <row r="157" spans="2:12" ht="15.75" hidden="1" x14ac:dyDescent="0.25">
      <c r="B157" s="39" t="s">
        <v>478</v>
      </c>
      <c r="C157" s="101"/>
      <c r="D157" s="13"/>
      <c r="E157" s="13"/>
      <c r="F157" s="13"/>
      <c r="G157" s="64">
        <f t="shared" si="14"/>
        <v>0</v>
      </c>
      <c r="H157" s="61"/>
      <c r="I157" s="71"/>
      <c r="J157" s="120"/>
      <c r="K157" s="100"/>
      <c r="L157" s="28"/>
    </row>
    <row r="158" spans="2:12" ht="15.75" hidden="1" x14ac:dyDescent="0.25">
      <c r="B158" s="39" t="s">
        <v>479</v>
      </c>
      <c r="C158" s="101"/>
      <c r="D158" s="13"/>
      <c r="E158" s="13"/>
      <c r="F158" s="13"/>
      <c r="G158" s="64">
        <f t="shared" si="14"/>
        <v>0</v>
      </c>
      <c r="H158" s="61"/>
      <c r="I158" s="71"/>
      <c r="J158" s="120"/>
      <c r="K158" s="100"/>
      <c r="L158" s="28"/>
    </row>
    <row r="159" spans="2:12" ht="15.75" hidden="1" x14ac:dyDescent="0.25">
      <c r="B159" s="39" t="s">
        <v>480</v>
      </c>
      <c r="C159" s="101"/>
      <c r="D159" s="13"/>
      <c r="E159" s="13"/>
      <c r="F159" s="13"/>
      <c r="G159" s="64">
        <f t="shared" si="14"/>
        <v>0</v>
      </c>
      <c r="H159" s="61"/>
      <c r="I159" s="71"/>
      <c r="J159" s="120"/>
      <c r="K159" s="100"/>
      <c r="L159" s="28"/>
    </row>
    <row r="160" spans="2:12" ht="15.75" hidden="1" x14ac:dyDescent="0.25">
      <c r="B160" s="39" t="s">
        <v>481</v>
      </c>
      <c r="C160" s="102"/>
      <c r="D160" s="14"/>
      <c r="E160" s="14"/>
      <c r="F160" s="14"/>
      <c r="G160" s="64">
        <f t="shared" si="14"/>
        <v>0</v>
      </c>
      <c r="H160" s="62"/>
      <c r="I160" s="72"/>
      <c r="J160" s="120"/>
      <c r="K160" s="103"/>
      <c r="L160" s="28"/>
    </row>
    <row r="161" spans="2:12" ht="15.75" hidden="1" x14ac:dyDescent="0.25">
      <c r="B161" s="39" t="s">
        <v>482</v>
      </c>
      <c r="C161" s="102"/>
      <c r="D161" s="14"/>
      <c r="E161" s="14"/>
      <c r="F161" s="14"/>
      <c r="G161" s="64">
        <f t="shared" si="14"/>
        <v>0</v>
      </c>
      <c r="H161" s="62"/>
      <c r="I161" s="72"/>
      <c r="J161" s="120"/>
      <c r="K161" s="103"/>
      <c r="L161" s="28"/>
    </row>
    <row r="162" spans="2:12" ht="15.75" hidden="1" x14ac:dyDescent="0.25">
      <c r="C162" s="40" t="s">
        <v>502</v>
      </c>
      <c r="D162" s="16">
        <f>SUM(D154:D161)</f>
        <v>0</v>
      </c>
      <c r="E162" s="16">
        <f>SUM(E154:E161)</f>
        <v>0</v>
      </c>
      <c r="F162" s="16">
        <f>SUM(F154:F161)</f>
        <v>0</v>
      </c>
      <c r="G162" s="16">
        <f>SUM(G154:G161)</f>
        <v>0</v>
      </c>
      <c r="H162" s="51">
        <f>(H154*G154)+(H155*G155)+(H156*G156)+(H157*G157)+(H158*G158)+(H159*G159)+(H160*G160)+(H161*G161)</f>
        <v>0</v>
      </c>
      <c r="I162" s="51">
        <f>SUM(I154:I161)</f>
        <v>0</v>
      </c>
      <c r="J162" s="121"/>
      <c r="K162" s="103"/>
      <c r="L162" s="30"/>
    </row>
    <row r="163" spans="2:12" ht="51" hidden="1" customHeight="1" x14ac:dyDescent="0.25">
      <c r="B163" s="38" t="s">
        <v>483</v>
      </c>
      <c r="C163" s="137"/>
      <c r="D163" s="137"/>
      <c r="E163" s="137"/>
      <c r="F163" s="137"/>
      <c r="G163" s="137"/>
      <c r="H163" s="137"/>
      <c r="I163" s="138"/>
      <c r="J163" s="138"/>
      <c r="K163" s="137"/>
      <c r="L163" s="27"/>
    </row>
    <row r="164" spans="2:12" ht="15.75" hidden="1" x14ac:dyDescent="0.25">
      <c r="B164" s="39" t="s">
        <v>484</v>
      </c>
      <c r="C164" s="101"/>
      <c r="D164" s="13"/>
      <c r="E164" s="13"/>
      <c r="F164" s="13"/>
      <c r="G164" s="64">
        <f>SUM(D164:F164)</f>
        <v>0</v>
      </c>
      <c r="H164" s="61"/>
      <c r="I164" s="71"/>
      <c r="J164" s="120"/>
      <c r="K164" s="100"/>
      <c r="L164" s="28"/>
    </row>
    <row r="165" spans="2:12" ht="15.75" hidden="1" x14ac:dyDescent="0.25">
      <c r="B165" s="39" t="s">
        <v>485</v>
      </c>
      <c r="C165" s="101"/>
      <c r="D165" s="13"/>
      <c r="E165" s="13"/>
      <c r="F165" s="13"/>
      <c r="G165" s="64">
        <f t="shared" ref="G165:G171" si="15">SUM(D165:F165)</f>
        <v>0</v>
      </c>
      <c r="H165" s="61"/>
      <c r="I165" s="71"/>
      <c r="J165" s="120"/>
      <c r="K165" s="100"/>
      <c r="L165" s="28"/>
    </row>
    <row r="166" spans="2:12" ht="15.75" hidden="1" x14ac:dyDescent="0.25">
      <c r="B166" s="39" t="s">
        <v>486</v>
      </c>
      <c r="C166" s="101"/>
      <c r="D166" s="13"/>
      <c r="E166" s="13"/>
      <c r="F166" s="13"/>
      <c r="G166" s="64">
        <f t="shared" si="15"/>
        <v>0</v>
      </c>
      <c r="H166" s="61"/>
      <c r="I166" s="71"/>
      <c r="J166" s="120"/>
      <c r="K166" s="100"/>
      <c r="L166" s="28"/>
    </row>
    <row r="167" spans="2:12" ht="15.75" hidden="1" x14ac:dyDescent="0.25">
      <c r="B167" s="39" t="s">
        <v>487</v>
      </c>
      <c r="C167" s="101"/>
      <c r="D167" s="13"/>
      <c r="E167" s="13"/>
      <c r="F167" s="13"/>
      <c r="G167" s="64">
        <f t="shared" si="15"/>
        <v>0</v>
      </c>
      <c r="H167" s="61"/>
      <c r="I167" s="71"/>
      <c r="J167" s="120"/>
      <c r="K167" s="100"/>
      <c r="L167" s="28"/>
    </row>
    <row r="168" spans="2:12" ht="15.75" hidden="1" x14ac:dyDescent="0.25">
      <c r="B168" s="39" t="s">
        <v>488</v>
      </c>
      <c r="C168" s="101"/>
      <c r="D168" s="13"/>
      <c r="E168" s="13"/>
      <c r="F168" s="13"/>
      <c r="G168" s="64">
        <f>SUM(D168:F168)</f>
        <v>0</v>
      </c>
      <c r="H168" s="61"/>
      <c r="I168" s="71"/>
      <c r="J168" s="120"/>
      <c r="K168" s="100"/>
      <c r="L168" s="28"/>
    </row>
    <row r="169" spans="2:12" ht="15.75" hidden="1" x14ac:dyDescent="0.25">
      <c r="B169" s="39" t="s">
        <v>489</v>
      </c>
      <c r="C169" s="101"/>
      <c r="D169" s="13"/>
      <c r="E169" s="13"/>
      <c r="F169" s="13"/>
      <c r="G169" s="64">
        <f t="shared" si="15"/>
        <v>0</v>
      </c>
      <c r="H169" s="61"/>
      <c r="I169" s="71"/>
      <c r="J169" s="120"/>
      <c r="K169" s="100"/>
      <c r="L169" s="28"/>
    </row>
    <row r="170" spans="2:12" ht="15.75" hidden="1" x14ac:dyDescent="0.25">
      <c r="B170" s="39" t="s">
        <v>490</v>
      </c>
      <c r="C170" s="102"/>
      <c r="D170" s="14"/>
      <c r="E170" s="14"/>
      <c r="F170" s="14"/>
      <c r="G170" s="64">
        <f t="shared" si="15"/>
        <v>0</v>
      </c>
      <c r="H170" s="62"/>
      <c r="I170" s="72"/>
      <c r="J170" s="120"/>
      <c r="K170" s="103"/>
      <c r="L170" s="28"/>
    </row>
    <row r="171" spans="2:12" ht="15.75" hidden="1" x14ac:dyDescent="0.25">
      <c r="B171" s="39" t="s">
        <v>491</v>
      </c>
      <c r="C171" s="102"/>
      <c r="D171" s="14"/>
      <c r="E171" s="14"/>
      <c r="F171" s="14"/>
      <c r="G171" s="64">
        <f t="shared" si="15"/>
        <v>0</v>
      </c>
      <c r="H171" s="62"/>
      <c r="I171" s="72"/>
      <c r="J171" s="120"/>
      <c r="K171" s="103"/>
      <c r="L171" s="28"/>
    </row>
    <row r="172" spans="2:12" ht="15.75" hidden="1" x14ac:dyDescent="0.25">
      <c r="C172" s="40" t="s">
        <v>502</v>
      </c>
      <c r="D172" s="15">
        <f>SUM(D164:D171)</f>
        <v>0</v>
      </c>
      <c r="E172" s="15">
        <f>SUM(E164:E171)</f>
        <v>0</v>
      </c>
      <c r="F172" s="15">
        <f>SUM(F164:F171)</f>
        <v>0</v>
      </c>
      <c r="G172" s="15">
        <f>SUM(G164:G171)</f>
        <v>0</v>
      </c>
      <c r="H172" s="51">
        <f>(H164*G164)+(H165*G165)+(H166*G166)+(H167*G167)+(H168*G168)+(H169*G169)+(H170*G170)+(H171*G171)</f>
        <v>0</v>
      </c>
      <c r="I172" s="51">
        <f>SUM(I164:I171)</f>
        <v>0</v>
      </c>
      <c r="J172" s="121"/>
      <c r="K172" s="103"/>
      <c r="L172" s="30"/>
    </row>
    <row r="173" spans="2:12" ht="15.75" customHeight="1" x14ac:dyDescent="0.25">
      <c r="B173" s="5"/>
      <c r="C173" s="8"/>
      <c r="D173" s="17"/>
      <c r="E173" s="17"/>
      <c r="F173" s="17"/>
      <c r="G173" s="17"/>
      <c r="H173" s="17"/>
      <c r="I173" s="17"/>
      <c r="J173" s="122"/>
      <c r="K173" s="8"/>
      <c r="L173" s="3"/>
    </row>
    <row r="174" spans="2:12" ht="15.75" customHeight="1" x14ac:dyDescent="0.25">
      <c r="B174" s="5"/>
      <c r="C174" s="8"/>
      <c r="D174" s="17"/>
      <c r="E174" s="17"/>
      <c r="F174" s="17"/>
      <c r="G174" s="17"/>
      <c r="H174" s="17"/>
      <c r="I174" s="17"/>
      <c r="J174" s="122"/>
      <c r="K174" s="8"/>
      <c r="L174" s="3"/>
    </row>
    <row r="175" spans="2:12" ht="94.5" x14ac:dyDescent="0.25">
      <c r="B175" s="40" t="s">
        <v>492</v>
      </c>
      <c r="C175" s="116" t="s">
        <v>544</v>
      </c>
      <c r="D175" s="19">
        <v>279990</v>
      </c>
      <c r="E175" s="19"/>
      <c r="F175" s="19"/>
      <c r="G175" s="52">
        <f>SUM(D175:F175)</f>
        <v>279990</v>
      </c>
      <c r="H175" s="135">
        <v>0.8</v>
      </c>
      <c r="I175" s="19">
        <v>75258.883350070042</v>
      </c>
      <c r="J175" s="131" t="s">
        <v>578</v>
      </c>
      <c r="K175" s="131"/>
      <c r="L175" s="30"/>
    </row>
    <row r="176" spans="2:12" ht="78.75" x14ac:dyDescent="0.25">
      <c r="B176" s="40" t="s">
        <v>493</v>
      </c>
      <c r="C176" s="11" t="s">
        <v>545</v>
      </c>
      <c r="D176" s="19">
        <v>35100</v>
      </c>
      <c r="E176" s="19"/>
      <c r="F176" s="19"/>
      <c r="G176" s="52">
        <f>SUM(D176:F176)</f>
        <v>35100</v>
      </c>
      <c r="H176" s="63">
        <v>0.5</v>
      </c>
      <c r="I176" s="19">
        <v>8142.2616688806147</v>
      </c>
      <c r="J176" s="130" t="s">
        <v>581</v>
      </c>
      <c r="K176" s="105"/>
      <c r="L176" s="30"/>
    </row>
    <row r="177" spans="2:12" ht="64.5" customHeight="1" x14ac:dyDescent="0.25">
      <c r="B177" s="40" t="s">
        <v>494</v>
      </c>
      <c r="C177" s="56" t="s">
        <v>546</v>
      </c>
      <c r="D177" s="19">
        <v>77890</v>
      </c>
      <c r="E177" s="19"/>
      <c r="F177" s="19"/>
      <c r="G177" s="52">
        <f>SUM(D177:F177)</f>
        <v>77890</v>
      </c>
      <c r="H177" s="63">
        <v>1</v>
      </c>
      <c r="I177" s="19">
        <v>2978.2325234927571</v>
      </c>
      <c r="J177" s="130" t="s">
        <v>579</v>
      </c>
      <c r="K177" s="105"/>
      <c r="L177" s="30"/>
    </row>
    <row r="178" spans="2:12" ht="63" x14ac:dyDescent="0.25">
      <c r="B178" s="57" t="s">
        <v>495</v>
      </c>
      <c r="C178" s="116" t="s">
        <v>547</v>
      </c>
      <c r="D178" s="19">
        <v>20167</v>
      </c>
      <c r="E178" s="19"/>
      <c r="F178" s="19"/>
      <c r="G178" s="52">
        <f>SUM(D178:F178)</f>
        <v>20167</v>
      </c>
      <c r="H178" s="63">
        <v>1</v>
      </c>
      <c r="I178" s="19">
        <v>0</v>
      </c>
      <c r="J178" s="130" t="s">
        <v>580</v>
      </c>
      <c r="K178" s="105"/>
      <c r="L178" s="30"/>
    </row>
    <row r="179" spans="2:12" ht="38.25" customHeight="1" x14ac:dyDescent="0.25">
      <c r="B179" s="5"/>
      <c r="C179" s="58" t="s">
        <v>503</v>
      </c>
      <c r="D179" s="65">
        <f>SUM(D175:D178)</f>
        <v>413147</v>
      </c>
      <c r="E179" s="65">
        <f>SUM(E175:E178)</f>
        <v>0</v>
      </c>
      <c r="F179" s="65">
        <f>SUM(F175:F178)</f>
        <v>0</v>
      </c>
      <c r="G179" s="65">
        <f>SUM(G175:G178)</f>
        <v>413147</v>
      </c>
      <c r="H179" s="51">
        <f>(H175*G175)+(H176*G176)+(H177*G177)+(H178*G178)</f>
        <v>339599</v>
      </c>
      <c r="I179" s="51">
        <f>SUM(I175:I178)</f>
        <v>86379.377542443413</v>
      </c>
      <c r="J179" s="121"/>
      <c r="K179" s="11"/>
      <c r="L179" s="9"/>
    </row>
    <row r="180" spans="2:12" ht="15.75" customHeight="1" x14ac:dyDescent="0.25">
      <c r="B180" s="5"/>
      <c r="C180" s="8"/>
      <c r="D180" s="17"/>
      <c r="E180" s="17"/>
      <c r="F180" s="17"/>
      <c r="G180" s="17"/>
      <c r="H180" s="17"/>
      <c r="I180" s="17"/>
      <c r="J180" s="122"/>
      <c r="K180" s="8"/>
      <c r="L180" s="9"/>
    </row>
    <row r="181" spans="2:12" ht="15.75" customHeight="1" x14ac:dyDescent="0.25">
      <c r="B181" s="5"/>
      <c r="C181" s="8"/>
      <c r="D181" s="17"/>
      <c r="E181" s="17"/>
      <c r="F181" s="17"/>
      <c r="G181" s="17"/>
      <c r="H181" s="17"/>
      <c r="I181" s="17"/>
      <c r="J181" s="122"/>
      <c r="K181" s="8"/>
      <c r="L181" s="9"/>
    </row>
    <row r="182" spans="2:12" ht="15.75" customHeight="1" x14ac:dyDescent="0.25">
      <c r="B182" s="5"/>
      <c r="C182" s="8"/>
      <c r="D182" s="17"/>
      <c r="E182" s="17"/>
      <c r="F182" s="17"/>
      <c r="G182" s="17"/>
      <c r="H182" s="17"/>
      <c r="I182" s="17"/>
      <c r="J182" s="122"/>
      <c r="K182" s="8"/>
      <c r="L182" s="9"/>
    </row>
    <row r="183" spans="2:12" ht="15.75" customHeight="1" x14ac:dyDescent="0.25">
      <c r="B183" s="5"/>
      <c r="C183" s="8"/>
      <c r="D183" s="17"/>
      <c r="E183" s="17"/>
      <c r="F183" s="17"/>
      <c r="G183" s="17"/>
      <c r="H183" s="17"/>
      <c r="I183" s="17"/>
      <c r="J183" s="122"/>
      <c r="K183" s="8"/>
      <c r="L183" s="9"/>
    </row>
    <row r="184" spans="2:12" ht="15.75" customHeight="1" x14ac:dyDescent="0.25">
      <c r="B184" s="5"/>
      <c r="C184" s="8"/>
      <c r="D184" s="17"/>
      <c r="E184" s="17"/>
      <c r="F184" s="17"/>
      <c r="G184" s="17"/>
      <c r="H184" s="17"/>
      <c r="I184" s="17"/>
      <c r="J184" s="122"/>
      <c r="K184" s="8"/>
      <c r="L184" s="9"/>
    </row>
    <row r="185" spans="2:12" ht="15.75" customHeight="1" x14ac:dyDescent="0.25">
      <c r="B185" s="5"/>
      <c r="C185" s="8"/>
      <c r="D185" s="17"/>
      <c r="E185" s="17"/>
      <c r="F185" s="17"/>
      <c r="G185" s="17"/>
      <c r="H185" s="17"/>
      <c r="I185" s="17"/>
      <c r="J185" s="122"/>
      <c r="K185" s="8"/>
      <c r="L185" s="9"/>
    </row>
    <row r="186" spans="2:12" ht="15.75" customHeight="1" thickBot="1" x14ac:dyDescent="0.3">
      <c r="B186" s="5"/>
      <c r="C186" s="8"/>
      <c r="D186" s="17"/>
      <c r="E186" s="17"/>
      <c r="F186" s="17"/>
      <c r="G186" s="17"/>
      <c r="H186" s="17"/>
      <c r="I186" s="17"/>
      <c r="J186" s="122"/>
      <c r="K186" s="8"/>
      <c r="L186" s="9"/>
    </row>
    <row r="187" spans="2:12" ht="15.75" x14ac:dyDescent="0.25">
      <c r="B187" s="5"/>
      <c r="C187" s="148" t="s">
        <v>512</v>
      </c>
      <c r="D187" s="149"/>
      <c r="E187" s="149"/>
      <c r="F187" s="149"/>
      <c r="G187" s="150"/>
      <c r="H187" s="9"/>
      <c r="I187" s="73"/>
      <c r="J187" s="124"/>
      <c r="K187" s="9"/>
    </row>
    <row r="188" spans="2:12" ht="54.75" customHeight="1" x14ac:dyDescent="0.25">
      <c r="B188" s="5"/>
      <c r="C188" s="83"/>
      <c r="D188" s="89" t="str">
        <f>D5</f>
        <v>Organisation recipiendiaire 1 (budget en USD)</v>
      </c>
      <c r="E188" s="89" t="str">
        <f t="shared" ref="E188:F188" si="16">E5</f>
        <v>Organisation recipiendiaire 2 (budget en USD)</v>
      </c>
      <c r="F188" s="89" t="str">
        <f t="shared" si="16"/>
        <v>Organisation recipiendiaire 3 (budget en USD)</v>
      </c>
      <c r="G188" s="84" t="s">
        <v>1</v>
      </c>
      <c r="H188" s="8"/>
      <c r="I188" s="17"/>
      <c r="J188" s="122"/>
      <c r="K188" s="9"/>
    </row>
    <row r="189" spans="2:12" ht="41.25" customHeight="1" x14ac:dyDescent="0.25">
      <c r="B189" s="18"/>
      <c r="C189" s="53" t="s">
        <v>504</v>
      </c>
      <c r="D189" s="41">
        <f>SUM(D16,D26,D36,D46,D58,D68,D78,D88,D100,D110,D120,D130,D142,D152,D162,D172,D175,D176,D177,D178)</f>
        <v>1401869.1625999999</v>
      </c>
      <c r="E189" s="41">
        <f>SUM(E16,E26,E36,E46,E58,E68,E78,E88,E100,E110,E120,E130,E142,E152,E162,E172,E175,E176,E177,E178)</f>
        <v>0</v>
      </c>
      <c r="F189" s="41">
        <f>SUM(F16,F26,F36,F46,F58,F68,F78,F88,F100,F110,F120,F130,F142,F152,F162,F172,F175,F176,F177,F178)</f>
        <v>0</v>
      </c>
      <c r="G189" s="54">
        <f>SUM(D189:F189)</f>
        <v>1401869.1625999999</v>
      </c>
      <c r="H189" s="8"/>
      <c r="I189" s="17"/>
      <c r="J189" s="122"/>
      <c r="K189" s="10"/>
    </row>
    <row r="190" spans="2:12" ht="51.75" customHeight="1" x14ac:dyDescent="0.25">
      <c r="B190" s="4"/>
      <c r="C190" s="80" t="s">
        <v>505</v>
      </c>
      <c r="D190" s="41">
        <f>D189*0.07</f>
        <v>98130.841381999999</v>
      </c>
      <c r="E190" s="41">
        <f>E189*0.07</f>
        <v>0</v>
      </c>
      <c r="F190" s="41">
        <f>F189*0.07</f>
        <v>0</v>
      </c>
      <c r="G190" s="54">
        <f>G189*0.07</f>
        <v>98130.841381999999</v>
      </c>
      <c r="H190" s="4"/>
      <c r="I190" s="74"/>
      <c r="J190" s="122"/>
      <c r="K190" s="1"/>
    </row>
    <row r="191" spans="2:12" ht="51.75" customHeight="1" thickBot="1" x14ac:dyDescent="0.3">
      <c r="B191" s="4"/>
      <c r="C191" s="21" t="s">
        <v>1</v>
      </c>
      <c r="D191" s="46">
        <f>SUM(D189:D190)</f>
        <v>1500000.0039819998</v>
      </c>
      <c r="E191" s="46">
        <f>SUM(E189:E190)</f>
        <v>0</v>
      </c>
      <c r="F191" s="46">
        <f>SUM(F189:F190)</f>
        <v>0</v>
      </c>
      <c r="G191" s="55">
        <f>SUM(G189:G190)</f>
        <v>1500000.0039819998</v>
      </c>
      <c r="H191" s="4"/>
      <c r="I191" s="74"/>
      <c r="J191" s="122"/>
      <c r="K191" s="1"/>
    </row>
    <row r="192" spans="2:12" ht="42" customHeight="1" x14ac:dyDescent="0.25">
      <c r="B192" s="4"/>
      <c r="K192" s="3"/>
      <c r="L192" s="1"/>
    </row>
    <row r="193" spans="2:12" s="98" customFormat="1" ht="29.25" customHeight="1" thickBot="1" x14ac:dyDescent="0.3">
      <c r="B193" s="8"/>
      <c r="C193" s="22"/>
      <c r="D193" s="23"/>
      <c r="E193" s="23"/>
      <c r="F193" s="23"/>
      <c r="G193" s="23"/>
      <c r="H193" s="23"/>
      <c r="I193" s="75"/>
      <c r="J193" s="125"/>
      <c r="K193" s="9"/>
      <c r="L193" s="10"/>
    </row>
    <row r="194" spans="2:12" ht="23.25" customHeight="1" x14ac:dyDescent="0.25">
      <c r="B194" s="1"/>
      <c r="C194" s="140" t="s">
        <v>506</v>
      </c>
      <c r="D194" s="141"/>
      <c r="E194" s="142"/>
      <c r="F194" s="142"/>
      <c r="G194" s="142"/>
      <c r="H194" s="143"/>
      <c r="I194" s="76"/>
      <c r="J194" s="126"/>
      <c r="K194" s="1"/>
      <c r="L194" s="97"/>
    </row>
    <row r="195" spans="2:12" ht="51.75" customHeight="1" x14ac:dyDescent="0.25">
      <c r="B195" s="1"/>
      <c r="C195" s="42"/>
      <c r="D195" s="89" t="str">
        <f>D5</f>
        <v>Organisation recipiendiaire 1 (budget en USD)</v>
      </c>
      <c r="E195" s="89" t="str">
        <f t="shared" ref="E195:F195" si="17">E5</f>
        <v>Organisation recipiendiaire 2 (budget en USD)</v>
      </c>
      <c r="F195" s="89" t="str">
        <f t="shared" si="17"/>
        <v>Organisation recipiendiaire 3 (budget en USD)</v>
      </c>
      <c r="G195" s="85" t="s">
        <v>1</v>
      </c>
      <c r="H195" s="86" t="s">
        <v>0</v>
      </c>
      <c r="I195" s="76"/>
      <c r="J195" s="126"/>
      <c r="K195" s="1"/>
      <c r="L195" s="97"/>
    </row>
    <row r="196" spans="2:12" ht="55.5" customHeight="1" x14ac:dyDescent="0.25">
      <c r="B196" s="1"/>
      <c r="C196" s="20" t="s">
        <v>507</v>
      </c>
      <c r="D196" s="44">
        <f>$D$191*H196</f>
        <v>525000.0013936999</v>
      </c>
      <c r="E196" s="45">
        <f>$E$191*H196</f>
        <v>0</v>
      </c>
      <c r="F196" s="45">
        <f>$F$191*H196</f>
        <v>0</v>
      </c>
      <c r="G196" s="45">
        <f>SUM(D196:F196)</f>
        <v>525000.0013936999</v>
      </c>
      <c r="H196" s="66">
        <v>0.35</v>
      </c>
      <c r="I196" s="73"/>
      <c r="J196" s="124"/>
      <c r="K196" s="1"/>
      <c r="L196" s="97"/>
    </row>
    <row r="197" spans="2:12" ht="57.75" customHeight="1" x14ac:dyDescent="0.25">
      <c r="B197" s="139"/>
      <c r="C197" s="59" t="s">
        <v>508</v>
      </c>
      <c r="D197" s="44">
        <f>$D$191*H197</f>
        <v>525000.0013936999</v>
      </c>
      <c r="E197" s="45">
        <f>$E$191*H197</f>
        <v>0</v>
      </c>
      <c r="F197" s="45">
        <f>$F$191*H197</f>
        <v>0</v>
      </c>
      <c r="G197" s="60">
        <f>SUM(D197:F197)</f>
        <v>525000.0013936999</v>
      </c>
      <c r="H197" s="67">
        <v>0.35</v>
      </c>
      <c r="I197" s="73"/>
      <c r="J197" s="124"/>
      <c r="K197" s="97"/>
      <c r="L197" s="97"/>
    </row>
    <row r="198" spans="2:12" ht="57.75" customHeight="1" x14ac:dyDescent="0.25">
      <c r="B198" s="139"/>
      <c r="C198" s="59" t="s">
        <v>509</v>
      </c>
      <c r="D198" s="44">
        <f>$D$191*H198</f>
        <v>450000.00119459996</v>
      </c>
      <c r="E198" s="45">
        <f>$E$191*H198</f>
        <v>0</v>
      </c>
      <c r="F198" s="45">
        <f>$F$191*H198</f>
        <v>0</v>
      </c>
      <c r="G198" s="60">
        <f>SUM(D198:F198)</f>
        <v>450000.00119459996</v>
      </c>
      <c r="H198" s="68">
        <v>0.3</v>
      </c>
      <c r="I198" s="77"/>
      <c r="J198" s="124"/>
      <c r="K198" s="97"/>
      <c r="L198" s="97"/>
    </row>
    <row r="199" spans="2:12" ht="38.25" customHeight="1" thickBot="1" x14ac:dyDescent="0.3">
      <c r="B199" s="139"/>
      <c r="C199" s="21" t="s">
        <v>1</v>
      </c>
      <c r="D199" s="46">
        <f>SUM(D196:D198)</f>
        <v>1500000.0039819998</v>
      </c>
      <c r="E199" s="46">
        <f>SUM(E196:E198)</f>
        <v>0</v>
      </c>
      <c r="F199" s="46">
        <f>SUM(F196:F198)</f>
        <v>0</v>
      </c>
      <c r="G199" s="46">
        <f>SUM(G196:G198)</f>
        <v>1500000.0039819998</v>
      </c>
      <c r="H199" s="47">
        <f>SUM(H196:H198)</f>
        <v>1</v>
      </c>
      <c r="I199" s="78"/>
      <c r="J199" s="126"/>
      <c r="K199" s="97"/>
      <c r="L199" s="97"/>
    </row>
    <row r="200" spans="2:12" ht="21.75" customHeight="1" thickBot="1" x14ac:dyDescent="0.3">
      <c r="B200" s="139"/>
      <c r="C200" s="2"/>
      <c r="D200" s="6"/>
      <c r="E200" s="6"/>
      <c r="F200" s="6"/>
      <c r="G200" s="6"/>
      <c r="H200" s="6"/>
      <c r="I200" s="79"/>
      <c r="J200" s="125"/>
      <c r="K200" s="97"/>
      <c r="L200" s="97"/>
    </row>
    <row r="201" spans="2:12" ht="49.5" customHeight="1" x14ac:dyDescent="0.25">
      <c r="B201" s="139"/>
      <c r="C201" s="48" t="s">
        <v>516</v>
      </c>
      <c r="D201" s="49">
        <f>SUM(H16,H26,H36,H46,H58,H68,H78,H88,H100,H110,H120,H130,H142,H152,H162,H172,H179)*1.07</f>
        <v>1395014.0514562523</v>
      </c>
      <c r="E201" s="23"/>
      <c r="F201" s="23"/>
      <c r="G201" s="23"/>
      <c r="H201" s="81" t="s">
        <v>518</v>
      </c>
      <c r="I201" s="82">
        <f>SUM(I179,I172,I162,I152,I142,I130,I120,I110,I100,I88,I78,I68,I58,I46,I36,I26,I16)</f>
        <v>185605.07479643269</v>
      </c>
      <c r="K201" s="97"/>
      <c r="L201" s="97"/>
    </row>
    <row r="202" spans="2:12" ht="28.5" customHeight="1" thickBot="1" x14ac:dyDescent="0.3">
      <c r="B202" s="139"/>
      <c r="C202" s="50" t="s">
        <v>510</v>
      </c>
      <c r="D202" s="107">
        <f>D201/G191</f>
        <v>0.93000936516863686</v>
      </c>
      <c r="E202" s="108"/>
      <c r="F202" s="108"/>
      <c r="G202" s="108"/>
      <c r="H202" s="109" t="s">
        <v>519</v>
      </c>
      <c r="I202" s="110">
        <f>I201/G189</f>
        <v>0.13239828633664869</v>
      </c>
      <c r="J202" s="127"/>
      <c r="K202" s="97"/>
      <c r="L202" s="97"/>
    </row>
    <row r="203" spans="2:12" ht="28.5" customHeight="1" x14ac:dyDescent="0.25">
      <c r="B203" s="139"/>
      <c r="C203" s="146"/>
      <c r="D203" s="147"/>
      <c r="E203" s="25"/>
      <c r="F203" s="25"/>
      <c r="G203" s="25"/>
      <c r="K203" s="97"/>
      <c r="L203" s="97"/>
    </row>
    <row r="204" spans="2:12" ht="28.5" customHeight="1" x14ac:dyDescent="0.25">
      <c r="B204" s="139"/>
      <c r="C204" s="50" t="s">
        <v>517</v>
      </c>
      <c r="D204" s="111">
        <f>SUM(D177:F178)*1.07</f>
        <v>104920.99</v>
      </c>
      <c r="E204" s="112"/>
      <c r="F204" s="112"/>
      <c r="G204" s="112"/>
      <c r="K204" s="97"/>
      <c r="L204" s="97"/>
    </row>
    <row r="205" spans="2:12" ht="23.25" customHeight="1" x14ac:dyDescent="0.25">
      <c r="B205" s="139"/>
      <c r="C205" s="50" t="s">
        <v>511</v>
      </c>
      <c r="D205" s="107">
        <f>D204/G191</f>
        <v>6.9947326480979843E-2</v>
      </c>
      <c r="E205" s="112"/>
      <c r="F205" s="112"/>
      <c r="G205" s="112"/>
      <c r="K205" s="97"/>
      <c r="L205" s="97"/>
    </row>
    <row r="206" spans="2:12" ht="66.75" customHeight="1" thickBot="1" x14ac:dyDescent="0.3">
      <c r="B206" s="139"/>
      <c r="C206" s="144" t="s">
        <v>513</v>
      </c>
      <c r="D206" s="145"/>
      <c r="E206" s="24"/>
      <c r="F206" s="24"/>
      <c r="G206" s="24"/>
      <c r="H206" s="97"/>
      <c r="I206" s="88"/>
      <c r="K206" s="97"/>
      <c r="L206" s="97"/>
    </row>
    <row r="207" spans="2:12" ht="55.5" customHeight="1" x14ac:dyDescent="0.25">
      <c r="B207" s="139"/>
      <c r="L207" s="98"/>
    </row>
    <row r="208" spans="2:12" ht="42.75" customHeight="1" x14ac:dyDescent="0.25">
      <c r="B208" s="139"/>
      <c r="K208" s="97"/>
    </row>
    <row r="209" spans="1:12" ht="21.75" customHeight="1" x14ac:dyDescent="0.25">
      <c r="B209" s="139"/>
      <c r="K209" s="97"/>
    </row>
    <row r="210" spans="1:12" ht="21.75" customHeight="1" x14ac:dyDescent="0.25">
      <c r="A210" s="97"/>
      <c r="B210" s="139"/>
    </row>
    <row r="211" spans="1:12" s="97" customFormat="1" ht="23.25" customHeight="1" x14ac:dyDescent="0.25">
      <c r="A211" s="90"/>
      <c r="B211" s="139"/>
      <c r="C211" s="90"/>
      <c r="D211" s="90"/>
      <c r="E211" s="90"/>
      <c r="F211" s="90"/>
      <c r="G211" s="90"/>
      <c r="H211" s="90"/>
      <c r="I211" s="106"/>
      <c r="J211" s="118"/>
      <c r="K211" s="90"/>
      <c r="L211" s="90"/>
    </row>
    <row r="212" spans="1:12" ht="23.25" customHeight="1" x14ac:dyDescent="0.25"/>
    <row r="213" spans="1:12" ht="21.75" customHeight="1" x14ac:dyDescent="0.25"/>
    <row r="214" spans="1:12" ht="16.5" customHeight="1" x14ac:dyDescent="0.25"/>
    <row r="215" spans="1:12" ht="29.25" customHeight="1" x14ac:dyDescent="0.25"/>
    <row r="216" spans="1:12" ht="24.75" customHeight="1" x14ac:dyDescent="0.25"/>
    <row r="217" spans="1:12" ht="33" customHeight="1" x14ac:dyDescent="0.25"/>
    <row r="219" spans="1:12" ht="15" customHeight="1" x14ac:dyDescent="0.25"/>
    <row r="220" spans="1:12" ht="25.5" customHeight="1" x14ac:dyDescent="0.25"/>
    <row r="271" spans="1:1" x14ac:dyDescent="0.25">
      <c r="A271" s="90" t="s">
        <v>514</v>
      </c>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 priority="46" operator="lessThan">
      <formula>0.15</formula>
    </cfRule>
  </conditionalFormatting>
  <conditionalFormatting sqref="D205">
    <cfRule type="cellIs" dxfId="1" priority="44" operator="lessThan">
      <formula>0.05</formula>
    </cfRule>
  </conditionalFormatting>
  <conditionalFormatting sqref="H199:J199">
    <cfRule type="cellIs" dxfId="0"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dataValidation allowBlank="1" showInputMessage="1" showErrorMessage="1" prompt="M&amp;E Budget Cannot be Less than 5%_x000a_" sqref="E205:G205"/>
    <dataValidation allowBlank="1" showInputMessage="1" showErrorMessage="1" prompt="Insert *text* description of Outcome here" sqref="C6:K6 C48:K48 C90:K90 C132:K132"/>
    <dataValidation allowBlank="1" showInputMessage="1" showErrorMessage="1" prompt="Insert *text* description of Output here" sqref="C7 C17 C27 C37 C49 C59 C69 C79 C91 C101 C111 C121 C133 C143 C153 C163"/>
    <dataValidation allowBlank="1" showInputMessage="1" showErrorMessage="1" prompt="Insert *text* description of Activity here" sqref="C8 C18 C28 C38 C50 C60 C70 C80 C92 C102 C112 C122 C134 C144 C154 C164"/>
    <dataValidation allowBlank="1" showErrorMessage="1" prompt="% Towards Gender Equality and Women's Empowerment Must be Higher than 15%_x000a_" sqref="D204:G204 D202"/>
  </dataValidations>
  <pageMargins left="0.7" right="0.7" top="0.75" bottom="0.75" header="0.3" footer="0.3"/>
  <pageSetup scale="74" orientation="landscape"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69">
        <v>0</v>
      </c>
    </row>
    <row r="2" spans="1:1" x14ac:dyDescent="0.25">
      <c r="A2" s="69">
        <v>0.2</v>
      </c>
    </row>
    <row r="3" spans="1:1" x14ac:dyDescent="0.25">
      <c r="A3" s="69">
        <v>0.4</v>
      </c>
    </row>
    <row r="4" spans="1:1" x14ac:dyDescent="0.25">
      <c r="A4" s="69">
        <v>0.6</v>
      </c>
    </row>
    <row r="5" spans="1:1" x14ac:dyDescent="0.25">
      <c r="A5" s="69">
        <v>0.8</v>
      </c>
    </row>
    <row r="6" spans="1:1" x14ac:dyDescent="0.25">
      <c r="A6" s="69">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x14ac:dyDescent="0.25">
      <c r="A1" s="32" t="s">
        <v>2</v>
      </c>
      <c r="B1" s="33" t="s">
        <v>3</v>
      </c>
    </row>
    <row r="2" spans="1:2" x14ac:dyDescent="0.25">
      <c r="A2" s="34" t="s">
        <v>4</v>
      </c>
      <c r="B2" s="35" t="s">
        <v>5</v>
      </c>
    </row>
    <row r="3" spans="1:2" x14ac:dyDescent="0.25">
      <c r="A3" s="34" t="s">
        <v>6</v>
      </c>
      <c r="B3" s="35" t="s">
        <v>7</v>
      </c>
    </row>
    <row r="4" spans="1:2" x14ac:dyDescent="0.25">
      <c r="A4" s="34" t="s">
        <v>8</v>
      </c>
      <c r="B4" s="35" t="s">
        <v>9</v>
      </c>
    </row>
    <row r="5" spans="1:2" x14ac:dyDescent="0.25">
      <c r="A5" s="34" t="s">
        <v>10</v>
      </c>
      <c r="B5" s="35" t="s">
        <v>11</v>
      </c>
    </row>
    <row r="6" spans="1:2" x14ac:dyDescent="0.25">
      <c r="A6" s="34" t="s">
        <v>12</v>
      </c>
      <c r="B6" s="35" t="s">
        <v>13</v>
      </c>
    </row>
    <row r="7" spans="1:2" x14ac:dyDescent="0.25">
      <c r="A7" s="34" t="s">
        <v>14</v>
      </c>
      <c r="B7" s="35" t="s">
        <v>15</v>
      </c>
    </row>
    <row r="8" spans="1:2" x14ac:dyDescent="0.25">
      <c r="A8" s="34" t="s">
        <v>16</v>
      </c>
      <c r="B8" s="35" t="s">
        <v>17</v>
      </c>
    </row>
    <row r="9" spans="1:2" x14ac:dyDescent="0.25">
      <c r="A9" s="34" t="s">
        <v>18</v>
      </c>
      <c r="B9" s="35" t="s">
        <v>19</v>
      </c>
    </row>
    <row r="10" spans="1:2" x14ac:dyDescent="0.25">
      <c r="A10" s="34" t="s">
        <v>20</v>
      </c>
      <c r="B10" s="35" t="s">
        <v>21</v>
      </c>
    </row>
    <row r="11" spans="1:2" x14ac:dyDescent="0.25">
      <c r="A11" s="34" t="s">
        <v>22</v>
      </c>
      <c r="B11" s="35" t="s">
        <v>23</v>
      </c>
    </row>
    <row r="12" spans="1:2" x14ac:dyDescent="0.25">
      <c r="A12" s="34" t="s">
        <v>24</v>
      </c>
      <c r="B12" s="35" t="s">
        <v>25</v>
      </c>
    </row>
    <row r="13" spans="1:2" x14ac:dyDescent="0.25">
      <c r="A13" s="34" t="s">
        <v>26</v>
      </c>
      <c r="B13" s="35" t="s">
        <v>27</v>
      </c>
    </row>
    <row r="14" spans="1:2" x14ac:dyDescent="0.25">
      <c r="A14" s="34" t="s">
        <v>28</v>
      </c>
      <c r="B14" s="35" t="s">
        <v>29</v>
      </c>
    </row>
    <row r="15" spans="1:2" x14ac:dyDescent="0.25">
      <c r="A15" s="34" t="s">
        <v>30</v>
      </c>
      <c r="B15" s="35" t="s">
        <v>31</v>
      </c>
    </row>
    <row r="16" spans="1:2" x14ac:dyDescent="0.25">
      <c r="A16" s="34" t="s">
        <v>32</v>
      </c>
      <c r="B16" s="35" t="s">
        <v>33</v>
      </c>
    </row>
    <row r="17" spans="1:2" x14ac:dyDescent="0.25">
      <c r="A17" s="34" t="s">
        <v>34</v>
      </c>
      <c r="B17" s="35" t="s">
        <v>35</v>
      </c>
    </row>
    <row r="18" spans="1:2" x14ac:dyDescent="0.25">
      <c r="A18" s="34" t="s">
        <v>36</v>
      </c>
      <c r="B18" s="35" t="s">
        <v>37</v>
      </c>
    </row>
    <row r="19" spans="1:2" x14ac:dyDescent="0.25">
      <c r="A19" s="34" t="s">
        <v>38</v>
      </c>
      <c r="B19" s="35" t="s">
        <v>39</v>
      </c>
    </row>
    <row r="20" spans="1:2" x14ac:dyDescent="0.25">
      <c r="A20" s="34" t="s">
        <v>40</v>
      </c>
      <c r="B20" s="35" t="s">
        <v>41</v>
      </c>
    </row>
    <row r="21" spans="1:2" x14ac:dyDescent="0.25">
      <c r="A21" s="34" t="s">
        <v>42</v>
      </c>
      <c r="B21" s="35" t="s">
        <v>43</v>
      </c>
    </row>
    <row r="22" spans="1:2" x14ac:dyDescent="0.25">
      <c r="A22" s="34" t="s">
        <v>44</v>
      </c>
      <c r="B22" s="35" t="s">
        <v>45</v>
      </c>
    </row>
    <row r="23" spans="1:2" x14ac:dyDescent="0.25">
      <c r="A23" s="34" t="s">
        <v>46</v>
      </c>
      <c r="B23" s="35" t="s">
        <v>47</v>
      </c>
    </row>
    <row r="24" spans="1:2" x14ac:dyDescent="0.25">
      <c r="A24" s="34" t="s">
        <v>48</v>
      </c>
      <c r="B24" s="35" t="s">
        <v>49</v>
      </c>
    </row>
    <row r="25" spans="1:2" x14ac:dyDescent="0.25">
      <c r="A25" s="34" t="s">
        <v>50</v>
      </c>
      <c r="B25" s="35" t="s">
        <v>51</v>
      </c>
    </row>
    <row r="26" spans="1:2" x14ac:dyDescent="0.25">
      <c r="A26" s="34" t="s">
        <v>52</v>
      </c>
      <c r="B26" s="35" t="s">
        <v>53</v>
      </c>
    </row>
    <row r="27" spans="1:2" x14ac:dyDescent="0.25">
      <c r="A27" s="34" t="s">
        <v>54</v>
      </c>
      <c r="B27" s="35" t="s">
        <v>55</v>
      </c>
    </row>
    <row r="28" spans="1:2" x14ac:dyDescent="0.25">
      <c r="A28" s="34" t="s">
        <v>56</v>
      </c>
      <c r="B28" s="35" t="s">
        <v>57</v>
      </c>
    </row>
    <row r="29" spans="1:2" x14ac:dyDescent="0.25">
      <c r="A29" s="34" t="s">
        <v>58</v>
      </c>
      <c r="B29" s="35" t="s">
        <v>59</v>
      </c>
    </row>
    <row r="30" spans="1:2" x14ac:dyDescent="0.25">
      <c r="A30" s="34" t="s">
        <v>60</v>
      </c>
      <c r="B30" s="35" t="s">
        <v>61</v>
      </c>
    </row>
    <row r="31" spans="1:2" x14ac:dyDescent="0.25">
      <c r="A31" s="34" t="s">
        <v>62</v>
      </c>
      <c r="B31" s="35" t="s">
        <v>63</v>
      </c>
    </row>
    <row r="32" spans="1:2" x14ac:dyDescent="0.25">
      <c r="A32" s="34" t="s">
        <v>64</v>
      </c>
      <c r="B32" s="35" t="s">
        <v>65</v>
      </c>
    </row>
    <row r="33" spans="1:2" x14ac:dyDescent="0.25">
      <c r="A33" s="34" t="s">
        <v>66</v>
      </c>
      <c r="B33" s="35" t="s">
        <v>67</v>
      </c>
    </row>
    <row r="34" spans="1:2" x14ac:dyDescent="0.25">
      <c r="A34" s="34" t="s">
        <v>68</v>
      </c>
      <c r="B34" s="35" t="s">
        <v>69</v>
      </c>
    </row>
    <row r="35" spans="1:2" x14ac:dyDescent="0.25">
      <c r="A35" s="34" t="s">
        <v>70</v>
      </c>
      <c r="B35" s="35" t="s">
        <v>71</v>
      </c>
    </row>
    <row r="36" spans="1:2" x14ac:dyDescent="0.25">
      <c r="A36" s="34" t="s">
        <v>72</v>
      </c>
      <c r="B36" s="35" t="s">
        <v>73</v>
      </c>
    </row>
    <row r="37" spans="1:2" x14ac:dyDescent="0.25">
      <c r="A37" s="34" t="s">
        <v>74</v>
      </c>
      <c r="B37" s="35" t="s">
        <v>75</v>
      </c>
    </row>
    <row r="38" spans="1:2" x14ac:dyDescent="0.25">
      <c r="A38" s="34" t="s">
        <v>76</v>
      </c>
      <c r="B38" s="35" t="s">
        <v>77</v>
      </c>
    </row>
    <row r="39" spans="1:2" x14ac:dyDescent="0.25">
      <c r="A39" s="34" t="s">
        <v>78</v>
      </c>
      <c r="B39" s="35" t="s">
        <v>79</v>
      </c>
    </row>
    <row r="40" spans="1:2" x14ac:dyDescent="0.25">
      <c r="A40" s="34" t="s">
        <v>80</v>
      </c>
      <c r="B40" s="35" t="s">
        <v>81</v>
      </c>
    </row>
    <row r="41" spans="1:2" x14ac:dyDescent="0.25">
      <c r="A41" s="34" t="s">
        <v>82</v>
      </c>
      <c r="B41" s="35" t="s">
        <v>83</v>
      </c>
    </row>
    <row r="42" spans="1:2" x14ac:dyDescent="0.25">
      <c r="A42" s="34" t="s">
        <v>84</v>
      </c>
      <c r="B42" s="35" t="s">
        <v>85</v>
      </c>
    </row>
    <row r="43" spans="1:2" x14ac:dyDescent="0.25">
      <c r="A43" s="34" t="s">
        <v>86</v>
      </c>
      <c r="B43" s="35" t="s">
        <v>87</v>
      </c>
    </row>
    <row r="44" spans="1:2" x14ac:dyDescent="0.25">
      <c r="A44" s="34" t="s">
        <v>88</v>
      </c>
      <c r="B44" s="35" t="s">
        <v>89</v>
      </c>
    </row>
    <row r="45" spans="1:2" x14ac:dyDescent="0.25">
      <c r="A45" s="34" t="s">
        <v>90</v>
      </c>
      <c r="B45" s="35" t="s">
        <v>91</v>
      </c>
    </row>
    <row r="46" spans="1:2" x14ac:dyDescent="0.25">
      <c r="A46" s="34" t="s">
        <v>92</v>
      </c>
      <c r="B46" s="35" t="s">
        <v>93</v>
      </c>
    </row>
    <row r="47" spans="1:2" x14ac:dyDescent="0.25">
      <c r="A47" s="34" t="s">
        <v>94</v>
      </c>
      <c r="B47" s="35" t="s">
        <v>95</v>
      </c>
    </row>
    <row r="48" spans="1:2" x14ac:dyDescent="0.25">
      <c r="A48" s="34" t="s">
        <v>96</v>
      </c>
      <c r="B48" s="35" t="s">
        <v>97</v>
      </c>
    </row>
    <row r="49" spans="1:2" x14ac:dyDescent="0.25">
      <c r="A49" s="34" t="s">
        <v>98</v>
      </c>
      <c r="B49" s="35" t="s">
        <v>99</v>
      </c>
    </row>
    <row r="50" spans="1:2" x14ac:dyDescent="0.25">
      <c r="A50" s="34" t="s">
        <v>100</v>
      </c>
      <c r="B50" s="35" t="s">
        <v>101</v>
      </c>
    </row>
    <row r="51" spans="1:2" x14ac:dyDescent="0.25">
      <c r="A51" s="34" t="s">
        <v>102</v>
      </c>
      <c r="B51" s="35" t="s">
        <v>103</v>
      </c>
    </row>
    <row r="52" spans="1:2" x14ac:dyDescent="0.25">
      <c r="A52" s="34" t="s">
        <v>104</v>
      </c>
      <c r="B52" s="35" t="s">
        <v>105</v>
      </c>
    </row>
    <row r="53" spans="1:2" x14ac:dyDescent="0.25">
      <c r="A53" s="34" t="s">
        <v>106</v>
      </c>
      <c r="B53" s="35" t="s">
        <v>107</v>
      </c>
    </row>
    <row r="54" spans="1:2" x14ac:dyDescent="0.25">
      <c r="A54" s="34" t="s">
        <v>108</v>
      </c>
      <c r="B54" s="35" t="s">
        <v>109</v>
      </c>
    </row>
    <row r="55" spans="1:2" x14ac:dyDescent="0.25">
      <c r="A55" s="34" t="s">
        <v>110</v>
      </c>
      <c r="B55" s="35" t="s">
        <v>111</v>
      </c>
    </row>
    <row r="56" spans="1:2" x14ac:dyDescent="0.25">
      <c r="A56" s="34" t="s">
        <v>112</v>
      </c>
      <c r="B56" s="35" t="s">
        <v>113</v>
      </c>
    </row>
    <row r="57" spans="1:2" x14ac:dyDescent="0.25">
      <c r="A57" s="34" t="s">
        <v>114</v>
      </c>
      <c r="B57" s="35" t="s">
        <v>115</v>
      </c>
    </row>
    <row r="58" spans="1:2" x14ac:dyDescent="0.25">
      <c r="A58" s="34" t="s">
        <v>116</v>
      </c>
      <c r="B58" s="35" t="s">
        <v>117</v>
      </c>
    </row>
    <row r="59" spans="1:2" x14ac:dyDescent="0.25">
      <c r="A59" s="34" t="s">
        <v>118</v>
      </c>
      <c r="B59" s="35" t="s">
        <v>119</v>
      </c>
    </row>
    <row r="60" spans="1:2" x14ac:dyDescent="0.25">
      <c r="A60" s="34" t="s">
        <v>120</v>
      </c>
      <c r="B60" s="35" t="s">
        <v>121</v>
      </c>
    </row>
    <row r="61" spans="1:2" x14ac:dyDescent="0.25">
      <c r="A61" s="34" t="s">
        <v>122</v>
      </c>
      <c r="B61" s="35" t="s">
        <v>123</v>
      </c>
    </row>
    <row r="62" spans="1:2" x14ac:dyDescent="0.25">
      <c r="A62" s="34" t="s">
        <v>124</v>
      </c>
      <c r="B62" s="35" t="s">
        <v>125</v>
      </c>
    </row>
    <row r="63" spans="1:2" x14ac:dyDescent="0.25">
      <c r="A63" s="34" t="s">
        <v>126</v>
      </c>
      <c r="B63" s="35" t="s">
        <v>127</v>
      </c>
    </row>
    <row r="64" spans="1:2" x14ac:dyDescent="0.25">
      <c r="A64" s="34" t="s">
        <v>128</v>
      </c>
      <c r="B64" s="35" t="s">
        <v>129</v>
      </c>
    </row>
    <row r="65" spans="1:2" x14ac:dyDescent="0.25">
      <c r="A65" s="34" t="s">
        <v>130</v>
      </c>
      <c r="B65" s="35" t="s">
        <v>131</v>
      </c>
    </row>
    <row r="66" spans="1:2" x14ac:dyDescent="0.25">
      <c r="A66" s="34" t="s">
        <v>132</v>
      </c>
      <c r="B66" s="35" t="s">
        <v>133</v>
      </c>
    </row>
    <row r="67" spans="1:2" x14ac:dyDescent="0.25">
      <c r="A67" s="34" t="s">
        <v>134</v>
      </c>
      <c r="B67" s="35" t="s">
        <v>135</v>
      </c>
    </row>
    <row r="68" spans="1:2" x14ac:dyDescent="0.25">
      <c r="A68" s="34" t="s">
        <v>136</v>
      </c>
      <c r="B68" s="35" t="s">
        <v>137</v>
      </c>
    </row>
    <row r="69" spans="1:2" x14ac:dyDescent="0.25">
      <c r="A69" s="34" t="s">
        <v>138</v>
      </c>
      <c r="B69" s="35" t="s">
        <v>139</v>
      </c>
    </row>
    <row r="70" spans="1:2" x14ac:dyDescent="0.25">
      <c r="A70" s="34" t="s">
        <v>140</v>
      </c>
      <c r="B70" s="35" t="s">
        <v>141</v>
      </c>
    </row>
    <row r="71" spans="1:2" x14ac:dyDescent="0.25">
      <c r="A71" s="34" t="s">
        <v>142</v>
      </c>
      <c r="B71" s="35" t="s">
        <v>143</v>
      </c>
    </row>
    <row r="72" spans="1:2" x14ac:dyDescent="0.25">
      <c r="A72" s="34" t="s">
        <v>144</v>
      </c>
      <c r="B72" s="35" t="s">
        <v>145</v>
      </c>
    </row>
    <row r="73" spans="1:2" x14ac:dyDescent="0.25">
      <c r="A73" s="34" t="s">
        <v>146</v>
      </c>
      <c r="B73" s="35" t="s">
        <v>147</v>
      </c>
    </row>
    <row r="74" spans="1:2" x14ac:dyDescent="0.25">
      <c r="A74" s="34" t="s">
        <v>148</v>
      </c>
      <c r="B74" s="35" t="s">
        <v>149</v>
      </c>
    </row>
    <row r="75" spans="1:2" x14ac:dyDescent="0.25">
      <c r="A75" s="34" t="s">
        <v>150</v>
      </c>
      <c r="B75" s="36" t="s">
        <v>151</v>
      </c>
    </row>
    <row r="76" spans="1:2" x14ac:dyDescent="0.25">
      <c r="A76" s="34" t="s">
        <v>152</v>
      </c>
      <c r="B76" s="36" t="s">
        <v>153</v>
      </c>
    </row>
    <row r="77" spans="1:2" x14ac:dyDescent="0.25">
      <c r="A77" s="34" t="s">
        <v>154</v>
      </c>
      <c r="B77" s="36" t="s">
        <v>155</v>
      </c>
    </row>
    <row r="78" spans="1:2" x14ac:dyDescent="0.25">
      <c r="A78" s="34" t="s">
        <v>156</v>
      </c>
      <c r="B78" s="36" t="s">
        <v>157</v>
      </c>
    </row>
    <row r="79" spans="1:2" x14ac:dyDescent="0.25">
      <c r="A79" s="34" t="s">
        <v>158</v>
      </c>
      <c r="B79" s="36" t="s">
        <v>159</v>
      </c>
    </row>
    <row r="80" spans="1:2" x14ac:dyDescent="0.25">
      <c r="A80" s="34" t="s">
        <v>160</v>
      </c>
      <c r="B80" s="36" t="s">
        <v>161</v>
      </c>
    </row>
    <row r="81" spans="1:2" x14ac:dyDescent="0.25">
      <c r="A81" s="34" t="s">
        <v>162</v>
      </c>
      <c r="B81" s="36" t="s">
        <v>163</v>
      </c>
    </row>
    <row r="82" spans="1:2" x14ac:dyDescent="0.25">
      <c r="A82" s="34" t="s">
        <v>164</v>
      </c>
      <c r="B82" s="36" t="s">
        <v>165</v>
      </c>
    </row>
    <row r="83" spans="1:2" x14ac:dyDescent="0.25">
      <c r="A83" s="34" t="s">
        <v>166</v>
      </c>
      <c r="B83" s="36" t="s">
        <v>167</v>
      </c>
    </row>
    <row r="84" spans="1:2" x14ac:dyDescent="0.25">
      <c r="A84" s="34" t="s">
        <v>168</v>
      </c>
      <c r="B84" s="36" t="s">
        <v>169</v>
      </c>
    </row>
    <row r="85" spans="1:2" x14ac:dyDescent="0.25">
      <c r="A85" s="34" t="s">
        <v>170</v>
      </c>
      <c r="B85" s="36" t="s">
        <v>171</v>
      </c>
    </row>
    <row r="86" spans="1:2" x14ac:dyDescent="0.25">
      <c r="A86" s="34" t="s">
        <v>172</v>
      </c>
      <c r="B86" s="36" t="s">
        <v>173</v>
      </c>
    </row>
    <row r="87" spans="1:2" x14ac:dyDescent="0.25">
      <c r="A87" s="34" t="s">
        <v>174</v>
      </c>
      <c r="B87" s="36" t="s">
        <v>175</v>
      </c>
    </row>
    <row r="88" spans="1:2" x14ac:dyDescent="0.25">
      <c r="A88" s="34" t="s">
        <v>176</v>
      </c>
      <c r="B88" s="36" t="s">
        <v>177</v>
      </c>
    </row>
    <row r="89" spans="1:2" x14ac:dyDescent="0.25">
      <c r="A89" s="34" t="s">
        <v>178</v>
      </c>
      <c r="B89" s="36" t="s">
        <v>179</v>
      </c>
    </row>
    <row r="90" spans="1:2" x14ac:dyDescent="0.25">
      <c r="A90" s="34" t="s">
        <v>180</v>
      </c>
      <c r="B90" s="36" t="s">
        <v>181</v>
      </c>
    </row>
    <row r="91" spans="1:2" x14ac:dyDescent="0.25">
      <c r="A91" s="34" t="s">
        <v>182</v>
      </c>
      <c r="B91" s="36" t="s">
        <v>183</v>
      </c>
    </row>
    <row r="92" spans="1:2" x14ac:dyDescent="0.25">
      <c r="A92" s="34" t="s">
        <v>184</v>
      </c>
      <c r="B92" s="36" t="s">
        <v>185</v>
      </c>
    </row>
    <row r="93" spans="1:2" x14ac:dyDescent="0.25">
      <c r="A93" s="34" t="s">
        <v>186</v>
      </c>
      <c r="B93" s="36" t="s">
        <v>187</v>
      </c>
    </row>
    <row r="94" spans="1:2" x14ac:dyDescent="0.25">
      <c r="A94" s="34" t="s">
        <v>188</v>
      </c>
      <c r="B94" s="36" t="s">
        <v>189</v>
      </c>
    </row>
    <row r="95" spans="1:2" x14ac:dyDescent="0.25">
      <c r="A95" s="34" t="s">
        <v>190</v>
      </c>
      <c r="B95" s="36" t="s">
        <v>191</v>
      </c>
    </row>
    <row r="96" spans="1:2" x14ac:dyDescent="0.25">
      <c r="A96" s="34" t="s">
        <v>192</v>
      </c>
      <c r="B96" s="36" t="s">
        <v>193</v>
      </c>
    </row>
    <row r="97" spans="1:2" x14ac:dyDescent="0.25">
      <c r="A97" s="34" t="s">
        <v>194</v>
      </c>
      <c r="B97" s="36" t="s">
        <v>195</v>
      </c>
    </row>
    <row r="98" spans="1:2" x14ac:dyDescent="0.25">
      <c r="A98" s="34" t="s">
        <v>196</v>
      </c>
      <c r="B98" s="36" t="s">
        <v>197</v>
      </c>
    </row>
    <row r="99" spans="1:2" x14ac:dyDescent="0.25">
      <c r="A99" s="34" t="s">
        <v>198</v>
      </c>
      <c r="B99" s="36" t="s">
        <v>199</v>
      </c>
    </row>
    <row r="100" spans="1:2" x14ac:dyDescent="0.25">
      <c r="A100" s="34" t="s">
        <v>200</v>
      </c>
      <c r="B100" s="36" t="s">
        <v>201</v>
      </c>
    </row>
    <row r="101" spans="1:2" x14ac:dyDescent="0.25">
      <c r="A101" s="34" t="s">
        <v>202</v>
      </c>
      <c r="B101" s="36" t="s">
        <v>203</v>
      </c>
    </row>
    <row r="102" spans="1:2" x14ac:dyDescent="0.25">
      <c r="A102" s="34" t="s">
        <v>204</v>
      </c>
      <c r="B102" s="36" t="s">
        <v>205</v>
      </c>
    </row>
    <row r="103" spans="1:2" x14ac:dyDescent="0.25">
      <c r="A103" s="34" t="s">
        <v>206</v>
      </c>
      <c r="B103" s="36" t="s">
        <v>207</v>
      </c>
    </row>
    <row r="104" spans="1:2" x14ac:dyDescent="0.25">
      <c r="A104" s="34" t="s">
        <v>208</v>
      </c>
      <c r="B104" s="36" t="s">
        <v>209</v>
      </c>
    </row>
    <row r="105" spans="1:2" x14ac:dyDescent="0.25">
      <c r="A105" s="34" t="s">
        <v>210</v>
      </c>
      <c r="B105" s="36" t="s">
        <v>211</v>
      </c>
    </row>
    <row r="106" spans="1:2" x14ac:dyDescent="0.25">
      <c r="A106" s="34" t="s">
        <v>212</v>
      </c>
      <c r="B106" s="36" t="s">
        <v>213</v>
      </c>
    </row>
    <row r="107" spans="1:2" x14ac:dyDescent="0.25">
      <c r="A107" s="34" t="s">
        <v>214</v>
      </c>
      <c r="B107" s="36" t="s">
        <v>215</v>
      </c>
    </row>
    <row r="108" spans="1:2" x14ac:dyDescent="0.25">
      <c r="A108" s="34" t="s">
        <v>216</v>
      </c>
      <c r="B108" s="36" t="s">
        <v>217</v>
      </c>
    </row>
    <row r="109" spans="1:2" x14ac:dyDescent="0.25">
      <c r="A109" s="34" t="s">
        <v>218</v>
      </c>
      <c r="B109" s="36" t="s">
        <v>219</v>
      </c>
    </row>
    <row r="110" spans="1:2" x14ac:dyDescent="0.25">
      <c r="A110" s="34" t="s">
        <v>220</v>
      </c>
      <c r="B110" s="36" t="s">
        <v>221</v>
      </c>
    </row>
    <row r="111" spans="1:2" x14ac:dyDescent="0.25">
      <c r="A111" s="34" t="s">
        <v>222</v>
      </c>
      <c r="B111" s="36" t="s">
        <v>223</v>
      </c>
    </row>
    <row r="112" spans="1:2" x14ac:dyDescent="0.25">
      <c r="A112" s="34" t="s">
        <v>224</v>
      </c>
      <c r="B112" s="36" t="s">
        <v>225</v>
      </c>
    </row>
    <row r="113" spans="1:2" x14ac:dyDescent="0.25">
      <c r="A113" s="34" t="s">
        <v>226</v>
      </c>
      <c r="B113" s="36" t="s">
        <v>227</v>
      </c>
    </row>
    <row r="114" spans="1:2" x14ac:dyDescent="0.25">
      <c r="A114" s="34" t="s">
        <v>228</v>
      </c>
      <c r="B114" s="36" t="s">
        <v>229</v>
      </c>
    </row>
    <row r="115" spans="1:2" x14ac:dyDescent="0.25">
      <c r="A115" s="34" t="s">
        <v>230</v>
      </c>
      <c r="B115" s="36" t="s">
        <v>231</v>
      </c>
    </row>
    <row r="116" spans="1:2" x14ac:dyDescent="0.25">
      <c r="A116" s="34" t="s">
        <v>232</v>
      </c>
      <c r="B116" s="36" t="s">
        <v>233</v>
      </c>
    </row>
    <row r="117" spans="1:2" x14ac:dyDescent="0.25">
      <c r="A117" s="34" t="s">
        <v>234</v>
      </c>
      <c r="B117" s="36" t="s">
        <v>235</v>
      </c>
    </row>
    <row r="118" spans="1:2" x14ac:dyDescent="0.25">
      <c r="A118" s="34" t="s">
        <v>236</v>
      </c>
      <c r="B118" s="36" t="s">
        <v>237</v>
      </c>
    </row>
    <row r="119" spans="1:2" x14ac:dyDescent="0.25">
      <c r="A119" s="34" t="s">
        <v>238</v>
      </c>
      <c r="B119" s="36" t="s">
        <v>239</v>
      </c>
    </row>
    <row r="120" spans="1:2" x14ac:dyDescent="0.25">
      <c r="A120" s="34" t="s">
        <v>240</v>
      </c>
      <c r="B120" s="36" t="s">
        <v>241</v>
      </c>
    </row>
    <row r="121" spans="1:2" x14ac:dyDescent="0.25">
      <c r="A121" s="34" t="s">
        <v>242</v>
      </c>
      <c r="B121" s="36" t="s">
        <v>243</v>
      </c>
    </row>
    <row r="122" spans="1:2" x14ac:dyDescent="0.25">
      <c r="A122" s="34" t="s">
        <v>244</v>
      </c>
      <c r="B122" s="36" t="s">
        <v>245</v>
      </c>
    </row>
    <row r="123" spans="1:2" x14ac:dyDescent="0.25">
      <c r="A123" s="34" t="s">
        <v>246</v>
      </c>
      <c r="B123" s="36" t="s">
        <v>247</v>
      </c>
    </row>
    <row r="124" spans="1:2" x14ac:dyDescent="0.25">
      <c r="A124" s="34" t="s">
        <v>248</v>
      </c>
      <c r="B124" s="36" t="s">
        <v>249</v>
      </c>
    </row>
    <row r="125" spans="1:2" x14ac:dyDescent="0.25">
      <c r="A125" s="34" t="s">
        <v>250</v>
      </c>
      <c r="B125" s="36" t="s">
        <v>251</v>
      </c>
    </row>
    <row r="126" spans="1:2" x14ac:dyDescent="0.25">
      <c r="A126" s="34" t="s">
        <v>252</v>
      </c>
      <c r="B126" s="36" t="s">
        <v>253</v>
      </c>
    </row>
    <row r="127" spans="1:2" x14ac:dyDescent="0.25">
      <c r="A127" s="34" t="s">
        <v>254</v>
      </c>
      <c r="B127" s="36" t="s">
        <v>255</v>
      </c>
    </row>
    <row r="128" spans="1:2" x14ac:dyDescent="0.25">
      <c r="A128" s="34" t="s">
        <v>256</v>
      </c>
      <c r="B128" s="36" t="s">
        <v>257</v>
      </c>
    </row>
    <row r="129" spans="1:2" x14ac:dyDescent="0.25">
      <c r="A129" s="34" t="s">
        <v>258</v>
      </c>
      <c r="B129" s="36" t="s">
        <v>259</v>
      </c>
    </row>
    <row r="130" spans="1:2" x14ac:dyDescent="0.25">
      <c r="A130" s="34" t="s">
        <v>260</v>
      </c>
      <c r="B130" s="36" t="s">
        <v>261</v>
      </c>
    </row>
    <row r="131" spans="1:2" x14ac:dyDescent="0.25">
      <c r="A131" s="34" t="s">
        <v>262</v>
      </c>
      <c r="B131" s="36" t="s">
        <v>263</v>
      </c>
    </row>
    <row r="132" spans="1:2" x14ac:dyDescent="0.25">
      <c r="A132" s="34" t="s">
        <v>264</v>
      </c>
      <c r="B132" s="36" t="s">
        <v>265</v>
      </c>
    </row>
    <row r="133" spans="1:2" x14ac:dyDescent="0.25">
      <c r="A133" s="34" t="s">
        <v>266</v>
      </c>
      <c r="B133" s="36" t="s">
        <v>267</v>
      </c>
    </row>
    <row r="134" spans="1:2" x14ac:dyDescent="0.25">
      <c r="A134" s="34" t="s">
        <v>268</v>
      </c>
      <c r="B134" s="36" t="s">
        <v>269</v>
      </c>
    </row>
    <row r="135" spans="1:2" x14ac:dyDescent="0.25">
      <c r="A135" s="34" t="s">
        <v>270</v>
      </c>
      <c r="B135" s="36" t="s">
        <v>271</v>
      </c>
    </row>
    <row r="136" spans="1:2" x14ac:dyDescent="0.25">
      <c r="A136" s="34" t="s">
        <v>272</v>
      </c>
      <c r="B136" s="36" t="s">
        <v>273</v>
      </c>
    </row>
    <row r="137" spans="1:2" x14ac:dyDescent="0.25">
      <c r="A137" s="34" t="s">
        <v>274</v>
      </c>
      <c r="B137" s="36" t="s">
        <v>275</v>
      </c>
    </row>
    <row r="138" spans="1:2" x14ac:dyDescent="0.25">
      <c r="A138" s="34" t="s">
        <v>276</v>
      </c>
      <c r="B138" s="36" t="s">
        <v>277</v>
      </c>
    </row>
    <row r="139" spans="1:2" x14ac:dyDescent="0.25">
      <c r="A139" s="34" t="s">
        <v>278</v>
      </c>
      <c r="B139" s="36" t="s">
        <v>279</v>
      </c>
    </row>
    <row r="140" spans="1:2" x14ac:dyDescent="0.25">
      <c r="A140" s="34" t="s">
        <v>280</v>
      </c>
      <c r="B140" s="36" t="s">
        <v>281</v>
      </c>
    </row>
    <row r="141" spans="1:2" x14ac:dyDescent="0.25">
      <c r="A141" s="34" t="s">
        <v>282</v>
      </c>
      <c r="B141" s="36" t="s">
        <v>283</v>
      </c>
    </row>
    <row r="142" spans="1:2" x14ac:dyDescent="0.25">
      <c r="A142" s="34" t="s">
        <v>284</v>
      </c>
      <c r="B142" s="36" t="s">
        <v>285</v>
      </c>
    </row>
    <row r="143" spans="1:2" x14ac:dyDescent="0.25">
      <c r="A143" s="34" t="s">
        <v>286</v>
      </c>
      <c r="B143" s="36" t="s">
        <v>287</v>
      </c>
    </row>
    <row r="144" spans="1:2" x14ac:dyDescent="0.25">
      <c r="A144" s="34" t="s">
        <v>288</v>
      </c>
      <c r="B144" s="37" t="s">
        <v>289</v>
      </c>
    </row>
    <row r="145" spans="1:2" x14ac:dyDescent="0.25">
      <c r="A145" s="34" t="s">
        <v>290</v>
      </c>
      <c r="B145" s="36" t="s">
        <v>291</v>
      </c>
    </row>
    <row r="146" spans="1:2" x14ac:dyDescent="0.25">
      <c r="A146" s="34" t="s">
        <v>292</v>
      </c>
      <c r="B146" s="36" t="s">
        <v>293</v>
      </c>
    </row>
    <row r="147" spans="1:2" x14ac:dyDescent="0.25">
      <c r="A147" s="34" t="s">
        <v>294</v>
      </c>
      <c r="B147" s="36" t="s">
        <v>295</v>
      </c>
    </row>
    <row r="148" spans="1:2" x14ac:dyDescent="0.25">
      <c r="A148" s="34" t="s">
        <v>296</v>
      </c>
      <c r="B148" s="36" t="s">
        <v>297</v>
      </c>
    </row>
    <row r="149" spans="1:2" x14ac:dyDescent="0.25">
      <c r="A149" s="34" t="s">
        <v>298</v>
      </c>
      <c r="B149" s="36" t="s">
        <v>299</v>
      </c>
    </row>
    <row r="150" spans="1:2" x14ac:dyDescent="0.25">
      <c r="A150" s="34" t="s">
        <v>300</v>
      </c>
      <c r="B150" s="36" t="s">
        <v>301</v>
      </c>
    </row>
    <row r="151" spans="1:2" x14ac:dyDescent="0.25">
      <c r="A151" s="34" t="s">
        <v>302</v>
      </c>
      <c r="B151" s="36" t="s">
        <v>303</v>
      </c>
    </row>
    <row r="152" spans="1:2" x14ac:dyDescent="0.25">
      <c r="A152" s="34" t="s">
        <v>304</v>
      </c>
      <c r="B152" s="36" t="s">
        <v>305</v>
      </c>
    </row>
    <row r="153" spans="1:2" x14ac:dyDescent="0.25">
      <c r="A153" s="34" t="s">
        <v>306</v>
      </c>
      <c r="B153" s="36" t="s">
        <v>307</v>
      </c>
    </row>
    <row r="154" spans="1:2" x14ac:dyDescent="0.25">
      <c r="A154" s="34" t="s">
        <v>308</v>
      </c>
      <c r="B154" s="36" t="s">
        <v>309</v>
      </c>
    </row>
    <row r="155" spans="1:2" x14ac:dyDescent="0.25">
      <c r="A155" s="34" t="s">
        <v>310</v>
      </c>
      <c r="B155" s="36" t="s">
        <v>311</v>
      </c>
    </row>
    <row r="156" spans="1:2" x14ac:dyDescent="0.25">
      <c r="A156" s="34" t="s">
        <v>312</v>
      </c>
      <c r="B156" s="36" t="s">
        <v>313</v>
      </c>
    </row>
    <row r="157" spans="1:2" x14ac:dyDescent="0.25">
      <c r="A157" s="34" t="s">
        <v>314</v>
      </c>
      <c r="B157" s="36" t="s">
        <v>315</v>
      </c>
    </row>
    <row r="158" spans="1:2" x14ac:dyDescent="0.25">
      <c r="A158" s="34" t="s">
        <v>316</v>
      </c>
      <c r="B158" s="36" t="s">
        <v>317</v>
      </c>
    </row>
    <row r="159" spans="1:2" x14ac:dyDescent="0.25">
      <c r="A159" s="34" t="s">
        <v>318</v>
      </c>
      <c r="B159" s="36" t="s">
        <v>319</v>
      </c>
    </row>
    <row r="160" spans="1:2" x14ac:dyDescent="0.25">
      <c r="A160" s="34" t="s">
        <v>320</v>
      </c>
      <c r="B160" s="36" t="s">
        <v>321</v>
      </c>
    </row>
    <row r="161" spans="1:2" x14ac:dyDescent="0.25">
      <c r="A161" s="34" t="s">
        <v>322</v>
      </c>
      <c r="B161" s="36" t="s">
        <v>323</v>
      </c>
    </row>
    <row r="162" spans="1:2" x14ac:dyDescent="0.25">
      <c r="A162" s="34" t="s">
        <v>324</v>
      </c>
      <c r="B162" s="36" t="s">
        <v>325</v>
      </c>
    </row>
    <row r="163" spans="1:2" x14ac:dyDescent="0.25">
      <c r="A163" s="34" t="s">
        <v>326</v>
      </c>
      <c r="B163" s="36" t="s">
        <v>327</v>
      </c>
    </row>
    <row r="164" spans="1:2" x14ac:dyDescent="0.25">
      <c r="A164" s="34" t="s">
        <v>328</v>
      </c>
      <c r="B164" s="36" t="s">
        <v>329</v>
      </c>
    </row>
    <row r="165" spans="1:2" x14ac:dyDescent="0.25">
      <c r="A165" s="34" t="s">
        <v>330</v>
      </c>
      <c r="B165" s="36" t="s">
        <v>331</v>
      </c>
    </row>
    <row r="166" spans="1:2" x14ac:dyDescent="0.25">
      <c r="A166" s="34" t="s">
        <v>332</v>
      </c>
      <c r="B166" s="36" t="s">
        <v>333</v>
      </c>
    </row>
    <row r="167" spans="1:2" x14ac:dyDescent="0.25">
      <c r="A167" s="34" t="s">
        <v>334</v>
      </c>
      <c r="B167" s="36" t="s">
        <v>335</v>
      </c>
    </row>
    <row r="168" spans="1:2" x14ac:dyDescent="0.25">
      <c r="A168" s="34" t="s">
        <v>336</v>
      </c>
      <c r="B168" s="36" t="s">
        <v>337</v>
      </c>
    </row>
    <row r="169" spans="1:2" x14ac:dyDescent="0.25">
      <c r="A169" s="34" t="s">
        <v>338</v>
      </c>
      <c r="B169" s="36" t="s">
        <v>339</v>
      </c>
    </row>
    <row r="170" spans="1:2" x14ac:dyDescent="0.25">
      <c r="A170" s="34" t="s">
        <v>340</v>
      </c>
      <c r="B170" s="36" t="s">
        <v>341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MPTF_00006_00907</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79AD25-5447-46AF-964C-4F6026B823DE}">
  <ds:schemaRefs>
    <ds:schemaRef ds:uri="3352a50b-fe51-4c0c-a9ac-ac90f8281031"/>
    <ds:schemaRef ds:uri="http://www.w3.org/XML/1998/namespace"/>
    <ds:schemaRef ds:uri="9dc44b34-9e2b-42ea-86f7-9ee7f71036f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F90F8780-223B-4261-A6D9-FFC20B4A17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Tableau budgétaire 1</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Haiti_00130791_Finance Report_nov22.xlsx</dc:title>
  <dc:creator>Jelena Zelenovic</dc:creator>
  <cp:lastModifiedBy>Sarah Sellier</cp:lastModifiedBy>
  <cp:lastPrinted>2017-12-11T22:51:21Z</cp:lastPrinted>
  <dcterms:created xsi:type="dcterms:W3CDTF">2017-11-15T21:17:43Z</dcterms:created>
  <dcterms:modified xsi:type="dcterms:W3CDTF">2022-11-05T10:52:16Z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