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OHCHR-User\Desktop\DEVOIR RAM URGENT\"/>
    </mc:Choice>
  </mc:AlternateContent>
  <xr:revisionPtr revIDLastSave="0" documentId="13_ncr:1_{C04525B9-DFF7-4B8E-934F-1713BB02807A}" xr6:coauthVersionLast="47" xr6:coauthVersionMax="47" xr10:uidLastSave="{00000000-0000-0000-0000-000000000000}"/>
  <bookViews>
    <workbookView minimized="1" xWindow="4120" yWindow="3480" windowWidth="14400" windowHeight="8260" xr2:uid="{D58D2106-E64A-43BE-9C12-35960D7CEB2F}"/>
  </bookViews>
  <sheets>
    <sheet name="RF PAR PRODUIT" sheetId="1" r:id="rId1"/>
    <sheet name="RF PAR PRODUIT PAR CATEGORIE"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1" l="1"/>
  <c r="E50" i="1"/>
  <c r="J32" i="1" l="1"/>
  <c r="J22" i="1"/>
  <c r="M191" i="2" l="1"/>
  <c r="M203" i="2" s="1"/>
  <c r="I207" i="2"/>
  <c r="M204" i="2"/>
  <c r="M205" i="2"/>
  <c r="M207" i="2"/>
  <c r="I200" i="2"/>
  <c r="I201" i="2"/>
  <c r="I202" i="2"/>
  <c r="I203" i="2"/>
  <c r="I204" i="2"/>
  <c r="I205" i="2"/>
  <c r="J39" i="1" l="1"/>
  <c r="D199" i="2"/>
  <c r="M192" i="2"/>
  <c r="M193" i="2"/>
  <c r="M189" i="2"/>
  <c r="K192" i="2"/>
  <c r="K193" i="2"/>
  <c r="K190" i="2"/>
  <c r="K189" i="2"/>
  <c r="K188" i="2"/>
  <c r="K187" i="2"/>
  <c r="M67" i="2"/>
  <c r="M69" i="2"/>
  <c r="M70" i="2"/>
  <c r="K67" i="2"/>
  <c r="K68" i="2"/>
  <c r="K69" i="2"/>
  <c r="K70" i="2"/>
  <c r="K66" i="2"/>
  <c r="K65" i="2"/>
  <c r="K64" i="2"/>
  <c r="M57" i="2"/>
  <c r="M58" i="2"/>
  <c r="M59" i="2"/>
  <c r="M56" i="2"/>
  <c r="M55" i="2"/>
  <c r="K56" i="2"/>
  <c r="K57" i="2"/>
  <c r="K58" i="2"/>
  <c r="K59" i="2"/>
  <c r="K55" i="2"/>
  <c r="K54" i="2"/>
  <c r="K53" i="2"/>
  <c r="K60" i="2" s="1"/>
  <c r="M22" i="2"/>
  <c r="M23" i="2"/>
  <c r="M24" i="2"/>
  <c r="M25" i="2"/>
  <c r="K22" i="2"/>
  <c r="K23" i="2"/>
  <c r="K24" i="2"/>
  <c r="K25" i="2"/>
  <c r="K21" i="2"/>
  <c r="K20" i="2"/>
  <c r="M12" i="2"/>
  <c r="M13" i="2"/>
  <c r="M14" i="2"/>
  <c r="K11" i="2"/>
  <c r="K12" i="2"/>
  <c r="K13" i="2"/>
  <c r="K14" i="2"/>
  <c r="K10" i="2"/>
  <c r="K9" i="2"/>
  <c r="F15" i="2"/>
  <c r="D15" i="2"/>
  <c r="L38" i="1"/>
  <c r="L31" i="1"/>
  <c r="L30" i="1"/>
  <c r="L26" i="1"/>
  <c r="L27" i="1" s="1"/>
  <c r="L20" i="1"/>
  <c r="L16" i="1"/>
  <c r="K71" i="2" l="1"/>
  <c r="E55" i="2"/>
  <c r="L55" i="2" s="1"/>
  <c r="E22" i="2"/>
  <c r="H188" i="2" l="1"/>
  <c r="H189" i="2"/>
  <c r="H190" i="2"/>
  <c r="H191" i="2"/>
  <c r="H187" i="2"/>
  <c r="L187" i="2" s="1"/>
  <c r="H66" i="2"/>
  <c r="L66" i="2" s="1"/>
  <c r="H67" i="2"/>
  <c r="L67" i="2" s="1"/>
  <c r="H68" i="2"/>
  <c r="H65" i="2"/>
  <c r="L65" i="2" s="1"/>
  <c r="H21" i="2"/>
  <c r="L21" i="2" s="1"/>
  <c r="H22" i="2"/>
  <c r="L22" i="2" s="1"/>
  <c r="H23" i="2"/>
  <c r="H20" i="2"/>
  <c r="L20" i="2" s="1"/>
  <c r="H10" i="2"/>
  <c r="L10" i="2" s="1"/>
  <c r="H11" i="2"/>
  <c r="L11" i="2" s="1"/>
  <c r="H12" i="2"/>
  <c r="H13" i="2"/>
  <c r="H9" i="2"/>
  <c r="L9" i="2" s="1"/>
  <c r="E199" i="2"/>
  <c r="H199" i="2"/>
  <c r="E190" i="2"/>
  <c r="L190" i="2" s="1"/>
  <c r="E191" i="2"/>
  <c r="E192" i="2"/>
  <c r="L192" i="2" s="1"/>
  <c r="E193" i="2"/>
  <c r="L193" i="2" s="1"/>
  <c r="E189" i="2"/>
  <c r="L189" i="2" s="1"/>
  <c r="E187" i="2"/>
  <c r="E69" i="2"/>
  <c r="L69" i="2" s="1"/>
  <c r="E70" i="2"/>
  <c r="L70" i="2" s="1"/>
  <c r="E68" i="2"/>
  <c r="E56" i="2"/>
  <c r="L56" i="2" s="1"/>
  <c r="E57" i="2"/>
  <c r="E58" i="2"/>
  <c r="E59" i="2"/>
  <c r="L59" i="2" s="1"/>
  <c r="E24" i="2"/>
  <c r="L24" i="2" s="1"/>
  <c r="E25" i="2"/>
  <c r="E23" i="2"/>
  <c r="L23" i="2" s="1"/>
  <c r="E12" i="2"/>
  <c r="E13" i="2"/>
  <c r="L13" i="2" s="1"/>
  <c r="E14" i="2"/>
  <c r="L14" i="2" s="1"/>
  <c r="E11" i="2"/>
  <c r="F26" i="1"/>
  <c r="L60" i="2" l="1"/>
  <c r="E205" i="2"/>
  <c r="L25" i="2"/>
  <c r="E202" i="2"/>
  <c r="E201" i="2"/>
  <c r="L191" i="2"/>
  <c r="L26" i="2"/>
  <c r="E204" i="2"/>
  <c r="L58" i="2"/>
  <c r="E203" i="2"/>
  <c r="L57" i="2"/>
  <c r="L68" i="2"/>
  <c r="L12" i="2"/>
  <c r="M60" i="2"/>
  <c r="M65" i="2" l="1"/>
  <c r="J205" i="2"/>
  <c r="H205" i="2"/>
  <c r="G205" i="2"/>
  <c r="F205" i="2"/>
  <c r="D205" i="2"/>
  <c r="K205" i="2" s="1"/>
  <c r="J204" i="2"/>
  <c r="G204" i="2"/>
  <c r="F204" i="2"/>
  <c r="D204" i="2"/>
  <c r="J203" i="2"/>
  <c r="G203" i="2"/>
  <c r="F203" i="2"/>
  <c r="D203" i="2"/>
  <c r="J202" i="2"/>
  <c r="G202" i="2"/>
  <c r="F202" i="2"/>
  <c r="D202" i="2"/>
  <c r="J201" i="2"/>
  <c r="G201" i="2"/>
  <c r="F201" i="2"/>
  <c r="D201" i="2"/>
  <c r="J200" i="2"/>
  <c r="G200" i="2"/>
  <c r="F200" i="2"/>
  <c r="D200" i="2"/>
  <c r="J199" i="2"/>
  <c r="G199" i="2"/>
  <c r="F199" i="2"/>
  <c r="J198" i="2"/>
  <c r="J194" i="2"/>
  <c r="G194" i="2"/>
  <c r="F194" i="2"/>
  <c r="D194" i="2"/>
  <c r="K191" i="2"/>
  <c r="M190" i="2"/>
  <c r="M188" i="2"/>
  <c r="M187" i="2"/>
  <c r="J183" i="2"/>
  <c r="G183" i="2"/>
  <c r="D183" i="2"/>
  <c r="K182" i="2"/>
  <c r="K181" i="2"/>
  <c r="K180" i="2"/>
  <c r="K179" i="2"/>
  <c r="K178" i="2"/>
  <c r="K177" i="2"/>
  <c r="K176" i="2"/>
  <c r="J175" i="2"/>
  <c r="G175" i="2"/>
  <c r="D175" i="2"/>
  <c r="J172" i="2"/>
  <c r="G172" i="2"/>
  <c r="D172" i="2"/>
  <c r="K171" i="2"/>
  <c r="K170" i="2"/>
  <c r="K169" i="2"/>
  <c r="K168" i="2"/>
  <c r="K167" i="2"/>
  <c r="K166" i="2"/>
  <c r="K165" i="2"/>
  <c r="J164" i="2"/>
  <c r="G164" i="2"/>
  <c r="D164" i="2"/>
  <c r="J161" i="2"/>
  <c r="G161" i="2"/>
  <c r="D161" i="2"/>
  <c r="K160" i="2"/>
  <c r="K159" i="2"/>
  <c r="K158" i="2"/>
  <c r="K157" i="2"/>
  <c r="K156" i="2"/>
  <c r="K155" i="2"/>
  <c r="K154" i="2"/>
  <c r="J153" i="2"/>
  <c r="G153" i="2"/>
  <c r="D153" i="2"/>
  <c r="J150" i="2"/>
  <c r="G150" i="2"/>
  <c r="D150" i="2"/>
  <c r="K149" i="2"/>
  <c r="K148" i="2"/>
  <c r="K147" i="2"/>
  <c r="K146" i="2"/>
  <c r="K145" i="2"/>
  <c r="K144" i="2"/>
  <c r="K143" i="2"/>
  <c r="J142" i="2"/>
  <c r="G142" i="2"/>
  <c r="D142" i="2"/>
  <c r="J138" i="2"/>
  <c r="G138" i="2"/>
  <c r="D138" i="2"/>
  <c r="K137" i="2"/>
  <c r="K136" i="2"/>
  <c r="K135" i="2"/>
  <c r="K134" i="2"/>
  <c r="K133" i="2"/>
  <c r="K132" i="2"/>
  <c r="K131" i="2"/>
  <c r="J130" i="2"/>
  <c r="G130" i="2"/>
  <c r="D130" i="2"/>
  <c r="J127" i="2"/>
  <c r="G127" i="2"/>
  <c r="D127" i="2"/>
  <c r="K126" i="2"/>
  <c r="K125" i="2"/>
  <c r="K124" i="2"/>
  <c r="K123" i="2"/>
  <c r="K122" i="2"/>
  <c r="K121" i="2"/>
  <c r="K120" i="2"/>
  <c r="J119" i="2"/>
  <c r="G119" i="2"/>
  <c r="D119" i="2"/>
  <c r="J116" i="2"/>
  <c r="G116" i="2"/>
  <c r="D116" i="2"/>
  <c r="K115" i="2"/>
  <c r="K114" i="2"/>
  <c r="K113" i="2"/>
  <c r="K112" i="2"/>
  <c r="K111" i="2"/>
  <c r="K110" i="2"/>
  <c r="K109" i="2"/>
  <c r="J108" i="2"/>
  <c r="G108" i="2"/>
  <c r="D108" i="2"/>
  <c r="J105" i="2"/>
  <c r="G105" i="2"/>
  <c r="D105" i="2"/>
  <c r="K104" i="2"/>
  <c r="K103" i="2"/>
  <c r="K102" i="2"/>
  <c r="K101" i="2"/>
  <c r="K100" i="2"/>
  <c r="K99" i="2"/>
  <c r="K98" i="2"/>
  <c r="J97" i="2"/>
  <c r="G97" i="2"/>
  <c r="D97" i="2"/>
  <c r="J93" i="2"/>
  <c r="G93" i="2"/>
  <c r="D93" i="2"/>
  <c r="K92" i="2"/>
  <c r="K91" i="2"/>
  <c r="K90" i="2"/>
  <c r="K89" i="2"/>
  <c r="K88" i="2"/>
  <c r="K87" i="2"/>
  <c r="K86" i="2"/>
  <c r="J85" i="2"/>
  <c r="G85" i="2"/>
  <c r="D85" i="2"/>
  <c r="K85" i="2" s="1"/>
  <c r="J82" i="2"/>
  <c r="G82" i="2"/>
  <c r="D82" i="2"/>
  <c r="K81" i="2"/>
  <c r="K80" i="2"/>
  <c r="K79" i="2"/>
  <c r="K78" i="2"/>
  <c r="K77" i="2"/>
  <c r="K76" i="2"/>
  <c r="K75" i="2"/>
  <c r="J74" i="2"/>
  <c r="G74" i="2"/>
  <c r="D74" i="2"/>
  <c r="J71" i="2"/>
  <c r="G71" i="2"/>
  <c r="F71" i="2"/>
  <c r="D71" i="2"/>
  <c r="M68" i="2"/>
  <c r="M66" i="2"/>
  <c r="J60" i="2"/>
  <c r="G60" i="2"/>
  <c r="F60" i="2"/>
  <c r="D60" i="2"/>
  <c r="J48" i="2"/>
  <c r="G48" i="2"/>
  <c r="D48" i="2"/>
  <c r="K48" i="2" s="1"/>
  <c r="K47" i="2"/>
  <c r="K46" i="2"/>
  <c r="K45" i="2"/>
  <c r="K44" i="2"/>
  <c r="K43" i="2"/>
  <c r="K42" i="2"/>
  <c r="K41" i="2"/>
  <c r="J40" i="2"/>
  <c r="G40" i="2"/>
  <c r="D40" i="2"/>
  <c r="J37" i="2"/>
  <c r="G37" i="2"/>
  <c r="D37" i="2"/>
  <c r="K36" i="2"/>
  <c r="K35" i="2"/>
  <c r="K34" i="2"/>
  <c r="K33" i="2"/>
  <c r="K32" i="2"/>
  <c r="K31" i="2"/>
  <c r="K30" i="2"/>
  <c r="J29" i="2"/>
  <c r="G29" i="2"/>
  <c r="D29" i="2"/>
  <c r="J26" i="2"/>
  <c r="G26" i="2"/>
  <c r="F26" i="2"/>
  <c r="D26" i="2"/>
  <c r="M21" i="2"/>
  <c r="M20" i="2"/>
  <c r="M26" i="2" s="1"/>
  <c r="K19" i="2"/>
  <c r="K26" i="2" s="1"/>
  <c r="J15" i="2"/>
  <c r="G15" i="2"/>
  <c r="H204" i="2"/>
  <c r="M10" i="2"/>
  <c r="M9" i="2"/>
  <c r="K8" i="2"/>
  <c r="K15" i="2" s="1"/>
  <c r="J4" i="2"/>
  <c r="E49" i="1"/>
  <c r="D49" i="1"/>
  <c r="I39" i="1"/>
  <c r="E39" i="1"/>
  <c r="D39" i="1"/>
  <c r="F38" i="1"/>
  <c r="L37" i="1"/>
  <c r="F37" i="1"/>
  <c r="L36" i="1"/>
  <c r="F36" i="1"/>
  <c r="L35" i="1"/>
  <c r="F35" i="1"/>
  <c r="I32" i="1"/>
  <c r="E32" i="1"/>
  <c r="D32" i="1"/>
  <c r="F31" i="1"/>
  <c r="F30" i="1"/>
  <c r="L29" i="1"/>
  <c r="L32" i="1" s="1"/>
  <c r="F29" i="1"/>
  <c r="J27" i="1"/>
  <c r="I27" i="1"/>
  <c r="E27" i="1"/>
  <c r="D27" i="1"/>
  <c r="F27" i="1"/>
  <c r="K22" i="1"/>
  <c r="I22" i="1"/>
  <c r="E22" i="1"/>
  <c r="D22" i="1"/>
  <c r="L21" i="1"/>
  <c r="L22" i="1" s="1"/>
  <c r="F21" i="1"/>
  <c r="F20" i="1"/>
  <c r="K18" i="1"/>
  <c r="I18" i="1"/>
  <c r="E18" i="1"/>
  <c r="D18" i="1"/>
  <c r="F17" i="1"/>
  <c r="F16" i="1"/>
  <c r="L39" i="1" l="1"/>
  <c r="M194" i="2"/>
  <c r="M206" i="2" s="1"/>
  <c r="M11" i="2"/>
  <c r="M202" i="2" s="1"/>
  <c r="M15" i="2"/>
  <c r="I50" i="1"/>
  <c r="M71" i="2"/>
  <c r="K40" i="2"/>
  <c r="G22" i="1"/>
  <c r="G18" i="1"/>
  <c r="I199" i="2"/>
  <c r="M201" i="2"/>
  <c r="M200" i="2"/>
  <c r="G206" i="2"/>
  <c r="K82" i="2"/>
  <c r="K172" i="2"/>
  <c r="K200" i="2"/>
  <c r="K161" i="2"/>
  <c r="K202" i="2"/>
  <c r="K204" i="2"/>
  <c r="K150" i="2"/>
  <c r="E51" i="1"/>
  <c r="F18" i="1"/>
  <c r="K130" i="2"/>
  <c r="K201" i="2"/>
  <c r="H26" i="2"/>
  <c r="K138" i="2"/>
  <c r="K105" i="2"/>
  <c r="I15" i="2"/>
  <c r="E15" i="2"/>
  <c r="I71" i="2"/>
  <c r="H202" i="2"/>
  <c r="F32" i="1"/>
  <c r="K108" i="2"/>
  <c r="G27" i="1"/>
  <c r="K37" i="2"/>
  <c r="E71" i="2"/>
  <c r="K97" i="2"/>
  <c r="K116" i="2"/>
  <c r="K164" i="2"/>
  <c r="K183" i="2"/>
  <c r="H194" i="2"/>
  <c r="D206" i="2"/>
  <c r="D207" i="2" s="1"/>
  <c r="D208" i="2" s="1"/>
  <c r="H200" i="2"/>
  <c r="L200" i="2" s="1"/>
  <c r="L204" i="2"/>
  <c r="F206" i="2"/>
  <c r="F207" i="2" s="1"/>
  <c r="F208" i="2" s="1"/>
  <c r="I194" i="2"/>
  <c r="G32" i="1"/>
  <c r="G39" i="1"/>
  <c r="K29" i="2"/>
  <c r="E60" i="2"/>
  <c r="H201" i="2"/>
  <c r="L205" i="2"/>
  <c r="K153" i="2"/>
  <c r="D50" i="1"/>
  <c r="H203" i="2"/>
  <c r="K74" i="2"/>
  <c r="K93" i="2"/>
  <c r="K119" i="2"/>
  <c r="K127" i="2"/>
  <c r="K199" i="2"/>
  <c r="K203" i="2"/>
  <c r="K142" i="2"/>
  <c r="K175" i="2"/>
  <c r="J206" i="2"/>
  <c r="J207" i="2"/>
  <c r="J208" i="2" s="1"/>
  <c r="G207" i="2"/>
  <c r="G208" i="2" s="1"/>
  <c r="K194" i="2"/>
  <c r="H15" i="2"/>
  <c r="I26" i="2"/>
  <c r="H71" i="2"/>
  <c r="E194" i="2"/>
  <c r="E26" i="2"/>
  <c r="F22" i="1"/>
  <c r="F39" i="1"/>
  <c r="L17" i="1" l="1"/>
  <c r="L18" i="1" s="1"/>
  <c r="L50" i="1" s="1"/>
  <c r="L51" i="1" s="1"/>
  <c r="J18" i="1"/>
  <c r="J50" i="1"/>
  <c r="J51" i="1" s="1"/>
  <c r="J52" i="1" s="1"/>
  <c r="F50" i="1"/>
  <c r="F51" i="1" s="1"/>
  <c r="F52" i="1" s="1"/>
  <c r="L15" i="2"/>
  <c r="L194" i="2"/>
  <c r="L202" i="2"/>
  <c r="D51" i="1"/>
  <c r="D52" i="1" s="1"/>
  <c r="M199" i="2"/>
  <c r="M208" i="2" s="1"/>
  <c r="L71" i="2"/>
  <c r="K206" i="2"/>
  <c r="K207" i="2" s="1"/>
  <c r="L203" i="2"/>
  <c r="L201" i="2"/>
  <c r="H206" i="2"/>
  <c r="H207" i="2" s="1"/>
  <c r="H208" i="2" s="1"/>
  <c r="I51" i="1"/>
  <c r="I52" i="1" s="1"/>
  <c r="E52" i="1"/>
  <c r="I206" i="2"/>
  <c r="E206" i="2"/>
  <c r="L199" i="2"/>
  <c r="K208" i="2" l="1"/>
  <c r="I208" i="2"/>
  <c r="L206" i="2"/>
  <c r="L207" i="2" s="1"/>
  <c r="L52" i="1"/>
  <c r="E207" i="2"/>
  <c r="E208" i="2" s="1"/>
  <c r="L208" i="2" l="1"/>
  <c r="M209" i="2" s="1"/>
</calcChain>
</file>

<file path=xl/sharedStrings.xml><?xml version="1.0" encoding="utf-8"?>
<sst xmlns="http://schemas.openxmlformats.org/spreadsheetml/2006/main" count="273" uniqueCount="111">
  <si>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</si>
  <si>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</si>
  <si>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</si>
  <si>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Tableau 1 - Rapport financier  du projet PBF par résultat, produit et activité</t>
  </si>
  <si>
    <t>Nombre de resultat/ produit</t>
  </si>
  <si>
    <t>Formulation du resultat/ produit/activite</t>
  </si>
  <si>
    <t>Organisation recipiendiaire 1 (budget en USD)</t>
  </si>
  <si>
    <t>Organisation recipiendiaire 2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</si>
  <si>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</si>
  <si>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</si>
  <si>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</si>
  <si>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r>
      <t>Niveau de depense/ engagement actuel en USD (a remplir au moment des rapports de projet)</t>
    </r>
    <r>
      <rPr>
        <b/>
        <sz val="11"/>
        <rFont val="Calibri"/>
        <family val="2"/>
      </rPr>
      <t xml:space="preserve"> </t>
    </r>
  </si>
  <si>
    <t xml:space="preserve">Niveau de depense/ engagement actuel en USD (a remplir au moment des rapports de projet) </t>
  </si>
  <si>
    <t xml:space="preserve">Pourcentage des  dépenses pour chaque produit ou activite reserve pour action directe sur égalité des sexes et autonomisation des femmes (GEWE) (cas echeant) </t>
  </si>
  <si>
    <t xml:space="preserve">Niveau de depense TOTAL/ engagement actuel en USD (a remplir au moment des rapports de projet) </t>
  </si>
  <si>
    <t>OHCHR</t>
  </si>
  <si>
    <t>UNESCO</t>
  </si>
  <si>
    <t xml:space="preserve">RESULTAT 1: </t>
  </si>
  <si>
    <t>Les jeunes, sans aucune discrimination, contribuent activement à la consolidation de la paix à travers l’engagement, la formation, la communication et l’encadrement sur la promotion des DH</t>
  </si>
  <si>
    <t>Produit 1.1:</t>
  </si>
  <si>
    <t>Les capacités des jeunes à promouvoir les DH et la cohésion sociale sont renforcées</t>
  </si>
  <si>
    <t>Activite 1.1.1:</t>
  </si>
  <si>
    <t>Renforcer les capacités des OSC des jeunes, des jeunes sans aucune discrimination, et des jeunes journalistes, sur les DH et la paix</t>
  </si>
  <si>
    <t>Activite 1.1.2:</t>
  </si>
  <si>
    <t>Mobiliser les jeunes universitaires à agir comme des vecteurs de changement en faveur des DDH, le vivre ensemble en harmonie et la non-discrimination</t>
  </si>
  <si>
    <t>Produit total</t>
  </si>
  <si>
    <t>Produit 1.2:</t>
  </si>
  <si>
    <t xml:space="preserve">Les jeunes se servent d’un solide dispositif de communication pour optimiser leurs initiatives de promotion des droits de l’homme, de la citoyenneté et de la paix dans les régions </t>
  </si>
  <si>
    <t>Activite 1.2.1</t>
  </si>
  <si>
    <t>Appuyer les OSC des jeunes intervenant au niveau des observatoires provinciaux et des comités de paix régionaux à concevoir des stratégies de communication et des outils pour les droits de l’homme et la paix</t>
  </si>
  <si>
    <t>Activite 1.2.2</t>
  </si>
  <si>
    <t>Appuyer les jeunes intervenant au niveau des observatoires provinciaux et des comités de paix régionaux OSC des jeunes dans la mise en œuvre de la stratégie de communication pour les droits de l’homme et la paix</t>
  </si>
  <si>
    <t xml:space="preserve">RESULTAT 2: </t>
  </si>
  <si>
    <t xml:space="preserve">Les jeunes sans aucune discrimination contribuent à la consolidation de la paix en assurant de manière professionnelle la surveillance des droits de l’homme, à travers des structures organisées et dans un cadre légal et institutionnel sécurisé </t>
  </si>
  <si>
    <t>Produit 2.1</t>
  </si>
  <si>
    <t>Les jeunes contribuent à la documentation des violations des DH et à des actions de plaidoyer aux niveaux communal, régional et national à travers les observatoires</t>
  </si>
  <si>
    <t>Activite 2.1.1</t>
  </si>
  <si>
    <t>Appuyer les jeunes dans la mise en place et l’opérationnalisation des Observatoires aux niveaux national et provincial</t>
  </si>
  <si>
    <t>Produit 2.2</t>
  </si>
  <si>
    <t>Le mécanisme de protection  des jeunes défenseurs des DH est renforcé</t>
  </si>
  <si>
    <t>Activite 2.2.1</t>
  </si>
  <si>
    <t>Renforcer le cadre légal et institutionnel de protection des jeunes DDH sans aucune discrimination</t>
  </si>
  <si>
    <t>Activite' 2.2.2</t>
  </si>
  <si>
    <t>Mettre en place un fonds d’appui à la protection des jeunes défenseurs des droits de l’homme</t>
  </si>
  <si>
    <t>Activite 2.2.3</t>
  </si>
  <si>
    <t xml:space="preserve">Rendre opérationnel les Comités de paix entre FDS et les jeunes sans aucune discrimination au niveau des régions. </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</si>
  <si>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</si>
  <si>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</si>
  <si>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</si>
  <si>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</si>
  <si>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</si>
  <si>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</si>
  <si>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</si>
  <si>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</si>
  <si>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Sous-budget total du projet</t>
  </si>
  <si>
    <t>Coûts indirects (7%):</t>
  </si>
  <si>
    <t>TOTAL PROJET</t>
  </si>
  <si>
    <t>BUDGET (USD)</t>
  </si>
  <si>
    <t>Tranche 1</t>
  </si>
  <si>
    <t>Dépense</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</si>
  <si>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</si>
  <si>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</si>
  <si>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</si>
  <si>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</si>
  <si>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</si>
  <si>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</si>
  <si>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</si>
  <si>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</si>
  <si>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</si>
  <si>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</si>
  <si>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</si>
  <si>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</si>
  <si>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</si>
  <si>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</si>
  <si>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</si>
  <si>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</si>
  <si>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</si>
  <si>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</si>
  <si>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</si>
  <si>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</si>
  <si>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Produit 2.3</t>
  </si>
  <si>
    <t>Total pour produit 2.3 (du tableau 1)</t>
  </si>
  <si>
    <t>Produit 2.4</t>
  </si>
  <si>
    <t>Total pour produit 2.4 (du tableau 1)</t>
  </si>
  <si>
    <t>RESULTAT 3</t>
  </si>
  <si>
    <t>Produit 3.1</t>
  </si>
  <si>
    <t>Total pour produit 3.1 (du tableau 1)</t>
  </si>
  <si>
    <t>Produit 3.2</t>
  </si>
  <si>
    <t>Total pour produit 3.2 (du tableau 1)</t>
  </si>
  <si>
    <t>Produit 3.3</t>
  </si>
  <si>
    <t>Total pour produit 3.3 (du tableau 1)</t>
  </si>
  <si>
    <t>Produit 3.4</t>
  </si>
  <si>
    <t>Total pour produit 3.4 (du tableau 1)</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</si>
  <si>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</si>
  <si>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</si>
  <si>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</si>
  <si>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</si>
  <si>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</si>
  <si>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</si>
  <si>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</si>
  <si>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</si>
  <si>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</si>
  <si>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</si>
  <si>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</si>
  <si>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TOTAUX</t>
  </si>
  <si>
    <t>T0TAL PROJET</t>
  </si>
  <si>
    <t>TOTAL</t>
  </si>
  <si>
    <t xml:space="preserve">Dépense </t>
  </si>
  <si>
    <t>Tranche 1 + 2</t>
  </si>
  <si>
    <t>BUDGET révisé (USD)</t>
  </si>
  <si>
    <t>Tranche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</si>
</sst>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quot;$&quot;* #,##0.00_);_(&quot;$&quot;* \(#,##0.00\);_(&quot;$&quot;* &quot;-&quot;??_);_(@_)"/>
    <numFmt numFmtId="166" formatCode="_-* #,##0.00\ _€_-;\-* #,##0.00\ _€_-;_-* &quot;-&quot;??\ _€_-;_-@_-"/>
    <numFmt numFmtId="167" formatCode="_-* #,##0_-;\-* #,##0_-;_-* &quot;-&quot;??_-;_-@_-"/>
    <numFmt numFmtId="168" formatCode="_(&quot;$&quot;* #,##0_);_(&quot;$&quot;* \(#,##0\);_(&quot;$&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rgb="FF7030A0"/>
      <name val="Calibri"/>
      <family val="2"/>
      <scheme val="minor"/>
    </font>
    <font>
      <sz val="11"/>
      <color rgb="FF7030A0"/>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28"/>
      <color rgb="FF7030A0"/>
      <name val="Calibri"/>
      <family val="2"/>
      <scheme val="minor"/>
    </font>
    <font>
      <b/>
      <sz val="16"/>
      <color theme="1"/>
      <name val="Calibri"/>
      <family val="2"/>
      <scheme val="minor"/>
    </font>
    <font>
      <sz val="16"/>
      <color theme="1"/>
      <name val="Calibri"/>
      <family val="2"/>
      <scheme val="minor"/>
    </font>
    <font>
      <b/>
      <sz val="16"/>
      <color rgb="FF7030A0"/>
      <name val="Calibri"/>
      <family val="2"/>
      <scheme val="minor"/>
    </font>
    <font>
      <b/>
      <sz val="20"/>
      <color theme="1"/>
      <name val="Calibri"/>
      <family val="2"/>
      <scheme val="minor"/>
    </font>
    <font>
      <b/>
      <sz val="12"/>
      <name val="Calibri"/>
      <family val="2"/>
      <scheme val="minor"/>
    </font>
    <font>
      <b/>
      <sz val="11"/>
      <name val="Calibri"/>
      <family val="2"/>
    </font>
    <font>
      <sz val="12"/>
      <color theme="1"/>
      <name val="Calibri"/>
      <family val="2"/>
      <scheme val="minor"/>
    </font>
    <font>
      <sz val="12"/>
      <name val="Calibri"/>
      <family val="2"/>
      <scheme val="minor"/>
    </font>
    <font>
      <sz val="11"/>
      <name val="Calibri"/>
      <family val="2"/>
      <scheme val="minor"/>
    </font>
    <font>
      <b/>
      <sz val="11"/>
      <name val="Calibri"/>
      <family val="2"/>
      <scheme val="minor"/>
    </font>
    <font>
      <b/>
      <sz val="12"/>
      <color rgb="FF7030A0"/>
      <name val="Calibri"/>
      <family val="2"/>
      <scheme val="minor"/>
    </font>
    <font>
      <b/>
      <sz val="24"/>
      <color rgb="FF00B0F0"/>
      <name val="Calibri"/>
      <family val="2"/>
      <scheme val="minor"/>
    </font>
    <font>
      <sz val="36"/>
      <color theme="1"/>
      <name val="Calibri"/>
      <family val="2"/>
      <scheme val="minor"/>
    </font>
    <font>
      <b/>
      <sz val="12"/>
      <color theme="1"/>
      <name val="Calibri"/>
      <family val="2"/>
    </font>
    <font>
      <sz val="12"/>
      <color theme="1"/>
      <name val="Calibri"/>
      <family val="2"/>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cellStyleXfs>
  <cellXfs count="341">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7" fillId="2" borderId="0" xfId="0" applyFont="1" applyFill="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vertical="center"/>
    </xf>
    <xf numFmtId="0" fontId="9" fillId="0" borderId="0" xfId="0" applyFont="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vertical="center"/>
    </xf>
    <xf numFmtId="0" fontId="10" fillId="0" borderId="2" xfId="0" applyFont="1" applyBorder="1" applyAlignment="1">
      <alignment vertical="center" wrapText="1"/>
    </xf>
    <xf numFmtId="0" fontId="10" fillId="3" borderId="2" xfId="0" applyFont="1" applyFill="1" applyBorder="1" applyAlignment="1">
      <alignment vertical="center" wrapText="1"/>
    </xf>
    <xf numFmtId="0" fontId="11" fillId="3" borderId="2" xfId="0" applyFont="1" applyFill="1" applyBorder="1" applyAlignment="1">
      <alignment vertical="center" wrapText="1"/>
    </xf>
    <xf numFmtId="0" fontId="11" fillId="3" borderId="0" xfId="0" applyFont="1" applyFill="1" applyAlignment="1">
      <alignment horizontal="center" vertical="center" wrapText="1"/>
    </xf>
    <xf numFmtId="0" fontId="14" fillId="3" borderId="0" xfId="0" applyFont="1" applyFill="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wrapText="1"/>
    </xf>
    <xf numFmtId="0" fontId="9" fillId="4" borderId="10" xfId="0" applyFont="1" applyFill="1" applyBorder="1" applyAlignment="1">
      <alignment horizontal="center" vertical="center" wrapText="1"/>
    </xf>
    <xf numFmtId="0" fontId="16" fillId="4" borderId="11" xfId="0" applyFont="1" applyFill="1" applyBorder="1" applyAlignment="1">
      <alignment horizontal="center" vertical="center"/>
    </xf>
    <xf numFmtId="0" fontId="16"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9" fillId="4" borderId="13" xfId="0" applyFont="1" applyFill="1" applyBorder="1" applyAlignment="1">
      <alignment horizontal="center" vertical="center"/>
    </xf>
    <xf numFmtId="0" fontId="16" fillId="0" borderId="13" xfId="0" applyFont="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4" borderId="13"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6" fillId="5" borderId="12" xfId="0" applyFont="1" applyFill="1" applyBorder="1" applyAlignment="1">
      <alignment vertical="center" wrapText="1"/>
    </xf>
    <xf numFmtId="0" fontId="2" fillId="0" borderId="0" xfId="0" applyFont="1" applyAlignment="1">
      <alignment vertical="center" wrapText="1"/>
    </xf>
    <xf numFmtId="0" fontId="19" fillId="5" borderId="12" xfId="0" applyFont="1" applyFill="1" applyBorder="1" applyAlignment="1">
      <alignment vertical="center" wrapText="1"/>
    </xf>
    <xf numFmtId="0" fontId="19" fillId="0" borderId="13" xfId="0" applyFont="1" applyBorder="1" applyAlignment="1" applyProtection="1">
      <alignment horizontal="left" vertical="center" wrapText="1"/>
      <protection locked="0"/>
    </xf>
    <xf numFmtId="165" fontId="19" fillId="0" borderId="13" xfId="2" applyNumberFormat="1" applyFont="1" applyFill="1" applyBorder="1" applyAlignment="1" applyProtection="1">
      <alignment horizontal="center" vertical="center" wrapText="1"/>
      <protection locked="0"/>
    </xf>
    <xf numFmtId="165" fontId="19" fillId="0" borderId="13" xfId="2" applyNumberFormat="1" applyFont="1" applyBorder="1" applyAlignment="1" applyProtection="1">
      <alignment horizontal="center" vertical="center" wrapText="1"/>
      <protection locked="0"/>
    </xf>
    <xf numFmtId="165" fontId="19" fillId="4" borderId="13" xfId="2" applyNumberFormat="1" applyFont="1" applyFill="1" applyBorder="1" applyAlignment="1">
      <alignment horizontal="center" vertical="center" wrapText="1"/>
    </xf>
    <xf numFmtId="9" fontId="19" fillId="0" borderId="13" xfId="3" applyFont="1" applyBorder="1" applyAlignment="1" applyProtection="1">
      <alignment horizontal="center" vertical="center" wrapText="1"/>
      <protection locked="0"/>
    </xf>
    <xf numFmtId="49" fontId="19" fillId="0" borderId="13" xfId="2" applyNumberFormat="1" applyFont="1" applyBorder="1" applyAlignment="1" applyProtection="1">
      <alignment horizontal="left" vertical="center" wrapText="1"/>
      <protection locked="0"/>
    </xf>
    <xf numFmtId="9" fontId="20" fillId="0" borderId="13" xfId="3" applyFont="1" applyBorder="1" applyAlignment="1">
      <alignment horizontal="center" vertical="center" wrapText="1"/>
    </xf>
    <xf numFmtId="0" fontId="20" fillId="0" borderId="17" xfId="0" applyFont="1" applyBorder="1" applyAlignment="1">
      <alignment vertical="center" wrapText="1"/>
    </xf>
    <xf numFmtId="0" fontId="20" fillId="0" borderId="13" xfId="0" applyFont="1" applyBorder="1" applyAlignment="1">
      <alignment horizontal="center" vertical="center" wrapText="1"/>
    </xf>
    <xf numFmtId="0" fontId="0" fillId="2" borderId="0" xfId="0" applyFill="1" applyAlignment="1">
      <alignment vertical="center" wrapText="1"/>
    </xf>
    <xf numFmtId="0" fontId="20" fillId="0" borderId="12" xfId="0" applyFont="1" applyBorder="1" applyAlignment="1">
      <alignment vertical="center" wrapText="1"/>
    </xf>
    <xf numFmtId="0" fontId="16" fillId="4" borderId="13" xfId="0" applyFont="1" applyFill="1" applyBorder="1" applyAlignment="1">
      <alignment vertical="center"/>
    </xf>
    <xf numFmtId="165" fontId="16" fillId="4" borderId="13" xfId="2" applyNumberFormat="1" applyFont="1" applyFill="1" applyBorder="1" applyAlignment="1">
      <alignment horizontal="center" vertical="center" wrapText="1"/>
    </xf>
    <xf numFmtId="165" fontId="16" fillId="2" borderId="13" xfId="2" applyNumberFormat="1" applyFont="1" applyFill="1" applyBorder="1" applyAlignment="1">
      <alignment horizontal="center" vertical="center" wrapText="1"/>
    </xf>
    <xf numFmtId="0" fontId="19" fillId="2" borderId="12" xfId="0" applyFont="1" applyFill="1" applyBorder="1" applyAlignment="1" applyProtection="1">
      <alignment vertical="center" wrapText="1"/>
      <protection locked="0"/>
    </xf>
    <xf numFmtId="0" fontId="19" fillId="2" borderId="13" xfId="0" applyFont="1" applyFill="1" applyBorder="1" applyAlignment="1" applyProtection="1">
      <alignment horizontal="left" vertical="center"/>
      <protection locked="0"/>
    </xf>
    <xf numFmtId="165" fontId="19" fillId="2" borderId="13" xfId="2" applyNumberFormat="1" applyFont="1" applyFill="1" applyBorder="1" applyAlignment="1" applyProtection="1">
      <alignment horizontal="center" vertical="center" wrapText="1"/>
      <protection locked="0"/>
    </xf>
    <xf numFmtId="0" fontId="20" fillId="0" borderId="13" xfId="0" applyFont="1" applyBorder="1" applyAlignment="1">
      <alignment vertical="center" wrapText="1"/>
    </xf>
    <xf numFmtId="0" fontId="16" fillId="4" borderId="12" xfId="0" applyFont="1" applyFill="1" applyBorder="1" applyAlignment="1">
      <alignment vertical="center" wrapText="1"/>
    </xf>
    <xf numFmtId="0" fontId="21" fillId="0" borderId="12" xfId="0" applyFont="1" applyBorder="1" applyAlignment="1">
      <alignment vertical="center" wrapText="1"/>
    </xf>
    <xf numFmtId="0" fontId="3" fillId="2" borderId="0" xfId="0" applyFont="1" applyFill="1" applyAlignment="1">
      <alignment vertical="center" wrapText="1"/>
    </xf>
    <xf numFmtId="0" fontId="19" fillId="0" borderId="13" xfId="0" applyFont="1" applyBorder="1" applyAlignment="1" applyProtection="1">
      <alignment horizontal="left" vertical="center"/>
      <protection locked="0"/>
    </xf>
    <xf numFmtId="0" fontId="20" fillId="0" borderId="0" xfId="0" applyFont="1" applyAlignment="1">
      <alignment vertical="center" wrapText="1"/>
    </xf>
    <xf numFmtId="0" fontId="16" fillId="2" borderId="0" xfId="0" applyFont="1" applyFill="1" applyAlignment="1">
      <alignment vertical="center" wrapText="1"/>
    </xf>
    <xf numFmtId="0" fontId="19" fillId="2" borderId="0" xfId="0" applyFont="1" applyFill="1" applyAlignment="1" applyProtection="1">
      <alignment vertical="center"/>
      <protection locked="0"/>
    </xf>
    <xf numFmtId="165" fontId="19" fillId="0" borderId="0" xfId="2" applyNumberFormat="1" applyFont="1" applyFill="1" applyBorder="1" applyAlignment="1" applyProtection="1">
      <alignment vertical="center" wrapText="1"/>
      <protection locked="0"/>
    </xf>
    <xf numFmtId="165" fontId="19" fillId="2" borderId="0" xfId="2" applyNumberFormat="1" applyFont="1" applyFill="1" applyBorder="1" applyAlignment="1" applyProtection="1">
      <alignment vertical="center" wrapText="1"/>
      <protection locked="0"/>
    </xf>
    <xf numFmtId="0" fontId="19" fillId="2" borderId="0" xfId="0" applyFont="1" applyFill="1" applyAlignment="1" applyProtection="1">
      <alignment vertical="center" wrapText="1"/>
      <protection locked="0"/>
    </xf>
    <xf numFmtId="0" fontId="20" fillId="0" borderId="0" xfId="0" applyFont="1" applyAlignment="1">
      <alignment horizontal="center" vertical="center" wrapText="1"/>
    </xf>
    <xf numFmtId="0" fontId="16" fillId="4" borderId="13" xfId="0" applyFont="1" applyFill="1" applyBorder="1" applyAlignment="1">
      <alignment vertical="center" wrapText="1"/>
    </xf>
    <xf numFmtId="0" fontId="19" fillId="2" borderId="13" xfId="0" applyFont="1" applyFill="1" applyBorder="1" applyAlignment="1" applyProtection="1">
      <alignment vertical="center"/>
      <protection locked="0"/>
    </xf>
    <xf numFmtId="165" fontId="19" fillId="0" borderId="13" xfId="2" applyNumberFormat="1" applyFont="1" applyFill="1" applyBorder="1" applyAlignment="1" applyProtection="1">
      <alignment vertical="center" wrapText="1"/>
      <protection locked="0"/>
    </xf>
    <xf numFmtId="165" fontId="19" fillId="0" borderId="13" xfId="2" applyNumberFormat="1" applyFont="1" applyBorder="1" applyAlignment="1" applyProtection="1">
      <alignment vertical="center" wrapText="1"/>
      <protection locked="0"/>
    </xf>
    <xf numFmtId="165" fontId="19" fillId="4" borderId="13" xfId="2" applyNumberFormat="1" applyFont="1" applyFill="1" applyBorder="1" applyAlignment="1">
      <alignment vertical="center" wrapText="1"/>
    </xf>
    <xf numFmtId="9" fontId="19" fillId="0" borderId="13" xfId="3" applyFont="1" applyBorder="1" applyAlignment="1" applyProtection="1">
      <alignment vertical="center" wrapText="1"/>
      <protection locked="0"/>
    </xf>
    <xf numFmtId="49" fontId="19" fillId="0" borderId="14" xfId="0" applyNumberFormat="1" applyFont="1" applyBorder="1" applyAlignment="1" applyProtection="1">
      <alignment horizontal="left" vertical="center" wrapText="1"/>
      <protection locked="0"/>
    </xf>
    <xf numFmtId="9" fontId="20" fillId="0" borderId="14" xfId="3" applyFont="1" applyBorder="1" applyAlignment="1">
      <alignment horizontal="center" vertical="center" wrapText="1"/>
    </xf>
    <xf numFmtId="0" fontId="19" fillId="2" borderId="18" xfId="0" applyFont="1" applyFill="1" applyBorder="1" applyAlignment="1" applyProtection="1">
      <alignment vertical="center"/>
      <protection locked="0"/>
    </xf>
    <xf numFmtId="0" fontId="16" fillId="4" borderId="19" xfId="0" applyFont="1" applyFill="1" applyBorder="1" applyAlignment="1">
      <alignment vertical="center" wrapText="1"/>
    </xf>
    <xf numFmtId="0" fontId="16" fillId="6" borderId="13" xfId="0" applyFont="1" applyFill="1" applyBorder="1" applyAlignment="1" applyProtection="1">
      <alignment vertical="center"/>
      <protection locked="0"/>
    </xf>
    <xf numFmtId="165" fontId="16" fillId="0" borderId="13" xfId="2" applyNumberFormat="1" applyFont="1" applyFill="1" applyBorder="1" applyAlignment="1">
      <alignment vertical="center" wrapText="1"/>
    </xf>
    <xf numFmtId="165" fontId="16" fillId="2" borderId="13" xfId="2" applyNumberFormat="1" applyFont="1" applyFill="1" applyBorder="1" applyAlignment="1">
      <alignment vertical="center" wrapText="1"/>
    </xf>
    <xf numFmtId="165" fontId="16" fillId="6" borderId="13" xfId="2" applyNumberFormat="1" applyFont="1" applyFill="1" applyBorder="1" applyAlignment="1">
      <alignment vertical="center" wrapText="1"/>
    </xf>
    <xf numFmtId="165" fontId="19" fillId="0" borderId="0" xfId="2" applyNumberFormat="1" applyFont="1" applyFill="1" applyAlignment="1" applyProtection="1">
      <alignment vertical="center" wrapText="1"/>
      <protection locked="0"/>
    </xf>
    <xf numFmtId="165" fontId="19" fillId="2" borderId="0" xfId="2" applyNumberFormat="1" applyFont="1" applyFill="1" applyAlignment="1" applyProtection="1">
      <alignment vertical="center" wrapText="1"/>
      <protection locked="0"/>
    </xf>
    <xf numFmtId="0" fontId="20" fillId="0" borderId="14"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0" xfId="0" applyFont="1" applyBorder="1" applyAlignment="1">
      <alignment vertical="center" wrapText="1"/>
    </xf>
    <xf numFmtId="0" fontId="16" fillId="2" borderId="0" xfId="0" applyFont="1" applyFill="1" applyAlignment="1" applyProtection="1">
      <alignment vertical="center" wrapText="1"/>
      <protection locked="0"/>
    </xf>
    <xf numFmtId="165" fontId="16" fillId="0" borderId="13" xfId="2" applyNumberFormat="1" applyFont="1" applyFill="1" applyBorder="1" applyAlignment="1">
      <alignment horizontal="center" vertical="center" wrapText="1"/>
    </xf>
    <xf numFmtId="0" fontId="16" fillId="0" borderId="13" xfId="2" applyNumberFormat="1" applyFont="1" applyFill="1" applyBorder="1" applyAlignment="1">
      <alignment horizontal="center" vertical="center" wrapText="1"/>
    </xf>
    <xf numFmtId="0" fontId="16" fillId="2" borderId="13" xfId="2" applyNumberFormat="1" applyFont="1" applyFill="1" applyBorder="1" applyAlignment="1">
      <alignment horizontal="center" vertical="center" wrapText="1"/>
    </xf>
    <xf numFmtId="0" fontId="19" fillId="2" borderId="0" xfId="0" applyFont="1" applyFill="1" applyAlignment="1">
      <alignment vertical="center" wrapText="1"/>
    </xf>
    <xf numFmtId="0" fontId="19" fillId="4" borderId="12" xfId="0" applyFont="1" applyFill="1" applyBorder="1" applyAlignment="1">
      <alignment vertical="center"/>
    </xf>
    <xf numFmtId="9" fontId="19" fillId="4" borderId="11" xfId="3" applyFont="1" applyFill="1" applyBorder="1" applyAlignment="1">
      <alignment horizontal="center" vertical="center" wrapText="1"/>
    </xf>
    <xf numFmtId="0" fontId="20" fillId="0" borderId="29" xfId="0" applyFont="1" applyBorder="1" applyAlignment="1">
      <alignment vertical="center" wrapText="1"/>
    </xf>
    <xf numFmtId="0" fontId="19" fillId="0" borderId="0" xfId="0" applyFont="1" applyAlignment="1" applyProtection="1">
      <alignment vertical="center" wrapText="1"/>
      <protection locked="0"/>
    </xf>
    <xf numFmtId="0" fontId="19" fillId="0" borderId="0" xfId="0" applyFont="1" applyAlignment="1">
      <alignment vertical="center" wrapText="1"/>
    </xf>
    <xf numFmtId="9" fontId="19" fillId="2" borderId="13" xfId="3" applyFont="1" applyFill="1" applyBorder="1" applyAlignment="1">
      <alignment horizontal="center" vertical="center" wrapText="1"/>
    </xf>
    <xf numFmtId="0" fontId="16" fillId="4" borderId="30" xfId="0" applyFont="1" applyFill="1" applyBorder="1" applyAlignment="1">
      <alignment vertical="center"/>
    </xf>
    <xf numFmtId="166" fontId="19" fillId="0" borderId="0" xfId="0" applyNumberFormat="1" applyFont="1" applyAlignment="1" applyProtection="1">
      <alignment vertical="center" wrapText="1"/>
      <protection locked="0"/>
    </xf>
    <xf numFmtId="9" fontId="16" fillId="4" borderId="31" xfId="3" applyFont="1" applyFill="1" applyBorder="1" applyAlignment="1">
      <alignment horizontal="center" vertical="center" wrapText="1"/>
    </xf>
    <xf numFmtId="0" fontId="20" fillId="0" borderId="32" xfId="0" applyFont="1" applyBorder="1" applyAlignment="1">
      <alignment vertical="center" wrapText="1"/>
    </xf>
    <xf numFmtId="165" fontId="9" fillId="0" borderId="0" xfId="0" applyNumberFormat="1" applyFont="1" applyAlignment="1">
      <alignment vertical="center" wrapText="1"/>
    </xf>
    <xf numFmtId="165" fontId="9" fillId="2" borderId="0" xfId="0" applyNumberFormat="1" applyFont="1" applyFill="1" applyAlignment="1">
      <alignment vertical="center" wrapText="1"/>
    </xf>
    <xf numFmtId="0" fontId="9" fillId="0" borderId="0" xfId="0" applyFont="1" applyAlignment="1">
      <alignment vertical="center"/>
    </xf>
    <xf numFmtId="165" fontId="22" fillId="0" borderId="0" xfId="0" applyNumberFormat="1" applyFont="1" applyAlignment="1">
      <alignment vertical="center" wrapText="1"/>
    </xf>
    <xf numFmtId="165" fontId="25" fillId="2" borderId="0" xfId="2" applyNumberFormat="1" applyFont="1" applyFill="1" applyBorder="1" applyAlignment="1" applyProtection="1">
      <alignment vertical="center" wrapText="1"/>
    </xf>
    <xf numFmtId="0" fontId="26" fillId="0" borderId="0" xfId="0" applyFont="1" applyAlignment="1">
      <alignment vertical="center" wrapText="1"/>
    </xf>
    <xf numFmtId="0" fontId="26" fillId="4" borderId="19" xfId="0" applyFont="1" applyFill="1" applyBorder="1" applyAlignment="1">
      <alignment vertical="center" wrapText="1"/>
    </xf>
    <xf numFmtId="0" fontId="26" fillId="4" borderId="13" xfId="0" applyFont="1" applyFill="1" applyBorder="1" applyAlignment="1">
      <alignment vertical="center" wrapText="1"/>
    </xf>
    <xf numFmtId="0" fontId="26" fillId="4" borderId="13" xfId="0" applyFont="1" applyFill="1" applyBorder="1" applyAlignment="1" applyProtection="1">
      <alignment vertical="center" wrapText="1"/>
      <protection locked="0"/>
    </xf>
    <xf numFmtId="0" fontId="25" fillId="4" borderId="41" xfId="0" applyFont="1" applyFill="1" applyBorder="1" applyAlignment="1">
      <alignment vertical="center" wrapText="1"/>
    </xf>
    <xf numFmtId="0" fontId="25" fillId="4" borderId="42" xfId="0" applyFont="1" applyFill="1" applyBorder="1" applyAlignment="1">
      <alignment vertical="center" wrapText="1"/>
    </xf>
    <xf numFmtId="0" fontId="25" fillId="4" borderId="42" xfId="0" applyFont="1" applyFill="1" applyBorder="1" applyAlignment="1" applyProtection="1">
      <alignment vertical="center" wrapText="1"/>
      <protection locked="0"/>
    </xf>
    <xf numFmtId="165" fontId="18" fillId="2" borderId="0" xfId="2" applyNumberFormat="1" applyFont="1" applyFill="1" applyBorder="1" applyAlignment="1" applyProtection="1">
      <alignment vertical="center" wrapText="1"/>
      <protection locked="0"/>
    </xf>
    <xf numFmtId="165" fontId="18" fillId="2" borderId="0" xfId="2" applyNumberFormat="1" applyFont="1" applyFill="1" applyBorder="1" applyAlignment="1" applyProtection="1">
      <alignment vertical="center" wrapText="1"/>
    </xf>
    <xf numFmtId="0" fontId="18" fillId="4" borderId="12" xfId="0" applyFont="1" applyFill="1" applyBorder="1" applyAlignment="1">
      <alignment vertical="center" wrapText="1"/>
    </xf>
    <xf numFmtId="165" fontId="18" fillId="2" borderId="0" xfId="0" applyNumberFormat="1" applyFont="1" applyFill="1" applyAlignment="1">
      <alignment vertical="center" wrapText="1"/>
    </xf>
    <xf numFmtId="0" fontId="9" fillId="4" borderId="43" xfId="0" applyFont="1" applyFill="1" applyBorder="1" applyAlignment="1">
      <alignment vertical="center" wrapText="1"/>
    </xf>
    <xf numFmtId="165" fontId="26" fillId="0" borderId="0" xfId="2" applyNumberFormat="1" applyFont="1" applyFill="1" applyBorder="1" applyAlignment="1">
      <alignment horizontal="right" vertical="center" wrapText="1"/>
    </xf>
    <xf numFmtId="167" fontId="7" fillId="2" borderId="0" xfId="1" applyNumberFormat="1" applyFont="1" applyFill="1" applyAlignment="1">
      <alignment vertical="center" wrapText="1"/>
    </xf>
    <xf numFmtId="167" fontId="11" fillId="2" borderId="2" xfId="1" applyNumberFormat="1" applyFont="1" applyFill="1" applyBorder="1" applyAlignment="1">
      <alignment vertical="center" wrapText="1"/>
    </xf>
    <xf numFmtId="167" fontId="16" fillId="4" borderId="11" xfId="1" applyNumberFormat="1" applyFont="1" applyFill="1" applyBorder="1" applyAlignment="1">
      <alignment horizontal="center" vertical="center" wrapText="1"/>
    </xf>
    <xf numFmtId="167" fontId="16" fillId="2" borderId="13" xfId="1" applyNumberFormat="1" applyFont="1" applyFill="1" applyBorder="1" applyAlignment="1" applyProtection="1">
      <alignment horizontal="center" vertical="center" wrapText="1"/>
      <protection locked="0"/>
    </xf>
    <xf numFmtId="167" fontId="20" fillId="2" borderId="13" xfId="1" applyNumberFormat="1" applyFont="1" applyFill="1" applyBorder="1" applyAlignment="1">
      <alignment vertical="center" wrapText="1"/>
    </xf>
    <xf numFmtId="167" fontId="20" fillId="2" borderId="0" xfId="1" applyNumberFormat="1" applyFont="1" applyFill="1" applyAlignment="1">
      <alignment vertical="center" wrapText="1"/>
    </xf>
    <xf numFmtId="167" fontId="20" fillId="2" borderId="20" xfId="1" applyNumberFormat="1" applyFont="1" applyFill="1" applyBorder="1" applyAlignment="1">
      <alignment vertical="center" wrapText="1"/>
    </xf>
    <xf numFmtId="167" fontId="16" fillId="2" borderId="30" xfId="1" applyNumberFormat="1" applyFont="1" applyFill="1" applyBorder="1" applyAlignment="1">
      <alignment vertical="center" wrapText="1"/>
    </xf>
    <xf numFmtId="167" fontId="7" fillId="0" borderId="0" xfId="1" applyNumberFormat="1" applyFont="1" applyAlignment="1">
      <alignment vertical="center" wrapText="1"/>
    </xf>
    <xf numFmtId="167" fontId="19" fillId="4" borderId="13" xfId="1" applyNumberFormat="1" applyFont="1" applyFill="1" applyBorder="1" applyAlignment="1">
      <alignment horizontal="center" vertical="center" wrapText="1"/>
    </xf>
    <xf numFmtId="167" fontId="20" fillId="0" borderId="13" xfId="1" applyNumberFormat="1" applyFont="1" applyBorder="1" applyAlignment="1">
      <alignment vertical="center" wrapText="1"/>
    </xf>
    <xf numFmtId="167" fontId="20" fillId="0" borderId="0" xfId="1" applyNumberFormat="1" applyFont="1" applyAlignment="1">
      <alignment vertical="center" wrapText="1"/>
    </xf>
    <xf numFmtId="167" fontId="20" fillId="0" borderId="14" xfId="1" applyNumberFormat="1" applyFont="1" applyBorder="1" applyAlignment="1">
      <alignment vertical="center" wrapText="1"/>
    </xf>
    <xf numFmtId="167" fontId="20" fillId="0" borderId="21" xfId="1" applyNumberFormat="1" applyFont="1" applyBorder="1" applyAlignment="1">
      <alignment vertical="center" wrapText="1"/>
    </xf>
    <xf numFmtId="167" fontId="19" fillId="4" borderId="11" xfId="1" applyNumberFormat="1" applyFont="1" applyFill="1" applyBorder="1" applyAlignment="1">
      <alignment vertical="center" wrapText="1"/>
    </xf>
    <xf numFmtId="167" fontId="19" fillId="2" borderId="13" xfId="1" applyNumberFormat="1" applyFont="1" applyFill="1" applyBorder="1" applyAlignment="1">
      <alignment vertical="center" wrapText="1"/>
    </xf>
    <xf numFmtId="167" fontId="16" fillId="4" borderId="31" xfId="1" applyNumberFormat="1" applyFont="1" applyFill="1" applyBorder="1" applyAlignment="1">
      <alignment vertical="center" wrapText="1"/>
    </xf>
    <xf numFmtId="167" fontId="23" fillId="0" borderId="0" xfId="1" applyNumberFormat="1" applyFont="1" applyAlignment="1">
      <alignment horizontal="left" vertical="center" wrapText="1"/>
    </xf>
    <xf numFmtId="167" fontId="9" fillId="4" borderId="34" xfId="1" applyNumberFormat="1" applyFont="1" applyFill="1" applyBorder="1" applyAlignment="1" applyProtection="1">
      <alignment horizontal="center" vertical="center" wrapText="1"/>
      <protection locked="0"/>
    </xf>
    <xf numFmtId="167" fontId="9" fillId="4" borderId="35" xfId="1" applyNumberFormat="1" applyFont="1" applyFill="1" applyBorder="1" applyAlignment="1" applyProtection="1">
      <alignment horizontal="center" vertical="center" wrapText="1"/>
      <protection locked="0"/>
    </xf>
    <xf numFmtId="167" fontId="9" fillId="4" borderId="36" xfId="1" applyNumberFormat="1" applyFont="1" applyFill="1" applyBorder="1" applyAlignment="1">
      <alignment horizontal="center" vertical="center" wrapText="1"/>
    </xf>
    <xf numFmtId="167" fontId="9" fillId="4" borderId="37" xfId="1" applyNumberFormat="1" applyFont="1" applyFill="1" applyBorder="1" applyAlignment="1" applyProtection="1">
      <alignment horizontal="center" vertical="center" wrapText="1"/>
      <protection locked="0"/>
    </xf>
    <xf numFmtId="167" fontId="9" fillId="4" borderId="31" xfId="1" applyNumberFormat="1" applyFont="1" applyFill="1" applyBorder="1" applyAlignment="1">
      <alignment horizontal="center" vertical="center" wrapText="1"/>
    </xf>
    <xf numFmtId="167" fontId="18" fillId="0" borderId="19" xfId="1" applyNumberFormat="1" applyFont="1" applyBorder="1" applyAlignment="1" applyProtection="1">
      <alignment vertical="center" wrapText="1"/>
      <protection locked="0"/>
    </xf>
    <xf numFmtId="167" fontId="18" fillId="2" borderId="19" xfId="1" applyNumberFormat="1" applyFont="1" applyFill="1" applyBorder="1" applyAlignment="1" applyProtection="1">
      <alignment horizontal="center" vertical="center" wrapText="1"/>
      <protection locked="0"/>
    </xf>
    <xf numFmtId="167" fontId="18" fillId="0" borderId="13" xfId="1" applyNumberFormat="1" applyFont="1" applyBorder="1" applyAlignment="1" applyProtection="1">
      <alignment vertical="center" wrapText="1"/>
      <protection locked="0"/>
    </xf>
    <xf numFmtId="167" fontId="18" fillId="2" borderId="13" xfId="1" applyNumberFormat="1" applyFont="1" applyFill="1" applyBorder="1" applyAlignment="1" applyProtection="1">
      <alignment horizontal="center" vertical="center" wrapText="1"/>
      <protection locked="0"/>
    </xf>
    <xf numFmtId="167" fontId="9" fillId="6" borderId="13" xfId="1" applyNumberFormat="1" applyFont="1" applyFill="1" applyBorder="1" applyAlignment="1">
      <alignment vertical="center" wrapText="1"/>
    </xf>
    <xf numFmtId="167" fontId="9" fillId="2" borderId="15" xfId="1" applyNumberFormat="1" applyFont="1" applyFill="1" applyBorder="1" applyAlignment="1">
      <alignment vertical="center" wrapText="1"/>
    </xf>
    <xf numFmtId="167" fontId="9" fillId="6" borderId="20" xfId="1" applyNumberFormat="1" applyFont="1" applyFill="1" applyBorder="1" applyAlignment="1">
      <alignment vertical="center" wrapText="1"/>
    </xf>
    <xf numFmtId="167" fontId="18" fillId="2" borderId="15" xfId="1" applyNumberFormat="1" applyFont="1" applyFill="1" applyBorder="1" applyAlignment="1">
      <alignment vertical="center" wrapText="1"/>
    </xf>
    <xf numFmtId="167" fontId="18" fillId="0" borderId="0" xfId="1" applyNumberFormat="1" applyFont="1" applyAlignment="1">
      <alignment vertical="center" wrapText="1"/>
    </xf>
    <xf numFmtId="167" fontId="18" fillId="2" borderId="0" xfId="1" applyNumberFormat="1" applyFont="1" applyFill="1" applyAlignment="1">
      <alignment vertical="center" wrapText="1"/>
    </xf>
    <xf numFmtId="167" fontId="9" fillId="4" borderId="8" xfId="1" applyNumberFormat="1" applyFont="1" applyFill="1" applyBorder="1" applyAlignment="1">
      <alignment horizontal="center" vertical="center" wrapText="1"/>
    </xf>
    <xf numFmtId="167" fontId="9" fillId="4" borderId="35" xfId="1" applyNumberFormat="1" applyFont="1" applyFill="1" applyBorder="1" applyAlignment="1">
      <alignment horizontal="center" vertical="center" wrapText="1"/>
    </xf>
    <xf numFmtId="167" fontId="18" fillId="4" borderId="19" xfId="1" applyNumberFormat="1" applyFont="1" applyFill="1" applyBorder="1" applyAlignment="1">
      <alignment vertical="center" wrapText="1"/>
    </xf>
    <xf numFmtId="167" fontId="9" fillId="4" borderId="39" xfId="1" applyNumberFormat="1" applyFont="1" applyFill="1" applyBorder="1" applyAlignment="1">
      <alignment vertical="center" wrapText="1"/>
    </xf>
    <xf numFmtId="167" fontId="18" fillId="4" borderId="13" xfId="1" applyNumberFormat="1" applyFont="1" applyFill="1" applyBorder="1" applyAlignment="1">
      <alignment vertical="center" wrapText="1"/>
    </xf>
    <xf numFmtId="167" fontId="9" fillId="4" borderId="14" xfId="1" applyNumberFormat="1" applyFont="1" applyFill="1" applyBorder="1" applyAlignment="1">
      <alignment vertical="center" wrapText="1"/>
    </xf>
    <xf numFmtId="167" fontId="9" fillId="4" borderId="13" xfId="1" applyNumberFormat="1" applyFont="1" applyFill="1" applyBorder="1" applyAlignment="1">
      <alignment vertical="center" wrapText="1"/>
    </xf>
    <xf numFmtId="167" fontId="18" fillId="4" borderId="31" xfId="1" applyNumberFormat="1" applyFont="1" applyFill="1" applyBorder="1" applyAlignment="1">
      <alignment vertical="center" wrapText="1"/>
    </xf>
    <xf numFmtId="167" fontId="18" fillId="4" borderId="38" xfId="1" applyNumberFormat="1" applyFont="1" applyFill="1" applyBorder="1" applyAlignment="1">
      <alignment vertical="center" wrapText="1"/>
    </xf>
    <xf numFmtId="167" fontId="9" fillId="4" borderId="44" xfId="1" applyNumberFormat="1" applyFont="1" applyFill="1" applyBorder="1" applyAlignment="1">
      <alignment vertical="center" wrapText="1"/>
    </xf>
    <xf numFmtId="167" fontId="9" fillId="4" borderId="36" xfId="1" applyNumberFormat="1" applyFont="1" applyFill="1" applyBorder="1" applyAlignment="1">
      <alignment vertical="center" wrapText="1"/>
    </xf>
    <xf numFmtId="167" fontId="9" fillId="4" borderId="35" xfId="1" applyNumberFormat="1" applyFont="1" applyFill="1" applyBorder="1" applyAlignment="1">
      <alignment vertical="center" wrapText="1"/>
    </xf>
    <xf numFmtId="167" fontId="9" fillId="0" borderId="0" xfId="1" applyNumberFormat="1" applyFont="1" applyAlignment="1">
      <alignment horizontal="center" vertical="center" wrapText="1"/>
    </xf>
    <xf numFmtId="167" fontId="18" fillId="2" borderId="0" xfId="1" applyNumberFormat="1" applyFont="1" applyFill="1" applyAlignment="1">
      <alignment horizontal="center" vertical="center" wrapText="1"/>
    </xf>
    <xf numFmtId="49" fontId="19" fillId="4" borderId="13" xfId="2" applyNumberFormat="1" applyFont="1" applyFill="1" applyBorder="1" applyAlignment="1" applyProtection="1">
      <alignment horizontal="left" vertical="center" wrapText="1"/>
      <protection locked="0"/>
    </xf>
    <xf numFmtId="167" fontId="16" fillId="4" borderId="13" xfId="1" applyNumberFormat="1" applyFont="1" applyFill="1" applyBorder="1" applyAlignment="1">
      <alignment horizontal="center" vertical="center" wrapText="1"/>
    </xf>
    <xf numFmtId="9" fontId="16" fillId="4" borderId="13" xfId="3" applyFont="1" applyFill="1" applyBorder="1" applyAlignment="1">
      <alignment horizontal="center" vertical="center" wrapText="1"/>
    </xf>
    <xf numFmtId="0" fontId="20" fillId="4" borderId="17" xfId="0" applyFont="1" applyFill="1" applyBorder="1" applyAlignment="1">
      <alignment vertical="center" wrapText="1"/>
    </xf>
    <xf numFmtId="49" fontId="16" fillId="4" borderId="13" xfId="2" applyNumberFormat="1" applyFont="1" applyFill="1" applyBorder="1" applyAlignment="1" applyProtection="1">
      <alignment horizontal="left" vertical="center" wrapText="1"/>
      <protection locked="0"/>
    </xf>
    <xf numFmtId="167" fontId="21" fillId="4" borderId="13" xfId="1" applyNumberFormat="1" applyFont="1" applyFill="1" applyBorder="1" applyAlignment="1">
      <alignment vertical="center" wrapText="1"/>
    </xf>
    <xf numFmtId="0" fontId="21" fillId="4" borderId="17" xfId="0" applyFont="1" applyFill="1" applyBorder="1" applyAlignment="1">
      <alignment vertical="center" wrapText="1"/>
    </xf>
    <xf numFmtId="49" fontId="19" fillId="4" borderId="14" xfId="2" applyNumberFormat="1" applyFont="1" applyFill="1" applyBorder="1" applyAlignment="1" applyProtection="1">
      <alignment horizontal="left" vertical="center" wrapText="1"/>
      <protection locked="0"/>
    </xf>
    <xf numFmtId="0" fontId="20" fillId="4" borderId="13" xfId="0" applyFont="1" applyFill="1" applyBorder="1" applyAlignment="1">
      <alignment vertical="center" wrapText="1"/>
    </xf>
    <xf numFmtId="0" fontId="19" fillId="4" borderId="14" xfId="0" applyFont="1" applyFill="1" applyBorder="1" applyAlignment="1" applyProtection="1">
      <alignment vertical="center" wrapText="1"/>
      <protection locked="0"/>
    </xf>
    <xf numFmtId="167" fontId="16" fillId="4" borderId="13" xfId="1" applyNumberFormat="1" applyFont="1" applyFill="1" applyBorder="1" applyAlignment="1">
      <alignment vertical="center" wrapText="1"/>
    </xf>
    <xf numFmtId="0" fontId="26" fillId="4" borderId="39" xfId="0" applyFont="1" applyFill="1" applyBorder="1" applyAlignment="1">
      <alignment vertical="center" wrapText="1"/>
    </xf>
    <xf numFmtId="0" fontId="26" fillId="4" borderId="14" xfId="0" applyFont="1" applyFill="1" applyBorder="1" applyAlignment="1">
      <alignment vertical="center" wrapText="1"/>
    </xf>
    <xf numFmtId="0" fontId="26" fillId="4" borderId="14" xfId="0" applyFont="1" applyFill="1" applyBorder="1" applyAlignment="1" applyProtection="1">
      <alignment vertical="center" wrapText="1"/>
      <protection locked="0"/>
    </xf>
    <xf numFmtId="167" fontId="9" fillId="2" borderId="33" xfId="1" applyNumberFormat="1" applyFont="1" applyFill="1" applyBorder="1" applyAlignment="1">
      <alignment vertical="center" wrapText="1"/>
    </xf>
    <xf numFmtId="167" fontId="9" fillId="4" borderId="34" xfId="1" applyNumberFormat="1" applyFont="1" applyFill="1" applyBorder="1" applyAlignment="1">
      <alignment horizontal="center" vertical="center" wrapText="1"/>
    </xf>
    <xf numFmtId="167" fontId="9" fillId="4" borderId="37" xfId="1" applyNumberFormat="1" applyFont="1" applyFill="1" applyBorder="1" applyAlignment="1">
      <alignment horizontal="center" vertical="center" wrapText="1"/>
    </xf>
    <xf numFmtId="167" fontId="18" fillId="0" borderId="27" xfId="1" applyNumberFormat="1" applyFont="1" applyBorder="1" applyAlignment="1" applyProtection="1">
      <alignment vertical="center" wrapText="1"/>
      <protection locked="0"/>
    </xf>
    <xf numFmtId="167" fontId="18" fillId="0" borderId="28" xfId="1" applyNumberFormat="1" applyFont="1" applyBorder="1" applyAlignment="1" applyProtection="1">
      <alignment vertical="center" wrapText="1"/>
      <protection locked="0"/>
    </xf>
    <xf numFmtId="167" fontId="18" fillId="0" borderId="12" xfId="1" applyNumberFormat="1" applyFont="1" applyBorder="1" applyAlignment="1" applyProtection="1">
      <alignment vertical="center" wrapText="1"/>
      <protection locked="0"/>
    </xf>
    <xf numFmtId="167" fontId="18" fillId="0" borderId="17" xfId="1" applyNumberFormat="1" applyFont="1" applyBorder="1" applyAlignment="1" applyProtection="1">
      <alignment vertical="center" wrapText="1"/>
      <protection locked="0"/>
    </xf>
    <xf numFmtId="167" fontId="9" fillId="6" borderId="30" xfId="1" applyNumberFormat="1" applyFont="1" applyFill="1" applyBorder="1" applyAlignment="1">
      <alignment vertical="center" wrapText="1"/>
    </xf>
    <xf numFmtId="167" fontId="9" fillId="6" borderId="31" xfId="1" applyNumberFormat="1" applyFont="1" applyFill="1" applyBorder="1" applyAlignment="1">
      <alignment vertical="center" wrapText="1"/>
    </xf>
    <xf numFmtId="167" fontId="9" fillId="6" borderId="32" xfId="1" applyNumberFormat="1" applyFont="1" applyFill="1" applyBorder="1" applyAlignment="1">
      <alignment vertical="center" wrapText="1"/>
    </xf>
    <xf numFmtId="167" fontId="18" fillId="2" borderId="27" xfId="1" applyNumberFormat="1" applyFont="1" applyFill="1" applyBorder="1" applyAlignment="1" applyProtection="1">
      <alignment horizontal="center" vertical="center" wrapText="1"/>
      <protection locked="0"/>
    </xf>
    <xf numFmtId="167" fontId="9" fillId="4" borderId="30" xfId="1" applyNumberFormat="1" applyFont="1" applyFill="1" applyBorder="1" applyAlignment="1">
      <alignment horizontal="center" vertical="center" wrapText="1"/>
    </xf>
    <xf numFmtId="167" fontId="9" fillId="4" borderId="32" xfId="1" applyNumberFormat="1" applyFont="1" applyFill="1" applyBorder="1" applyAlignment="1">
      <alignment horizontal="center" vertical="center" wrapText="1"/>
    </xf>
    <xf numFmtId="167" fontId="18" fillId="2" borderId="33" xfId="1" applyNumberFormat="1" applyFont="1" applyFill="1" applyBorder="1" applyAlignment="1" applyProtection="1">
      <alignment horizontal="center" vertical="center" wrapText="1"/>
      <protection locked="0"/>
    </xf>
    <xf numFmtId="167" fontId="18" fillId="2" borderId="15" xfId="1" applyNumberFormat="1" applyFont="1" applyFill="1" applyBorder="1" applyAlignment="1" applyProtection="1">
      <alignment horizontal="center" vertical="center" wrapText="1"/>
      <protection locked="0"/>
    </xf>
    <xf numFmtId="167" fontId="9" fillId="2" borderId="0" xfId="1" applyNumberFormat="1" applyFont="1" applyFill="1" applyBorder="1" applyAlignment="1">
      <alignment vertical="center" wrapText="1"/>
    </xf>
    <xf numFmtId="167" fontId="18" fillId="2" borderId="12" xfId="1" applyNumberFormat="1" applyFont="1" applyFill="1" applyBorder="1" applyAlignment="1" applyProtection="1">
      <alignment horizontal="center" vertical="center" wrapText="1"/>
      <protection locked="0"/>
    </xf>
    <xf numFmtId="0" fontId="18" fillId="0" borderId="0" xfId="0" applyFont="1" applyAlignment="1">
      <alignment vertical="center" wrapText="1"/>
    </xf>
    <xf numFmtId="0" fontId="23" fillId="0" borderId="0" xfId="0" applyFont="1" applyAlignment="1">
      <alignment horizontal="left" vertical="center" wrapText="1"/>
    </xf>
    <xf numFmtId="167" fontId="5" fillId="0" borderId="0" xfId="1" applyNumberFormat="1" applyFont="1" applyAlignment="1">
      <alignment vertical="center" wrapText="1"/>
    </xf>
    <xf numFmtId="167" fontId="24" fillId="0" borderId="0" xfId="1" applyNumberFormat="1" applyFont="1" applyAlignment="1">
      <alignment vertical="center" wrapText="1"/>
    </xf>
    <xf numFmtId="0" fontId="9" fillId="2" borderId="0" xfId="0" applyFont="1" applyFill="1" applyAlignment="1">
      <alignment horizontal="left" vertical="center" wrapText="1"/>
    </xf>
    <xf numFmtId="167" fontId="9" fillId="2" borderId="0" xfId="1" applyNumberFormat="1" applyFont="1" applyFill="1" applyAlignment="1">
      <alignment horizontal="left" vertical="center" wrapText="1"/>
    </xf>
    <xf numFmtId="0" fontId="9" fillId="4" borderId="22" xfId="0" applyFont="1" applyFill="1" applyBorder="1" applyAlignment="1">
      <alignment vertical="center" wrapText="1"/>
    </xf>
    <xf numFmtId="0" fontId="9" fillId="4" borderId="23" xfId="0" applyFont="1" applyFill="1" applyBorder="1" applyAlignment="1">
      <alignment vertical="center" wrapText="1"/>
    </xf>
    <xf numFmtId="0" fontId="9" fillId="4" borderId="24" xfId="0" applyFont="1" applyFill="1" applyBorder="1" applyAlignment="1">
      <alignment vertical="center" wrapText="1"/>
    </xf>
    <xf numFmtId="0" fontId="9" fillId="4" borderId="33" xfId="0" applyFont="1" applyFill="1" applyBorder="1" applyAlignment="1">
      <alignment vertical="center" wrapText="1"/>
    </xf>
    <xf numFmtId="167" fontId="18" fillId="4" borderId="11" xfId="1" applyNumberFormat="1" applyFont="1" applyFill="1" applyBorder="1" applyAlignment="1">
      <alignment vertical="center" wrapText="1"/>
    </xf>
    <xf numFmtId="167" fontId="18" fillId="4" borderId="29" xfId="1" applyNumberFormat="1" applyFont="1" applyFill="1" applyBorder="1" applyAlignment="1">
      <alignment vertical="center" wrapText="1"/>
    </xf>
    <xf numFmtId="0" fontId="9" fillId="4" borderId="14" xfId="0" applyFont="1" applyFill="1" applyBorder="1" applyAlignment="1">
      <alignment vertical="center" wrapText="1"/>
    </xf>
    <xf numFmtId="0" fontId="9" fillId="4" borderId="46" xfId="0" applyFont="1" applyFill="1" applyBorder="1" applyAlignment="1">
      <alignment vertical="center" wrapText="1"/>
    </xf>
    <xf numFmtId="0" fontId="9" fillId="4" borderId="15" xfId="0" applyFont="1" applyFill="1" applyBorder="1" applyAlignment="1">
      <alignment vertical="center" wrapText="1"/>
    </xf>
    <xf numFmtId="0" fontId="9" fillId="4" borderId="16" xfId="0" applyFont="1" applyFill="1" applyBorder="1" applyAlignment="1">
      <alignment vertical="center" wrapText="1"/>
    </xf>
    <xf numFmtId="167" fontId="18" fillId="4" borderId="17" xfId="1" applyNumberFormat="1" applyFont="1" applyFill="1" applyBorder="1" applyAlignment="1">
      <alignment vertical="center" wrapText="1"/>
    </xf>
    <xf numFmtId="0" fontId="9" fillId="4" borderId="38" xfId="0" applyFont="1" applyFill="1" applyBorder="1" applyAlignment="1">
      <alignment horizontal="left" vertical="center" wrapText="1"/>
    </xf>
    <xf numFmtId="167" fontId="9" fillId="4" borderId="47" xfId="1" applyNumberFormat="1" applyFont="1" applyFill="1" applyBorder="1" applyAlignment="1">
      <alignment horizontal="center" vertical="center" wrapText="1"/>
    </xf>
    <xf numFmtId="167" fontId="9" fillId="4" borderId="48" xfId="1" applyNumberFormat="1" applyFont="1" applyFill="1" applyBorder="1" applyAlignment="1">
      <alignment vertical="center" wrapText="1"/>
    </xf>
    <xf numFmtId="167" fontId="18" fillId="4" borderId="32" xfId="1" applyNumberFormat="1" applyFont="1" applyFill="1" applyBorder="1" applyAlignment="1">
      <alignment vertical="center" wrapText="1"/>
    </xf>
    <xf numFmtId="167" fontId="9" fillId="4" borderId="41" xfId="1" applyNumberFormat="1" applyFont="1" applyFill="1" applyBorder="1" applyAlignment="1">
      <alignment vertical="center" wrapText="1"/>
    </xf>
    <xf numFmtId="167" fontId="18" fillId="4" borderId="28" xfId="1" applyNumberFormat="1" applyFont="1" applyFill="1" applyBorder="1" applyAlignment="1">
      <alignment vertical="center" wrapText="1"/>
    </xf>
    <xf numFmtId="167" fontId="9" fillId="4" borderId="46" xfId="1" applyNumberFormat="1" applyFont="1" applyFill="1" applyBorder="1" applyAlignment="1">
      <alignment vertical="center" wrapText="1"/>
    </xf>
    <xf numFmtId="167" fontId="18" fillId="0" borderId="15" xfId="1" applyNumberFormat="1" applyFont="1" applyBorder="1" applyAlignment="1" applyProtection="1">
      <alignment vertical="center" wrapText="1"/>
      <protection locked="0"/>
    </xf>
    <xf numFmtId="165" fontId="9" fillId="6" borderId="14" xfId="2" applyNumberFormat="1" applyFont="1" applyFill="1" applyBorder="1" applyAlignment="1" applyProtection="1">
      <alignment vertical="center" wrapText="1"/>
    </xf>
    <xf numFmtId="167" fontId="9" fillId="6" borderId="15" xfId="1" applyNumberFormat="1" applyFont="1" applyFill="1" applyBorder="1" applyAlignment="1">
      <alignment vertical="center" wrapText="1"/>
    </xf>
    <xf numFmtId="167" fontId="9" fillId="4" borderId="31" xfId="1" applyNumberFormat="1" applyFont="1" applyFill="1" applyBorder="1" applyAlignment="1">
      <alignment vertical="center" wrapText="1"/>
    </xf>
    <xf numFmtId="167" fontId="9" fillId="4" borderId="32" xfId="1" applyNumberFormat="1" applyFont="1" applyFill="1" applyBorder="1" applyAlignment="1">
      <alignment vertical="center" wrapText="1"/>
    </xf>
    <xf numFmtId="0" fontId="18" fillId="2" borderId="0" xfId="0" applyFont="1" applyFill="1" applyAlignment="1">
      <alignment vertical="center" wrapText="1"/>
    </xf>
    <xf numFmtId="165" fontId="9" fillId="2" borderId="14" xfId="2" applyNumberFormat="1" applyFont="1" applyFill="1" applyBorder="1" applyAlignment="1" applyProtection="1">
      <alignment vertical="center" wrapText="1"/>
    </xf>
    <xf numFmtId="166" fontId="18" fillId="2" borderId="0" xfId="0" applyNumberFormat="1" applyFont="1" applyFill="1" applyAlignment="1">
      <alignment vertical="center" wrapText="1"/>
    </xf>
    <xf numFmtId="0" fontId="9" fillId="4" borderId="10" xfId="0" applyFont="1" applyFill="1" applyBorder="1" applyAlignment="1">
      <alignment vertical="center" wrapText="1"/>
    </xf>
    <xf numFmtId="166" fontId="18" fillId="0" borderId="0" xfId="0" applyNumberFormat="1" applyFont="1" applyAlignment="1">
      <alignment vertical="center" wrapText="1"/>
    </xf>
    <xf numFmtId="167" fontId="9" fillId="4" borderId="30" xfId="1" applyNumberFormat="1" applyFont="1" applyFill="1" applyBorder="1" applyAlignment="1">
      <alignment vertical="center" wrapText="1"/>
    </xf>
    <xf numFmtId="43" fontId="18" fillId="0" borderId="0" xfId="1" applyFont="1" applyBorder="1" applyAlignment="1">
      <alignment vertical="center" wrapText="1"/>
    </xf>
    <xf numFmtId="167" fontId="9" fillId="4" borderId="27" xfId="1" applyNumberFormat="1" applyFont="1" applyFill="1" applyBorder="1" applyAlignment="1">
      <alignment vertical="center" wrapText="1"/>
    </xf>
    <xf numFmtId="167" fontId="9" fillId="2" borderId="40" xfId="1" applyNumberFormat="1" applyFont="1" applyFill="1" applyBorder="1" applyAlignment="1">
      <alignment vertical="center" wrapText="1"/>
    </xf>
    <xf numFmtId="0" fontId="9" fillId="4" borderId="31" xfId="0" applyFont="1" applyFill="1" applyBorder="1" applyAlignment="1">
      <alignment horizontal="left" vertical="center" wrapText="1"/>
    </xf>
    <xf numFmtId="167" fontId="9" fillId="4" borderId="19" xfId="1" applyNumberFormat="1" applyFont="1" applyFill="1" applyBorder="1" applyAlignment="1">
      <alignment vertical="center" wrapText="1"/>
    </xf>
    <xf numFmtId="165" fontId="9" fillId="6" borderId="20" xfId="2" applyNumberFormat="1" applyFont="1" applyFill="1" applyBorder="1" applyAlignment="1" applyProtection="1">
      <alignment vertical="center" wrapText="1"/>
    </xf>
    <xf numFmtId="167" fontId="9" fillId="4" borderId="20" xfId="1" applyNumberFormat="1" applyFont="1" applyFill="1" applyBorder="1" applyAlignment="1">
      <alignment vertical="center" wrapText="1"/>
    </xf>
    <xf numFmtId="0" fontId="18" fillId="0" borderId="14" xfId="0" applyFont="1" applyBorder="1" applyAlignment="1">
      <alignment vertical="center" wrapText="1"/>
    </xf>
    <xf numFmtId="167" fontId="18" fillId="0" borderId="18" xfId="1" applyNumberFormat="1" applyFont="1" applyBorder="1" applyAlignment="1">
      <alignment vertical="center" wrapText="1"/>
    </xf>
    <xf numFmtId="165" fontId="9" fillId="6" borderId="13" xfId="2" applyNumberFormat="1" applyFont="1" applyFill="1" applyBorder="1" applyAlignment="1" applyProtection="1">
      <alignment vertical="center" wrapText="1"/>
    </xf>
    <xf numFmtId="165" fontId="9" fillId="2" borderId="15" xfId="2" applyNumberFormat="1" applyFont="1" applyFill="1" applyBorder="1" applyAlignment="1" applyProtection="1">
      <alignment vertical="center" wrapText="1"/>
    </xf>
    <xf numFmtId="167" fontId="9" fillId="2" borderId="18" xfId="1" applyNumberFormat="1" applyFont="1" applyFill="1" applyBorder="1" applyAlignment="1">
      <alignment vertical="center" wrapText="1"/>
    </xf>
    <xf numFmtId="0" fontId="9" fillId="4" borderId="45" xfId="0" applyFont="1" applyFill="1" applyBorder="1" applyAlignment="1">
      <alignment vertical="center" wrapText="1"/>
    </xf>
    <xf numFmtId="0" fontId="9" fillId="4" borderId="49" xfId="0" applyFont="1" applyFill="1" applyBorder="1" applyAlignment="1">
      <alignment vertical="center" wrapText="1"/>
    </xf>
    <xf numFmtId="167" fontId="18" fillId="4" borderId="20" xfId="1" applyNumberFormat="1" applyFont="1" applyFill="1" applyBorder="1" applyAlignment="1">
      <alignment vertical="center" wrapText="1"/>
    </xf>
    <xf numFmtId="167" fontId="9" fillId="4" borderId="34" xfId="1" applyNumberFormat="1" applyFont="1" applyFill="1" applyBorder="1" applyAlignment="1">
      <alignment vertical="center" wrapText="1"/>
    </xf>
    <xf numFmtId="167" fontId="18" fillId="4" borderId="35" xfId="1" applyNumberFormat="1" applyFont="1" applyFill="1" applyBorder="1" applyAlignment="1">
      <alignment vertical="center" wrapText="1"/>
    </xf>
    <xf numFmtId="167" fontId="18" fillId="4" borderId="37" xfId="1" applyNumberFormat="1" applyFont="1" applyFill="1" applyBorder="1" applyAlignment="1">
      <alignment vertical="center" wrapText="1"/>
    </xf>
    <xf numFmtId="167" fontId="9" fillId="4" borderId="12" xfId="1" applyNumberFormat="1" applyFont="1" applyFill="1" applyBorder="1" applyAlignment="1">
      <alignment vertical="center" wrapText="1"/>
    </xf>
    <xf numFmtId="9" fontId="18" fillId="0" borderId="0" xfId="3" applyFont="1" applyAlignment="1">
      <alignment vertical="center" wrapText="1"/>
    </xf>
    <xf numFmtId="167" fontId="9" fillId="0" borderId="0" xfId="1" applyNumberFormat="1" applyFont="1" applyAlignment="1">
      <alignment vertical="center" wrapText="1"/>
    </xf>
    <xf numFmtId="167" fontId="19" fillId="2" borderId="10" xfId="1" applyNumberFormat="1" applyFont="1" applyFill="1" applyBorder="1" applyAlignment="1">
      <alignment vertical="center" wrapText="1"/>
    </xf>
    <xf numFmtId="167" fontId="19" fillId="2" borderId="12" xfId="1" applyNumberFormat="1" applyFont="1" applyFill="1" applyBorder="1" applyAlignment="1">
      <alignment vertical="center" wrapText="1"/>
    </xf>
    <xf numFmtId="168" fontId="19" fillId="0" borderId="13" xfId="0" applyNumberFormat="1" applyFont="1" applyBorder="1" applyAlignment="1">
      <alignment vertical="center" wrapText="1"/>
    </xf>
    <xf numFmtId="168" fontId="19" fillId="2" borderId="13" xfId="0" applyNumberFormat="1" applyFont="1" applyFill="1" applyBorder="1" applyAlignment="1">
      <alignment vertical="center" wrapText="1"/>
    </xf>
    <xf numFmtId="168" fontId="19" fillId="4" borderId="17" xfId="0" applyNumberFormat="1" applyFont="1" applyFill="1" applyBorder="1" applyAlignment="1">
      <alignment vertical="center" wrapText="1"/>
    </xf>
    <xf numFmtId="168" fontId="16" fillId="4" borderId="31" xfId="2" applyNumberFormat="1" applyFont="1" applyFill="1" applyBorder="1" applyAlignment="1">
      <alignment horizontal="center" vertical="center" wrapText="1"/>
    </xf>
    <xf numFmtId="168" fontId="16" fillId="4" borderId="32" xfId="2" applyNumberFormat="1" applyFont="1" applyFill="1" applyBorder="1" applyAlignment="1">
      <alignment vertical="center" wrapText="1"/>
    </xf>
    <xf numFmtId="43" fontId="23" fillId="0" borderId="0" xfId="1" applyFont="1" applyAlignment="1">
      <alignment horizontal="left" vertical="center" wrapText="1"/>
    </xf>
    <xf numFmtId="43" fontId="9" fillId="4" borderId="35" xfId="1" applyFont="1" applyFill="1" applyBorder="1" applyAlignment="1" applyProtection="1">
      <alignment horizontal="center" vertical="center" wrapText="1"/>
      <protection locked="0"/>
    </xf>
    <xf numFmtId="43" fontId="9" fillId="4" borderId="24" xfId="0" applyNumberFormat="1" applyFont="1" applyFill="1" applyBorder="1" applyAlignment="1">
      <alignment vertical="center" wrapText="1"/>
    </xf>
    <xf numFmtId="43" fontId="9" fillId="4" borderId="16" xfId="0" applyNumberFormat="1" applyFont="1" applyFill="1" applyBorder="1" applyAlignment="1">
      <alignment vertical="center" wrapText="1"/>
    </xf>
    <xf numFmtId="43" fontId="9" fillId="4" borderId="32" xfId="1" applyFont="1" applyFill="1" applyBorder="1" applyAlignment="1">
      <alignment horizontal="center" vertical="center" wrapText="1"/>
    </xf>
    <xf numFmtId="43" fontId="18" fillId="2" borderId="28" xfId="1" applyFont="1" applyFill="1" applyBorder="1" applyAlignment="1" applyProtection="1">
      <alignment horizontal="center" vertical="center" wrapText="1"/>
      <protection locked="0"/>
    </xf>
    <xf numFmtId="43" fontId="18" fillId="0" borderId="17" xfId="1" applyFont="1" applyBorder="1" applyAlignment="1" applyProtection="1">
      <alignment vertical="center" wrapText="1"/>
      <protection locked="0"/>
    </xf>
    <xf numFmtId="43" fontId="9" fillId="6" borderId="32" xfId="1" applyFont="1" applyFill="1" applyBorder="1" applyAlignment="1">
      <alignment vertical="center" wrapText="1"/>
    </xf>
    <xf numFmtId="43" fontId="9" fillId="0" borderId="0" xfId="1" applyFont="1" applyFill="1" applyBorder="1" applyAlignment="1">
      <alignment vertical="center" wrapText="1"/>
    </xf>
    <xf numFmtId="43" fontId="18" fillId="2" borderId="17" xfId="1" applyFont="1" applyFill="1" applyBorder="1" applyAlignment="1" applyProtection="1">
      <alignment horizontal="center" vertical="center" wrapText="1"/>
      <protection locked="0"/>
    </xf>
    <xf numFmtId="43" fontId="9" fillId="4" borderId="32" xfId="1" applyFont="1" applyFill="1" applyBorder="1" applyAlignment="1">
      <alignment vertical="center" wrapText="1"/>
    </xf>
    <xf numFmtId="43" fontId="9" fillId="2" borderId="33" xfId="1" applyFont="1" applyFill="1" applyBorder="1" applyAlignment="1">
      <alignment vertical="center" wrapText="1"/>
    </xf>
    <xf numFmtId="43" fontId="9" fillId="4" borderId="31" xfId="1" applyFont="1" applyFill="1" applyBorder="1" applyAlignment="1">
      <alignment horizontal="center" vertical="center" wrapText="1"/>
    </xf>
    <xf numFmtId="43" fontId="18" fillId="2" borderId="19" xfId="1" applyFont="1" applyFill="1" applyBorder="1" applyAlignment="1" applyProtection="1">
      <alignment horizontal="center" vertical="center" wrapText="1"/>
      <protection locked="0"/>
    </xf>
    <xf numFmtId="43" fontId="18" fillId="2" borderId="13" xfId="1" applyFont="1" applyFill="1" applyBorder="1" applyAlignment="1" applyProtection="1">
      <alignment horizontal="center" vertical="center" wrapText="1"/>
      <protection locked="0"/>
    </xf>
    <xf numFmtId="43" fontId="18" fillId="0" borderId="13" xfId="1" applyFont="1" applyBorder="1" applyAlignment="1" applyProtection="1">
      <alignment vertical="center" wrapText="1"/>
      <protection locked="0"/>
    </xf>
    <xf numFmtId="43" fontId="9" fillId="6" borderId="20" xfId="1" applyFont="1" applyFill="1" applyBorder="1" applyAlignment="1">
      <alignment vertical="center" wrapText="1"/>
    </xf>
    <xf numFmtId="43" fontId="18" fillId="2" borderId="15" xfId="1" applyFont="1" applyFill="1" applyBorder="1" applyAlignment="1">
      <alignment vertical="center" wrapText="1"/>
    </xf>
    <xf numFmtId="43" fontId="9" fillId="6" borderId="13" xfId="1" applyFont="1" applyFill="1" applyBorder="1" applyAlignment="1">
      <alignment vertical="center" wrapText="1"/>
    </xf>
    <xf numFmtId="43" fontId="9" fillId="2" borderId="15" xfId="1" applyFont="1" applyFill="1" applyBorder="1" applyAlignment="1">
      <alignment vertical="center" wrapText="1"/>
    </xf>
    <xf numFmtId="43" fontId="9" fillId="4" borderId="45" xfId="0" applyNumberFormat="1" applyFont="1" applyFill="1" applyBorder="1" applyAlignment="1">
      <alignment vertical="center" wrapText="1"/>
    </xf>
    <xf numFmtId="43" fontId="9" fillId="4" borderId="37" xfId="1" applyFont="1" applyFill="1" applyBorder="1" applyAlignment="1">
      <alignment horizontal="center" vertical="center" wrapText="1"/>
    </xf>
    <xf numFmtId="43" fontId="18" fillId="0" borderId="0" xfId="1" applyFont="1" applyAlignment="1">
      <alignment vertical="center" wrapText="1"/>
    </xf>
    <xf numFmtId="43" fontId="18" fillId="2" borderId="0" xfId="1" applyFont="1" applyFill="1" applyAlignment="1">
      <alignment vertical="center" wrapText="1"/>
    </xf>
    <xf numFmtId="43" fontId="18" fillId="0" borderId="19" xfId="1" applyFont="1" applyBorder="1" applyAlignment="1" applyProtection="1">
      <alignment vertical="center" wrapText="1"/>
      <protection locked="0"/>
    </xf>
    <xf numFmtId="43" fontId="9" fillId="4" borderId="13" xfId="1" applyFont="1" applyFill="1" applyBorder="1" applyAlignment="1">
      <alignment vertical="center" wrapText="1"/>
    </xf>
    <xf numFmtId="43" fontId="18" fillId="4" borderId="19" xfId="1" applyFont="1" applyFill="1" applyBorder="1" applyAlignment="1">
      <alignment vertical="center" wrapText="1"/>
    </xf>
    <xf numFmtId="43" fontId="18" fillId="4" borderId="31" xfId="1" applyFont="1" applyFill="1" applyBorder="1" applyAlignment="1">
      <alignment vertical="center" wrapText="1"/>
    </xf>
    <xf numFmtId="43" fontId="9" fillId="4" borderId="44" xfId="1" applyFont="1" applyFill="1" applyBorder="1" applyAlignment="1">
      <alignment vertical="center" wrapText="1"/>
    </xf>
    <xf numFmtId="4" fontId="7" fillId="0" borderId="0" xfId="0" applyNumberFormat="1" applyFont="1" applyAlignment="1">
      <alignment horizontal="center" vertical="center" wrapText="1"/>
    </xf>
    <xf numFmtId="4" fontId="11" fillId="3" borderId="3" xfId="0" applyNumberFormat="1" applyFont="1" applyFill="1" applyBorder="1" applyAlignment="1">
      <alignment horizontal="center" vertical="center" wrapText="1"/>
    </xf>
    <xf numFmtId="4" fontId="16" fillId="4" borderId="11" xfId="0" applyNumberFormat="1" applyFont="1" applyFill="1" applyBorder="1" applyAlignment="1">
      <alignment horizontal="center" vertical="center" wrapText="1"/>
    </xf>
    <xf numFmtId="4" fontId="16" fillId="2" borderId="13" xfId="0" applyNumberFormat="1" applyFont="1" applyFill="1" applyBorder="1" applyAlignment="1" applyProtection="1">
      <alignment horizontal="center" vertical="center" wrapText="1"/>
      <protection locked="0"/>
    </xf>
    <xf numFmtId="4" fontId="20" fillId="0" borderId="13" xfId="0" applyNumberFormat="1" applyFont="1" applyBorder="1" applyAlignment="1">
      <alignment horizontal="center" vertical="center" wrapText="1"/>
    </xf>
    <xf numFmtId="4" fontId="16" fillId="4" borderId="13" xfId="2" applyNumberFormat="1" applyFont="1" applyFill="1" applyBorder="1" applyAlignment="1">
      <alignment horizontal="center" vertical="center" wrapText="1"/>
    </xf>
    <xf numFmtId="4" fontId="20" fillId="0" borderId="0" xfId="0" applyNumberFormat="1" applyFont="1" applyAlignment="1">
      <alignment horizontal="center" vertical="center" wrapText="1"/>
    </xf>
    <xf numFmtId="4" fontId="20" fillId="2" borderId="13" xfId="0" applyNumberFormat="1" applyFont="1" applyFill="1" applyBorder="1" applyAlignment="1">
      <alignment horizontal="center" vertical="center" wrapText="1"/>
    </xf>
    <xf numFmtId="4" fontId="20" fillId="0" borderId="20" xfId="0" applyNumberFormat="1" applyFont="1" applyBorder="1" applyAlignment="1">
      <alignment horizontal="center" vertical="center" wrapText="1"/>
    </xf>
    <xf numFmtId="4" fontId="19" fillId="2" borderId="11" xfId="0" applyNumberFormat="1" applyFont="1" applyFill="1" applyBorder="1" applyAlignment="1">
      <alignment horizontal="center" vertical="center" wrapText="1"/>
    </xf>
    <xf numFmtId="4" fontId="19" fillId="2" borderId="13" xfId="0" applyNumberFormat="1" applyFont="1" applyFill="1" applyBorder="1" applyAlignment="1">
      <alignment horizontal="center" vertical="center" wrapText="1"/>
    </xf>
    <xf numFmtId="4" fontId="16" fillId="4" borderId="31" xfId="2" applyNumberFormat="1" applyFont="1" applyFill="1" applyBorder="1" applyAlignment="1">
      <alignment horizontal="center" vertical="center" wrapText="1"/>
    </xf>
    <xf numFmtId="0" fontId="19" fillId="2" borderId="14" xfId="0" applyFont="1" applyFill="1" applyBorder="1" applyAlignment="1" applyProtection="1">
      <alignment horizontal="left" vertical="center" wrapText="1"/>
      <protection locked="0"/>
    </xf>
    <xf numFmtId="0" fontId="19" fillId="2" borderId="15" xfId="0" applyFont="1" applyFill="1" applyBorder="1" applyAlignment="1" applyProtection="1">
      <alignment horizontal="left" vertical="center" wrapText="1"/>
      <protection locked="0"/>
    </xf>
    <xf numFmtId="0" fontId="19" fillId="2" borderId="16" xfId="0" applyFont="1" applyFill="1" applyBorder="1" applyAlignment="1" applyProtection="1">
      <alignment horizontal="left" vertical="center" wrapText="1"/>
      <protection locked="0"/>
    </xf>
    <xf numFmtId="0" fontId="4" fillId="0" borderId="0" xfId="0" applyFont="1" applyAlignment="1">
      <alignment horizontal="left"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49" fontId="16" fillId="2" borderId="14" xfId="0" applyNumberFormat="1" applyFont="1" applyFill="1" applyBorder="1" applyAlignment="1" applyProtection="1">
      <alignment horizontal="left" vertical="center" wrapText="1"/>
      <protection locked="0"/>
    </xf>
    <xf numFmtId="49" fontId="16" fillId="2" borderId="15"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9" fillId="2" borderId="14" xfId="0" applyNumberFormat="1" applyFont="1" applyFill="1" applyBorder="1" applyAlignment="1" applyProtection="1">
      <alignment horizontal="left" vertical="center" wrapText="1"/>
      <protection locked="0"/>
    </xf>
    <xf numFmtId="49" fontId="19" fillId="2" borderId="15" xfId="0" applyNumberFormat="1" applyFont="1" applyFill="1" applyBorder="1" applyAlignment="1" applyProtection="1">
      <alignment horizontal="left" vertical="center" wrapText="1"/>
      <protection locked="0"/>
    </xf>
    <xf numFmtId="49" fontId="19" fillId="2" borderId="16"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16" fillId="2" borderId="14" xfId="0" applyFont="1" applyFill="1" applyBorder="1" applyAlignment="1" applyProtection="1">
      <alignment horizontal="left" vertical="center" wrapText="1"/>
      <protection locked="0"/>
    </xf>
    <xf numFmtId="0" fontId="16" fillId="2" borderId="15"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9" fillId="2" borderId="0" xfId="0" applyFont="1" applyFill="1" applyAlignment="1" applyProtection="1">
      <alignment horizontal="center" vertical="center" wrapText="1"/>
      <protection locked="0"/>
    </xf>
    <xf numFmtId="0" fontId="16" fillId="6" borderId="2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9" fillId="4" borderId="25" xfId="0" applyFont="1" applyFill="1" applyBorder="1" applyAlignment="1">
      <alignment horizontal="center" vertical="center"/>
    </xf>
    <xf numFmtId="0" fontId="19" fillId="4" borderId="27" xfId="0" applyFont="1" applyFill="1" applyBorder="1" applyAlignment="1">
      <alignment horizontal="center" vertical="center"/>
    </xf>
    <xf numFmtId="165" fontId="16" fillId="4" borderId="26" xfId="2" applyNumberFormat="1" applyFont="1" applyFill="1" applyBorder="1" applyAlignment="1">
      <alignment horizontal="center" vertical="center" wrapText="1"/>
    </xf>
    <xf numFmtId="165" fontId="16" fillId="4" borderId="28" xfId="2" applyNumberFormat="1" applyFont="1" applyFill="1" applyBorder="1" applyAlignment="1">
      <alignment horizontal="center" vertical="center" wrapText="1"/>
    </xf>
    <xf numFmtId="0" fontId="9" fillId="4" borderId="14" xfId="0" applyFont="1" applyFill="1" applyBorder="1" applyAlignment="1">
      <alignment horizontal="left" vertical="center" wrapText="1"/>
    </xf>
    <xf numFmtId="0" fontId="9" fillId="4" borderId="45"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49" xfId="0" applyFont="1" applyFill="1" applyBorder="1" applyAlignment="1">
      <alignment horizontal="left" vertical="center" wrapText="1"/>
    </xf>
    <xf numFmtId="0" fontId="27" fillId="0" borderId="33" xfId="0" applyFont="1" applyBorder="1" applyAlignment="1">
      <alignment horizontal="left" vertical="center" wrapText="1"/>
    </xf>
    <xf numFmtId="167" fontId="9" fillId="7" borderId="20" xfId="1" applyNumberFormat="1" applyFont="1" applyFill="1" applyBorder="1" applyAlignment="1">
      <alignment horizontal="center" vertical="center" wrapText="1"/>
    </xf>
    <xf numFmtId="167" fontId="9" fillId="7" borderId="0" xfId="1" applyNumberFormat="1" applyFont="1" applyFill="1" applyAlignment="1">
      <alignment horizontal="center" vertical="center" wrapText="1"/>
    </xf>
    <xf numFmtId="0" fontId="9" fillId="4" borderId="18" xfId="0" applyFont="1" applyFill="1" applyBorder="1" applyAlignment="1">
      <alignment horizontal="left" vertical="center" wrapText="1"/>
    </xf>
    <xf numFmtId="0" fontId="9" fillId="4" borderId="39"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9" fillId="4" borderId="40" xfId="0" applyFont="1" applyFill="1" applyBorder="1" applyAlignment="1">
      <alignment horizontal="left"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41" xfId="0" applyFont="1" applyFill="1" applyBorder="1" applyAlignment="1">
      <alignment horizontal="center" vertical="center" wrapText="1"/>
    </xf>
    <xf numFmtId="167" fontId="9" fillId="4" borderId="7" xfId="1" applyNumberFormat="1" applyFont="1" applyFill="1" applyBorder="1" applyAlignment="1">
      <alignment horizontal="center" vertical="center" wrapText="1"/>
    </xf>
    <xf numFmtId="167" fontId="9" fillId="4" borderId="8" xfId="1" applyNumberFormat="1" applyFont="1" applyFill="1" applyBorder="1" applyAlignment="1">
      <alignment horizontal="center" vertical="center" wrapText="1"/>
    </xf>
    <xf numFmtId="167" fontId="9" fillId="4" borderId="9" xfId="1" applyNumberFormat="1" applyFont="1" applyFill="1" applyBorder="1" applyAlignment="1">
      <alignment horizontal="center" vertical="center" wrapText="1"/>
    </xf>
  </cellXfs>
  <cellStyles count="5">
    <cellStyle name="Comma" xfId="1" builtinId="3"/>
    <cellStyle name="Currency" xfId="2" builtinId="4"/>
    <cellStyle name="Milliers 2" xfId="4" xr:uid="{5C9A8DFE-3F95-47C4-A625-2B497ED3144F}"/>
    <cellStyle name="Normal" xfId="0" builtinId="0"/>
    <cellStyle name="Percent" xfId="3"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T_provider/Downloads/Rapport%20semestriel%202021_Version%20uploader/RARY%20ARO%20MADA/2021%2006%2030%20Madagascar_OHCHR%20UNESCO_final%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efreshError="1"/>
      <sheetData sheetId="1" refreshError="1">
        <row r="5">
          <cell r="F5" t="str">
            <v>Organisation recipiendiaire 3 (budget en USD)</v>
          </cell>
        </row>
        <row r="36">
          <cell r="D36">
            <v>0</v>
          </cell>
          <cell r="E36">
            <v>0</v>
          </cell>
          <cell r="F36">
            <v>0</v>
          </cell>
        </row>
        <row r="46">
          <cell r="D46">
            <v>0</v>
          </cell>
          <cell r="E46">
            <v>0</v>
          </cell>
          <cell r="F46">
            <v>0</v>
          </cell>
        </row>
        <row r="78">
          <cell r="D78">
            <v>0</v>
          </cell>
          <cell r="E78">
            <v>0</v>
          </cell>
          <cell r="F78">
            <v>0</v>
          </cell>
        </row>
        <row r="88">
          <cell r="D88">
            <v>0</v>
          </cell>
          <cell r="E88">
            <v>0</v>
          </cell>
          <cell r="F88">
            <v>0</v>
          </cell>
        </row>
        <row r="100">
          <cell r="D100">
            <v>0</v>
          </cell>
          <cell r="E100">
            <v>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99">
          <cell r="F199">
            <v>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88EA-B5A4-49B1-9607-EE6EBE1F67D9}">
  <dimension ref="A2:M58"/>
  <sheetViews>
    <sheetView tabSelected="1" topLeftCell="B27" zoomScale="76" zoomScaleNormal="76" workbookViewId="0">
      <selection activeCell="J37" sqref="J37"/>
    </sheetView>
  </sheetViews>
  <sheetFormatPr defaultColWidth="9.08984375" defaultRowHeight="14.5" x14ac:dyDescent="0.35"/>
  <cols>
    <col min="1" max="1" width="0" style="6" hidden="1" customWidth="1"/>
    <col min="2" max="2" width="30.6328125" style="6" customWidth="1"/>
    <col min="3" max="3" width="64.1796875" style="8" customWidth="1"/>
    <col min="4" max="4" width="23.36328125" style="6" customWidth="1"/>
    <col min="5" max="6" width="23.08984375" style="6" customWidth="1"/>
    <col min="7" max="7" width="31.08984375" style="5" customWidth="1"/>
    <col min="8" max="8" width="20" style="5" customWidth="1"/>
    <col min="9" max="9" width="21.08984375" style="112" customWidth="1"/>
    <col min="10" max="10" width="21.08984375" style="282" customWidth="1"/>
    <col min="11" max="11" width="21.08984375" style="4" customWidth="1"/>
    <col min="12" max="12" width="26.36328125" style="120" customWidth="1"/>
    <col min="13" max="13" width="22.36328125" style="5" customWidth="1"/>
    <col min="14" max="14" width="29.6328125" style="6" customWidth="1"/>
    <col min="15" max="15" width="23.36328125" style="6" customWidth="1"/>
    <col min="16" max="16" width="18.36328125" style="6" customWidth="1"/>
    <col min="17" max="17" width="17.36328125" style="6" customWidth="1"/>
    <col min="18" max="18" width="25.08984375" style="6" customWidth="1"/>
    <col min="19" max="16384" width="9.08984375" style="6"/>
  </cols>
  <sheetData>
    <row r="2" spans="2:13" ht="46" x14ac:dyDescent="0.35">
      <c r="B2" s="297" t="s">
        <v>0</v>
      </c>
      <c r="C2" s="297"/>
      <c r="D2" s="297"/>
      <c r="E2" s="1"/>
      <c r="F2" s="1"/>
      <c r="G2" s="2"/>
      <c r="H2" s="2"/>
    </row>
    <row r="3" spans="2:13" ht="15.5" x14ac:dyDescent="0.35">
      <c r="B3" s="7"/>
    </row>
    <row r="4" spans="2:13" ht="16" thickBot="1" x14ac:dyDescent="0.4">
      <c r="B4" s="9"/>
    </row>
    <row r="5" spans="2:13" ht="36" x14ac:dyDescent="0.35">
      <c r="B5" s="10" t="s">
        <v>1</v>
      </c>
      <c r="C5" s="11"/>
      <c r="D5" s="12"/>
      <c r="E5" s="13"/>
      <c r="F5" s="13"/>
      <c r="G5" s="14"/>
      <c r="H5" s="14"/>
      <c r="I5" s="113"/>
      <c r="J5" s="283"/>
      <c r="K5" s="15"/>
    </row>
    <row r="6" spans="2:13" ht="21.5" thickBot="1" x14ac:dyDescent="0.4">
      <c r="B6" s="298" t="s">
        <v>2</v>
      </c>
      <c r="C6" s="299"/>
      <c r="D6" s="299"/>
      <c r="E6" s="299"/>
      <c r="F6" s="299"/>
      <c r="G6" s="299"/>
      <c r="H6" s="299"/>
      <c r="I6" s="299"/>
      <c r="J6" s="300"/>
      <c r="K6" s="16"/>
    </row>
    <row r="7" spans="2:13" x14ac:dyDescent="0.35">
      <c r="B7" s="17"/>
    </row>
    <row r="8" spans="2:13" ht="15" thickBot="1" x14ac:dyDescent="0.4"/>
    <row r="9" spans="2:13" ht="26.5" thickBot="1" x14ac:dyDescent="0.4">
      <c r="B9" s="301" t="s">
        <v>3</v>
      </c>
      <c r="C9" s="302"/>
      <c r="D9" s="302"/>
      <c r="E9" s="302"/>
      <c r="F9" s="302"/>
      <c r="G9" s="303"/>
    </row>
    <row r="11" spans="2:13" ht="15" thickBot="1" x14ac:dyDescent="0.4">
      <c r="D11" s="18"/>
      <c r="E11" s="18"/>
      <c r="F11" s="18"/>
      <c r="H11" s="3"/>
    </row>
    <row r="12" spans="2:13" ht="139.5" x14ac:dyDescent="0.35">
      <c r="B12" s="19" t="s">
        <v>4</v>
      </c>
      <c r="C12" s="20" t="s">
        <v>5</v>
      </c>
      <c r="D12" s="21" t="s">
        <v>6</v>
      </c>
      <c r="E12" s="21" t="s">
        <v>7</v>
      </c>
      <c r="F12" s="21" t="s">
        <v>8</v>
      </c>
      <c r="G12" s="21" t="s">
        <v>9</v>
      </c>
      <c r="H12" s="21" t="s">
        <v>10</v>
      </c>
      <c r="I12" s="114" t="s">
        <v>11</v>
      </c>
      <c r="J12" s="284" t="s">
        <v>12</v>
      </c>
      <c r="K12" s="21" t="s">
        <v>13</v>
      </c>
      <c r="L12" s="114" t="s">
        <v>14</v>
      </c>
      <c r="M12" s="21" t="s">
        <v>10</v>
      </c>
    </row>
    <row r="13" spans="2:13" ht="15.5" x14ac:dyDescent="0.35">
      <c r="B13" s="22"/>
      <c r="C13" s="23"/>
      <c r="D13" s="24" t="s">
        <v>15</v>
      </c>
      <c r="E13" s="25" t="s">
        <v>16</v>
      </c>
      <c r="F13" s="26"/>
      <c r="G13" s="27"/>
      <c r="H13" s="27"/>
      <c r="I13" s="115" t="s">
        <v>15</v>
      </c>
      <c r="J13" s="285" t="s">
        <v>16</v>
      </c>
      <c r="K13" s="27"/>
      <c r="L13" s="121"/>
      <c r="M13" s="27"/>
    </row>
    <row r="14" spans="2:13" s="29" customFormat="1" ht="15.5" x14ac:dyDescent="0.35">
      <c r="B14" s="28" t="s">
        <v>17</v>
      </c>
      <c r="C14" s="304" t="s">
        <v>18</v>
      </c>
      <c r="D14" s="305"/>
      <c r="E14" s="305"/>
      <c r="F14" s="305"/>
      <c r="G14" s="305"/>
      <c r="H14" s="305"/>
      <c r="I14" s="305"/>
      <c r="J14" s="305"/>
      <c r="K14" s="305"/>
      <c r="L14" s="305"/>
      <c r="M14" s="306"/>
    </row>
    <row r="15" spans="2:13" s="29" customFormat="1" ht="15.5" x14ac:dyDescent="0.35">
      <c r="B15" s="28" t="s">
        <v>19</v>
      </c>
      <c r="C15" s="307" t="s">
        <v>20</v>
      </c>
      <c r="D15" s="308"/>
      <c r="E15" s="308"/>
      <c r="F15" s="308"/>
      <c r="G15" s="308"/>
      <c r="H15" s="308"/>
      <c r="I15" s="308"/>
      <c r="J15" s="308"/>
      <c r="K15" s="308"/>
      <c r="L15" s="308"/>
      <c r="M15" s="309"/>
    </row>
    <row r="16" spans="2:13" s="29" customFormat="1" ht="31" x14ac:dyDescent="0.35">
      <c r="B16" s="30" t="s">
        <v>21</v>
      </c>
      <c r="C16" s="31" t="s">
        <v>22</v>
      </c>
      <c r="D16" s="32">
        <v>162495</v>
      </c>
      <c r="E16" s="33"/>
      <c r="F16" s="34">
        <f>SUM(D16:E16)</f>
        <v>162495</v>
      </c>
      <c r="G16" s="35">
        <v>0.4</v>
      </c>
      <c r="H16" s="36"/>
      <c r="I16" s="116">
        <v>162491</v>
      </c>
      <c r="J16" s="286"/>
      <c r="K16" s="37">
        <v>0.49</v>
      </c>
      <c r="L16" s="122">
        <f>SUM(I16+J16)</f>
        <v>162491</v>
      </c>
      <c r="M16" s="38"/>
    </row>
    <row r="17" spans="1:13" s="29" customFormat="1" ht="46.5" x14ac:dyDescent="0.35">
      <c r="B17" s="30" t="s">
        <v>23</v>
      </c>
      <c r="C17" s="31" t="s">
        <v>24</v>
      </c>
      <c r="D17" s="32">
        <v>33665</v>
      </c>
      <c r="E17" s="33">
        <v>65000</v>
      </c>
      <c r="F17" s="34">
        <f>SUM(D17:E17)</f>
        <v>98665</v>
      </c>
      <c r="G17" s="35">
        <v>0.4</v>
      </c>
      <c r="H17" s="36"/>
      <c r="I17" s="116">
        <v>34154</v>
      </c>
      <c r="J17" s="286">
        <v>59035.66</v>
      </c>
      <c r="K17" s="37"/>
      <c r="L17" s="122">
        <f>SUM(I17+J17)</f>
        <v>93189.66</v>
      </c>
      <c r="M17" s="38"/>
    </row>
    <row r="18" spans="1:13" ht="15.5" x14ac:dyDescent="0.35">
      <c r="A18" s="40"/>
      <c r="B18" s="41"/>
      <c r="C18" s="42" t="s">
        <v>25</v>
      </c>
      <c r="D18" s="43">
        <f>SUM(D16:D17)</f>
        <v>196160</v>
      </c>
      <c r="E18" s="43">
        <f>SUM(E16:E17)</f>
        <v>65000</v>
      </c>
      <c r="F18" s="43">
        <f>SUM(F16:F17)</f>
        <v>261160</v>
      </c>
      <c r="G18" s="43">
        <f>(G16*F16)+(G17*F17)</f>
        <v>104464</v>
      </c>
      <c r="H18" s="159"/>
      <c r="I18" s="160">
        <f>SUM(I16:I17)</f>
        <v>196645</v>
      </c>
      <c r="J18" s="287">
        <f>SUM(J16:J17)</f>
        <v>59035.66</v>
      </c>
      <c r="K18" s="161">
        <f>SUM(K16:K17)</f>
        <v>0.49</v>
      </c>
      <c r="L18" s="160">
        <f>SUM(L16:L17)</f>
        <v>255680.66</v>
      </c>
      <c r="M18" s="162"/>
    </row>
    <row r="19" spans="1:13" ht="15.5" x14ac:dyDescent="0.35">
      <c r="A19" s="40"/>
      <c r="B19" s="28" t="s">
        <v>26</v>
      </c>
      <c r="C19" s="294" t="s">
        <v>27</v>
      </c>
      <c r="D19" s="295"/>
      <c r="E19" s="295"/>
      <c r="F19" s="295"/>
      <c r="G19" s="295"/>
      <c r="H19" s="295"/>
      <c r="I19" s="295"/>
      <c r="J19" s="295"/>
      <c r="K19" s="295"/>
      <c r="L19" s="295"/>
      <c r="M19" s="296"/>
    </row>
    <row r="20" spans="1:13" ht="62" x14ac:dyDescent="0.35">
      <c r="A20" s="40"/>
      <c r="B20" s="30" t="s">
        <v>28</v>
      </c>
      <c r="C20" s="31" t="s">
        <v>29</v>
      </c>
      <c r="D20" s="32">
        <v>19484</v>
      </c>
      <c r="E20" s="33">
        <v>15000</v>
      </c>
      <c r="F20" s="34">
        <f>SUM(D20:E20)</f>
        <v>34484</v>
      </c>
      <c r="G20" s="35">
        <v>0.4</v>
      </c>
      <c r="H20" s="36"/>
      <c r="I20" s="116">
        <v>25227</v>
      </c>
      <c r="J20" s="286">
        <v>14578.23</v>
      </c>
      <c r="K20" s="37"/>
      <c r="L20" s="122">
        <f>SUM(I20+J20)</f>
        <v>39805.229999999996</v>
      </c>
      <c r="M20" s="38"/>
    </row>
    <row r="21" spans="1:13" ht="62" x14ac:dyDescent="0.35">
      <c r="A21" s="40"/>
      <c r="B21" s="30" t="s">
        <v>30</v>
      </c>
      <c r="C21" s="31" t="s">
        <v>31</v>
      </c>
      <c r="D21" s="32">
        <v>37757</v>
      </c>
      <c r="E21" s="33">
        <v>86000</v>
      </c>
      <c r="F21" s="34">
        <f>SUM(D21:E21)</f>
        <v>123757</v>
      </c>
      <c r="G21" s="35">
        <v>0.4</v>
      </c>
      <c r="H21" s="36"/>
      <c r="I21" s="116">
        <v>32881</v>
      </c>
      <c r="J21" s="286">
        <v>71720.789999999994</v>
      </c>
      <c r="K21" s="37">
        <v>0.8</v>
      </c>
      <c r="L21" s="122">
        <f>SUM(I21+J21)</f>
        <v>104601.79</v>
      </c>
      <c r="M21" s="38"/>
    </row>
    <row r="22" spans="1:13" ht="15.5" x14ac:dyDescent="0.35">
      <c r="A22" s="40"/>
      <c r="B22" s="41"/>
      <c r="C22" s="42" t="s">
        <v>25</v>
      </c>
      <c r="D22" s="43">
        <f>SUM(D20:D21)</f>
        <v>57241</v>
      </c>
      <c r="E22" s="43">
        <f>SUM(E20:E21)</f>
        <v>101000</v>
      </c>
      <c r="F22" s="43">
        <f>SUM(F20:F21)</f>
        <v>158241</v>
      </c>
      <c r="G22" s="43">
        <f>(G20*F20)+(G21*F21)</f>
        <v>63296.4</v>
      </c>
      <c r="H22" s="159"/>
      <c r="I22" s="160">
        <f>SUM(I20:I21)</f>
        <v>58108</v>
      </c>
      <c r="J22" s="287">
        <f>SUM(J20:J21)</f>
        <v>86299.01999999999</v>
      </c>
      <c r="K22" s="161">
        <f>SUM(K20:K21)</f>
        <v>0.8</v>
      </c>
      <c r="L22" s="160">
        <f>SUM(L20:L21)</f>
        <v>144407.01999999999</v>
      </c>
      <c r="M22" s="162"/>
    </row>
    <row r="23" spans="1:13" ht="15.5" x14ac:dyDescent="0.35">
      <c r="B23" s="45"/>
      <c r="C23" s="46"/>
      <c r="D23" s="32"/>
      <c r="E23" s="47"/>
      <c r="F23" s="47"/>
      <c r="G23" s="47"/>
      <c r="H23" s="47"/>
      <c r="I23" s="116"/>
      <c r="J23" s="286"/>
      <c r="K23" s="39"/>
      <c r="L23" s="122"/>
      <c r="M23" s="38"/>
    </row>
    <row r="24" spans="1:13" ht="15.5" x14ac:dyDescent="0.35">
      <c r="B24" s="49" t="s">
        <v>32</v>
      </c>
      <c r="C24" s="311" t="s">
        <v>33</v>
      </c>
      <c r="D24" s="312"/>
      <c r="E24" s="312"/>
      <c r="F24" s="312"/>
      <c r="G24" s="312"/>
      <c r="H24" s="312"/>
      <c r="I24" s="312"/>
      <c r="J24" s="312"/>
      <c r="K24" s="312"/>
      <c r="L24" s="312"/>
      <c r="M24" s="313"/>
    </row>
    <row r="25" spans="1:13" ht="15.5" x14ac:dyDescent="0.35">
      <c r="B25" s="28" t="s">
        <v>34</v>
      </c>
      <c r="C25" s="294" t="s">
        <v>35</v>
      </c>
      <c r="D25" s="295"/>
      <c r="E25" s="295"/>
      <c r="F25" s="295"/>
      <c r="G25" s="295"/>
      <c r="H25" s="295"/>
      <c r="I25" s="295"/>
      <c r="J25" s="295"/>
      <c r="K25" s="295"/>
      <c r="L25" s="295"/>
      <c r="M25" s="296"/>
    </row>
    <row r="26" spans="1:13" ht="31" x14ac:dyDescent="0.35">
      <c r="B26" s="30" t="s">
        <v>36</v>
      </c>
      <c r="C26" s="31" t="s">
        <v>37</v>
      </c>
      <c r="D26" s="32">
        <v>251565</v>
      </c>
      <c r="E26" s="33"/>
      <c r="F26" s="34">
        <f>SUM(D26:E26)</f>
        <v>251565</v>
      </c>
      <c r="G26" s="35">
        <v>0.4</v>
      </c>
      <c r="H26" s="36"/>
      <c r="I26" s="116">
        <v>250036</v>
      </c>
      <c r="J26" s="286"/>
      <c r="K26" s="39"/>
      <c r="L26" s="122">
        <f>I26+J26</f>
        <v>250036</v>
      </c>
      <c r="M26" s="38"/>
    </row>
    <row r="27" spans="1:13" s="51" customFormat="1" ht="15.5" x14ac:dyDescent="0.35">
      <c r="A27" s="17"/>
      <c r="B27" s="50"/>
      <c r="C27" s="42" t="s">
        <v>25</v>
      </c>
      <c r="D27" s="43">
        <f>SUM(D26:D26)</f>
        <v>251565</v>
      </c>
      <c r="E27" s="43">
        <f>SUM(E26:E26)</f>
        <v>0</v>
      </c>
      <c r="F27" s="43">
        <f>SUM(F26:F26)</f>
        <v>251565</v>
      </c>
      <c r="G27" s="43">
        <f>(G26*F26)</f>
        <v>100626</v>
      </c>
      <c r="H27" s="163"/>
      <c r="I27" s="164">
        <f>SUM(I26)</f>
        <v>250036</v>
      </c>
      <c r="J27" s="287">
        <f>SUM(J26)</f>
        <v>0</v>
      </c>
      <c r="K27" s="43"/>
      <c r="L27" s="160">
        <f>SUM(L26:L26)</f>
        <v>250036</v>
      </c>
      <c r="M27" s="165"/>
    </row>
    <row r="28" spans="1:13" ht="15.5" x14ac:dyDescent="0.35">
      <c r="B28" s="28" t="s">
        <v>38</v>
      </c>
      <c r="C28" s="294" t="s">
        <v>39</v>
      </c>
      <c r="D28" s="295"/>
      <c r="E28" s="295"/>
      <c r="F28" s="295"/>
      <c r="G28" s="295"/>
      <c r="H28" s="295"/>
      <c r="I28" s="295"/>
      <c r="J28" s="295"/>
      <c r="K28" s="295"/>
      <c r="L28" s="295"/>
      <c r="M28" s="296"/>
    </row>
    <row r="29" spans="1:13" ht="31" x14ac:dyDescent="0.35">
      <c r="B29" s="30" t="s">
        <v>40</v>
      </c>
      <c r="C29" s="31" t="s">
        <v>41</v>
      </c>
      <c r="D29" s="32">
        <v>19737</v>
      </c>
      <c r="E29" s="33">
        <v>30000</v>
      </c>
      <c r="F29" s="34">
        <f>SUM(D29:E29)</f>
        <v>49737</v>
      </c>
      <c r="G29" s="35">
        <v>0.4</v>
      </c>
      <c r="H29" s="36"/>
      <c r="I29" s="116">
        <v>24765</v>
      </c>
      <c r="J29" s="286">
        <v>15686.31</v>
      </c>
      <c r="K29" s="37"/>
      <c r="L29" s="122">
        <f>I29+J29</f>
        <v>40451.31</v>
      </c>
      <c r="M29" s="38"/>
    </row>
    <row r="30" spans="1:13" ht="31" x14ac:dyDescent="0.35">
      <c r="B30" s="30" t="s">
        <v>42</v>
      </c>
      <c r="C30" s="31" t="s">
        <v>43</v>
      </c>
      <c r="D30" s="32"/>
      <c r="E30" s="33"/>
      <c r="F30" s="34">
        <f>SUM(D30:E30)</f>
        <v>0</v>
      </c>
      <c r="G30" s="35">
        <v>0.4</v>
      </c>
      <c r="H30" s="36"/>
      <c r="I30" s="116"/>
      <c r="J30" s="286"/>
      <c r="K30" s="37"/>
      <c r="L30" s="122">
        <f>I30+J30</f>
        <v>0</v>
      </c>
      <c r="M30" s="38"/>
    </row>
    <row r="31" spans="1:13" ht="15.5" x14ac:dyDescent="0.35">
      <c r="B31" s="30" t="s">
        <v>44</v>
      </c>
      <c r="C31" s="52" t="s">
        <v>45</v>
      </c>
      <c r="D31" s="32">
        <v>0</v>
      </c>
      <c r="E31" s="33">
        <v>65000</v>
      </c>
      <c r="F31" s="34">
        <f>SUM(D31:E31)</f>
        <v>65000</v>
      </c>
      <c r="G31" s="35">
        <v>0.4</v>
      </c>
      <c r="H31" s="36"/>
      <c r="I31" s="116"/>
      <c r="J31" s="286">
        <v>33294.769999999997</v>
      </c>
      <c r="K31" s="37"/>
      <c r="L31" s="122">
        <f>I31+J31</f>
        <v>33294.769999999997</v>
      </c>
      <c r="M31" s="38"/>
    </row>
    <row r="32" spans="1:13" ht="15.5" x14ac:dyDescent="0.35">
      <c r="B32" s="53"/>
      <c r="C32" s="42" t="s">
        <v>25</v>
      </c>
      <c r="D32" s="43">
        <f>SUM(D29:D31)</f>
        <v>19737</v>
      </c>
      <c r="E32" s="43">
        <f>SUM(E29:E31)</f>
        <v>95000</v>
      </c>
      <c r="F32" s="43">
        <f>SUM(F29:F31)</f>
        <v>114737</v>
      </c>
      <c r="G32" s="43">
        <f>SUM(G29*F29)+(G30*F30)+(G31*F31)</f>
        <v>45894.8</v>
      </c>
      <c r="H32" s="166"/>
      <c r="I32" s="160">
        <f>SUM(I29:I31)</f>
        <v>24765</v>
      </c>
      <c r="J32" s="287">
        <f>SUM(J29:J31)</f>
        <v>48981.079999999994</v>
      </c>
      <c r="K32" s="161">
        <f>SUM(K29:K31)</f>
        <v>0</v>
      </c>
      <c r="L32" s="160">
        <f>SUM(L29:L31)</f>
        <v>73746.079999999987</v>
      </c>
      <c r="M32" s="167"/>
    </row>
    <row r="33" spans="2:13" ht="15.5" x14ac:dyDescent="0.35">
      <c r="B33" s="54"/>
      <c r="C33" s="55"/>
      <c r="D33" s="56"/>
      <c r="E33" s="57"/>
      <c r="F33" s="57"/>
      <c r="G33" s="57"/>
      <c r="H33" s="58"/>
      <c r="I33" s="117"/>
      <c r="J33" s="288"/>
      <c r="K33" s="59"/>
      <c r="L33" s="123"/>
      <c r="M33" s="53"/>
    </row>
    <row r="34" spans="2:13" ht="15.5" x14ac:dyDescent="0.35">
      <c r="B34" s="54"/>
      <c r="C34" s="55"/>
      <c r="D34" s="56"/>
      <c r="E34" s="57"/>
      <c r="F34" s="57"/>
      <c r="G34" s="57"/>
      <c r="H34" s="58"/>
      <c r="I34" s="117"/>
      <c r="J34" s="288"/>
      <c r="K34" s="59"/>
      <c r="L34" s="123"/>
      <c r="M34" s="53"/>
    </row>
    <row r="35" spans="2:13" ht="46.5" x14ac:dyDescent="0.35">
      <c r="B35" s="60" t="s">
        <v>46</v>
      </c>
      <c r="C35" s="61"/>
      <c r="D35" s="62">
        <v>130117.5</v>
      </c>
      <c r="E35" s="63">
        <v>39314.800900000002</v>
      </c>
      <c r="F35" s="64">
        <f>SUM(D35:E35)</f>
        <v>169432.3009</v>
      </c>
      <c r="G35" s="65">
        <v>0.5</v>
      </c>
      <c r="H35" s="66"/>
      <c r="I35" s="116">
        <v>134441</v>
      </c>
      <c r="J35" s="289">
        <v>41769.089999999997</v>
      </c>
      <c r="K35" s="67">
        <v>0.61</v>
      </c>
      <c r="L35" s="124">
        <f>SUM(I35+J35)</f>
        <v>176210.09</v>
      </c>
      <c r="M35" s="48"/>
    </row>
    <row r="36" spans="2:13" ht="46.5" x14ac:dyDescent="0.35">
      <c r="B36" s="60" t="s">
        <v>47</v>
      </c>
      <c r="C36" s="61"/>
      <c r="D36" s="62">
        <v>134301</v>
      </c>
      <c r="E36" s="63">
        <v>3788</v>
      </c>
      <c r="F36" s="64">
        <f>SUM(D36:E36)</f>
        <v>138089</v>
      </c>
      <c r="G36" s="65"/>
      <c r="H36" s="66"/>
      <c r="I36" s="116">
        <v>69824</v>
      </c>
      <c r="J36" s="286">
        <v>5647.79</v>
      </c>
      <c r="K36" s="67"/>
      <c r="L36" s="124">
        <f>SUM(I36+J36)</f>
        <v>75471.789999999994</v>
      </c>
      <c r="M36" s="48"/>
    </row>
    <row r="37" spans="2:13" ht="15.5" x14ac:dyDescent="0.35">
      <c r="B37" s="60" t="s">
        <v>48</v>
      </c>
      <c r="C37" s="68"/>
      <c r="D37" s="62">
        <v>9500</v>
      </c>
      <c r="E37" s="63">
        <v>23000</v>
      </c>
      <c r="F37" s="64">
        <f>SUM(D37:E37)</f>
        <v>32500</v>
      </c>
      <c r="G37" s="65"/>
      <c r="H37" s="66"/>
      <c r="I37" s="116">
        <v>14123</v>
      </c>
      <c r="J37" s="286">
        <v>8631.85</v>
      </c>
      <c r="K37" s="67"/>
      <c r="L37" s="124">
        <f>SUM(I37+J37)</f>
        <v>22754.85</v>
      </c>
      <c r="M37" s="48"/>
    </row>
    <row r="38" spans="2:13" ht="31" x14ac:dyDescent="0.35">
      <c r="B38" s="69" t="s">
        <v>49</v>
      </c>
      <c r="C38" s="61"/>
      <c r="D38" s="62">
        <v>42500</v>
      </c>
      <c r="E38" s="63"/>
      <c r="F38" s="64">
        <f>SUM(D38:E38)</f>
        <v>42500</v>
      </c>
      <c r="G38" s="65"/>
      <c r="H38" s="66"/>
      <c r="I38" s="116">
        <v>42500</v>
      </c>
      <c r="J38" s="286"/>
      <c r="K38" s="67"/>
      <c r="L38" s="124">
        <f>SUM(I38+J38)</f>
        <v>42500</v>
      </c>
      <c r="M38" s="48"/>
    </row>
    <row r="39" spans="2:13" ht="15.5" x14ac:dyDescent="0.35">
      <c r="B39" s="54"/>
      <c r="C39" s="70" t="s">
        <v>50</v>
      </c>
      <c r="D39" s="71">
        <f>SUM(D35:D38)</f>
        <v>316418.5</v>
      </c>
      <c r="E39" s="72">
        <f>SUM(E35:E38)</f>
        <v>66102.800900000002</v>
      </c>
      <c r="F39" s="73">
        <f>SUM(F35:F38)</f>
        <v>382521.30090000003</v>
      </c>
      <c r="G39" s="43">
        <f>(G35*F35)+(G36*F36)+(G37*F37)+(G38*F38)</f>
        <v>84716.150450000001</v>
      </c>
      <c r="H39" s="168"/>
      <c r="I39" s="169">
        <f>SUM(I35:I38)</f>
        <v>260888</v>
      </c>
      <c r="J39" s="287">
        <f>SUM(J35:J38)</f>
        <v>56048.729999999996</v>
      </c>
      <c r="K39" s="161">
        <v>0.61</v>
      </c>
      <c r="L39" s="160">
        <f>SUM(L35:L38)</f>
        <v>316936.73</v>
      </c>
      <c r="M39" s="167"/>
    </row>
    <row r="40" spans="2:13" ht="15.5" x14ac:dyDescent="0.35">
      <c r="B40" s="54"/>
      <c r="C40" s="55"/>
      <c r="D40" s="74"/>
      <c r="E40" s="75"/>
      <c r="F40" s="75"/>
      <c r="G40" s="75"/>
      <c r="H40" s="58"/>
      <c r="I40" s="116"/>
      <c r="J40" s="286"/>
      <c r="K40" s="76"/>
      <c r="L40" s="124"/>
      <c r="M40" s="48"/>
    </row>
    <row r="41" spans="2:13" ht="15.5" x14ac:dyDescent="0.35">
      <c r="B41" s="54"/>
      <c r="C41" s="55"/>
      <c r="D41" s="74"/>
      <c r="E41" s="75"/>
      <c r="F41" s="75"/>
      <c r="G41" s="75"/>
      <c r="H41" s="58"/>
      <c r="I41" s="116"/>
      <c r="J41" s="286"/>
      <c r="K41" s="76"/>
      <c r="L41" s="124"/>
      <c r="M41" s="48"/>
    </row>
    <row r="42" spans="2:13" ht="15.5" x14ac:dyDescent="0.35">
      <c r="B42" s="54"/>
      <c r="C42" s="55"/>
      <c r="D42" s="74"/>
      <c r="E42" s="75"/>
      <c r="F42" s="75"/>
      <c r="G42" s="75"/>
      <c r="H42" s="58"/>
      <c r="I42" s="116"/>
      <c r="J42" s="286"/>
      <c r="K42" s="76"/>
      <c r="L42" s="124"/>
      <c r="M42" s="48"/>
    </row>
    <row r="43" spans="2:13" ht="15.5" x14ac:dyDescent="0.35">
      <c r="B43" s="54"/>
      <c r="C43" s="55"/>
      <c r="D43" s="74"/>
      <c r="E43" s="75"/>
      <c r="F43" s="75"/>
      <c r="G43" s="75"/>
      <c r="H43" s="58"/>
      <c r="I43" s="116"/>
      <c r="J43" s="286"/>
      <c r="K43" s="76"/>
      <c r="L43" s="124"/>
      <c r="M43" s="48"/>
    </row>
    <row r="44" spans="2:13" ht="15.5" x14ac:dyDescent="0.35">
      <c r="B44" s="54"/>
      <c r="C44" s="55"/>
      <c r="D44" s="74"/>
      <c r="E44" s="75"/>
      <c r="F44" s="75"/>
      <c r="G44" s="75"/>
      <c r="H44" s="58"/>
      <c r="I44" s="116"/>
      <c r="J44" s="286"/>
      <c r="K44" s="76"/>
      <c r="L44" s="124"/>
      <c r="M44" s="48"/>
    </row>
    <row r="45" spans="2:13" ht="15.5" x14ac:dyDescent="0.35">
      <c r="B45" s="54"/>
      <c r="C45" s="55"/>
      <c r="D45" s="74"/>
      <c r="E45" s="75"/>
      <c r="F45" s="75"/>
      <c r="G45" s="75"/>
      <c r="H45" s="58"/>
      <c r="I45" s="118"/>
      <c r="J45" s="290"/>
      <c r="K45" s="77"/>
      <c r="L45" s="125"/>
      <c r="M45" s="78"/>
    </row>
    <row r="46" spans="2:13" ht="16" thickBot="1" x14ac:dyDescent="0.4">
      <c r="B46" s="54"/>
      <c r="C46" s="55"/>
      <c r="D46" s="74"/>
      <c r="E46" s="75"/>
      <c r="F46" s="75"/>
      <c r="G46" s="75"/>
      <c r="H46" s="58"/>
      <c r="I46" s="314"/>
      <c r="J46" s="314"/>
      <c r="K46" s="314"/>
      <c r="L46" s="314"/>
      <c r="M46" s="314"/>
    </row>
    <row r="47" spans="2:13" ht="15.5" x14ac:dyDescent="0.35">
      <c r="B47" s="54"/>
      <c r="C47" s="315" t="s">
        <v>51</v>
      </c>
      <c r="D47" s="316"/>
      <c r="E47" s="316"/>
      <c r="F47" s="317"/>
      <c r="G47" s="79"/>
      <c r="H47" s="79"/>
      <c r="I47" s="314"/>
      <c r="J47" s="314"/>
      <c r="K47" s="314"/>
      <c r="L47" s="314"/>
      <c r="M47" s="314"/>
    </row>
    <row r="48" spans="2:13" ht="31" x14ac:dyDescent="0.35">
      <c r="B48" s="54"/>
      <c r="C48" s="318"/>
      <c r="D48" s="80" t="s">
        <v>52</v>
      </c>
      <c r="E48" s="44" t="s">
        <v>53</v>
      </c>
      <c r="F48" s="320" t="s">
        <v>8</v>
      </c>
      <c r="G48" s="58"/>
      <c r="H48" s="79"/>
      <c r="I48" s="314"/>
      <c r="J48" s="314"/>
      <c r="K48" s="314"/>
      <c r="L48" s="314"/>
      <c r="M48" s="314"/>
    </row>
    <row r="49" spans="2:13" ht="16" thickBot="1" x14ac:dyDescent="0.4">
      <c r="B49" s="54"/>
      <c r="C49" s="319"/>
      <c r="D49" s="81" t="str">
        <f>D13</f>
        <v>OHCHR</v>
      </c>
      <c r="E49" s="82" t="str">
        <f>E13</f>
        <v>UNESCO</v>
      </c>
      <c r="F49" s="321"/>
      <c r="G49" s="58"/>
      <c r="H49" s="79"/>
      <c r="I49" s="314"/>
      <c r="J49" s="314"/>
      <c r="K49" s="314"/>
      <c r="L49" s="314"/>
      <c r="M49" s="314"/>
    </row>
    <row r="50" spans="2:13" ht="15.5" x14ac:dyDescent="0.35">
      <c r="B50" s="83"/>
      <c r="C50" s="84" t="s">
        <v>54</v>
      </c>
      <c r="D50" s="248">
        <f>SUM(D18,D22,D27,D32,D39)</f>
        <v>841121.5</v>
      </c>
      <c r="E50" s="249">
        <f>SUM(E18,E22,E27,E32,E39)</f>
        <v>327102.80090000003</v>
      </c>
      <c r="F50" s="250">
        <f>SUM(D50:E50)</f>
        <v>1168224.3009000001</v>
      </c>
      <c r="G50" s="58"/>
      <c r="H50" s="83"/>
      <c r="I50" s="246">
        <f>SUM(I18,I22,I27,I32,I39)</f>
        <v>790442</v>
      </c>
      <c r="J50" s="291">
        <f>SUM(J39,J32,J22,J18)</f>
        <v>250364.49</v>
      </c>
      <c r="K50" s="85">
        <v>0.63</v>
      </c>
      <c r="L50" s="126">
        <f>L39+L32+L22+L18+L27</f>
        <v>1040806.49</v>
      </c>
      <c r="M50" s="86"/>
    </row>
    <row r="51" spans="2:13" ht="15.5" x14ac:dyDescent="0.35">
      <c r="B51" s="87"/>
      <c r="C51" s="84" t="s">
        <v>55</v>
      </c>
      <c r="D51" s="248">
        <f>D50*0.07</f>
        <v>58878.505000000005</v>
      </c>
      <c r="E51" s="249">
        <f>E50*0.07</f>
        <v>22897.196063000003</v>
      </c>
      <c r="F51" s="250">
        <f>F50*0.07</f>
        <v>81775.701063000015</v>
      </c>
      <c r="G51" s="87"/>
      <c r="H51" s="88"/>
      <c r="I51" s="247">
        <f>I50*0.07</f>
        <v>55330.94</v>
      </c>
      <c r="J51" s="292">
        <f>J50*7%</f>
        <v>17525.514300000003</v>
      </c>
      <c r="K51" s="89"/>
      <c r="L51" s="127">
        <f>L50*0.07</f>
        <v>72856.454300000012</v>
      </c>
      <c r="M51" s="38"/>
    </row>
    <row r="52" spans="2:13" ht="16" thickBot="1" x14ac:dyDescent="0.4">
      <c r="B52" s="87"/>
      <c r="C52" s="90" t="s">
        <v>8</v>
      </c>
      <c r="D52" s="251">
        <f>SUM(D50:D51)</f>
        <v>900000.005</v>
      </c>
      <c r="E52" s="251">
        <f>SUM(E50:E51)</f>
        <v>349999.99696300004</v>
      </c>
      <c r="F52" s="252">
        <f>SUM(F50:F51)</f>
        <v>1250000.0019630003</v>
      </c>
      <c r="G52" s="91"/>
      <c r="H52" s="88"/>
      <c r="I52" s="119">
        <f>SUM(I50:I51)</f>
        <v>845772.94</v>
      </c>
      <c r="J52" s="293">
        <f>SUM(J50:J51)</f>
        <v>267890.00429999997</v>
      </c>
      <c r="K52" s="92"/>
      <c r="L52" s="128">
        <f>SUM(L50:L51)</f>
        <v>1113662.9443000001</v>
      </c>
      <c r="M52" s="93"/>
    </row>
    <row r="53" spans="2:13" ht="15.5" x14ac:dyDescent="0.35">
      <c r="B53" s="310"/>
      <c r="C53" s="96"/>
      <c r="D53" s="94"/>
      <c r="E53" s="94"/>
      <c r="F53" s="94"/>
      <c r="G53" s="97"/>
    </row>
    <row r="54" spans="2:13" x14ac:dyDescent="0.35">
      <c r="B54" s="310"/>
    </row>
    <row r="55" spans="2:13" x14ac:dyDescent="0.35">
      <c r="B55" s="310"/>
    </row>
    <row r="56" spans="2:13" x14ac:dyDescent="0.35">
      <c r="B56" s="310"/>
    </row>
    <row r="57" spans="2:13" x14ac:dyDescent="0.35">
      <c r="B57" s="310"/>
    </row>
    <row r="58" spans="2:13" x14ac:dyDescent="0.35">
      <c r="B58" s="310"/>
    </row>
  </sheetData>
  <mergeCells count="14">
    <mergeCell ref="B53:B58"/>
    <mergeCell ref="C24:M24"/>
    <mergeCell ref="C25:M25"/>
    <mergeCell ref="C28:M28"/>
    <mergeCell ref="I46:M49"/>
    <mergeCell ref="C47:F47"/>
    <mergeCell ref="C48:C49"/>
    <mergeCell ref="F48:F49"/>
    <mergeCell ref="C19:M19"/>
    <mergeCell ref="B2:D2"/>
    <mergeCell ref="B6:J6"/>
    <mergeCell ref="B9:G9"/>
    <mergeCell ref="C14:M14"/>
    <mergeCell ref="C15:M15"/>
  </mergeCells>
  <dataValidations count="4">
    <dataValidation allowBlank="1" showInputMessage="1" showErrorMessage="1" prompt="Insert name of recipient agency here _x000a_" sqref="D13:F13 I13:K13" xr:uid="{6F5BB3DB-2D6B-445B-9788-C85158DCE2CF}"/>
    <dataValidation allowBlank="1" showInputMessage="1" showErrorMessage="1" prompt="Insert *text* description of Activity here" sqref="C20 C26 C29" xr:uid="{BEC0BE58-B381-4FDF-AC36-9A78F078DF69}"/>
    <dataValidation allowBlank="1" showInputMessage="1" showErrorMessage="1" prompt="Insert *text* description of Output here" sqref="C15 C19 C25 C28" xr:uid="{00D9F86A-7C1D-487E-8E66-77158727CBA6}"/>
    <dataValidation allowBlank="1" showInputMessage="1" showErrorMessage="1" prompt="Insert *text* description of Outcome here" sqref="C14 C24" xr:uid="{D67A1A4A-6B30-4F1A-AEB5-A53356B59BC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A429-50AF-4BDD-AB23-01863590455A}">
  <dimension ref="B1:R235"/>
  <sheetViews>
    <sheetView topLeftCell="E67" zoomScale="78" zoomScaleNormal="78" workbookViewId="0">
      <selection activeCell="M190" sqref="M190:M191"/>
    </sheetView>
  </sheetViews>
  <sheetFormatPr defaultColWidth="9.08984375" defaultRowHeight="15.5" x14ac:dyDescent="0.35"/>
  <cols>
    <col min="1" max="1" width="4.36328125" style="190" customWidth="1"/>
    <col min="2" max="2" width="3.36328125" style="190" customWidth="1"/>
    <col min="3" max="3" width="50.453125" style="190" bestFit="1" customWidth="1"/>
    <col min="4" max="4" width="18" style="144" customWidth="1"/>
    <col min="5" max="5" width="16" style="144" customWidth="1"/>
    <col min="6" max="6" width="15.08984375" style="144" customWidth="1"/>
    <col min="7" max="8" width="20.36328125" style="144" customWidth="1"/>
    <col min="9" max="9" width="20.36328125" style="276" customWidth="1"/>
    <col min="10" max="10" width="20.36328125" style="144" hidden="1" customWidth="1"/>
    <col min="11" max="13" width="20.36328125" style="143" customWidth="1"/>
    <col min="14" max="14" width="19.36328125" style="190" customWidth="1"/>
    <col min="15" max="15" width="19" style="190" customWidth="1"/>
    <col min="16" max="16" width="26" style="190" customWidth="1"/>
    <col min="17" max="17" width="21.08984375" style="190" customWidth="1"/>
    <col min="18" max="18" width="7" style="190" customWidth="1"/>
    <col min="19" max="19" width="24.36328125" style="190" customWidth="1"/>
    <col min="20" max="20" width="26.36328125" style="190" customWidth="1"/>
    <col min="21" max="21" width="30.08984375" style="190" customWidth="1"/>
    <col min="22" max="22" width="33" style="190" customWidth="1"/>
    <col min="23" max="24" width="22.6328125" style="190" customWidth="1"/>
    <col min="25" max="25" width="23.36328125" style="190" customWidth="1"/>
    <col min="26" max="26" width="32.08984375" style="190" customWidth="1"/>
    <col min="27" max="27" width="9.08984375" style="190"/>
    <col min="28" max="28" width="17.6328125" style="190" customWidth="1"/>
    <col min="29" max="29" width="26.36328125" style="190" customWidth="1"/>
    <col min="30" max="30" width="22.36328125" style="190" customWidth="1"/>
    <col min="31" max="31" width="29.6328125" style="190" customWidth="1"/>
    <col min="32" max="32" width="23.36328125" style="190" customWidth="1"/>
    <col min="33" max="33" width="18.36328125" style="190" customWidth="1"/>
    <col min="34" max="34" width="17.36328125" style="190" customWidth="1"/>
    <col min="35" max="35" width="25.08984375" style="190" customWidth="1"/>
    <col min="36" max="16384" width="9.08984375" style="190"/>
  </cols>
  <sheetData>
    <row r="1" spans="2:17" ht="46" x14ac:dyDescent="0.35">
      <c r="C1" s="191"/>
      <c r="D1" s="129"/>
      <c r="E1" s="129"/>
      <c r="F1" s="129"/>
      <c r="G1" s="129"/>
      <c r="H1" s="129"/>
      <c r="I1" s="253"/>
      <c r="J1" s="129"/>
      <c r="K1" s="192"/>
      <c r="L1" s="193"/>
      <c r="M1" s="193"/>
      <c r="P1" s="98"/>
      <c r="Q1" s="99"/>
    </row>
    <row r="2" spans="2:17" ht="18.5" x14ac:dyDescent="0.35">
      <c r="C2" s="326"/>
      <c r="D2" s="326"/>
      <c r="E2" s="326"/>
      <c r="F2" s="326"/>
      <c r="G2" s="326"/>
      <c r="H2" s="326"/>
      <c r="I2" s="326"/>
      <c r="J2" s="326"/>
      <c r="P2" s="98"/>
      <c r="Q2" s="99"/>
    </row>
    <row r="3" spans="2:17" ht="16" thickBot="1" x14ac:dyDescent="0.4">
      <c r="C3" s="194"/>
      <c r="D3" s="327" t="s">
        <v>15</v>
      </c>
      <c r="E3" s="327"/>
      <c r="F3" s="327"/>
      <c r="G3" s="327" t="s">
        <v>16</v>
      </c>
      <c r="H3" s="327"/>
      <c r="I3" s="327"/>
      <c r="J3" s="195"/>
      <c r="K3" s="328" t="s">
        <v>56</v>
      </c>
      <c r="L3" s="328"/>
      <c r="M3" s="328"/>
      <c r="P3" s="98"/>
      <c r="Q3" s="99"/>
    </row>
    <row r="4" spans="2:17" ht="47" thickBot="1" x14ac:dyDescent="0.4">
      <c r="C4" s="194"/>
      <c r="D4" s="130" t="s">
        <v>109</v>
      </c>
      <c r="E4" s="131" t="s">
        <v>108</v>
      </c>
      <c r="F4" s="131" t="s">
        <v>59</v>
      </c>
      <c r="G4" s="131" t="s">
        <v>57</v>
      </c>
      <c r="H4" s="131" t="s">
        <v>108</v>
      </c>
      <c r="I4" s="254" t="s">
        <v>59</v>
      </c>
      <c r="J4" s="131" t="str">
        <f>'[1]1) Tableau budgétaire 1'!F5</f>
        <v>Organisation recipiendiaire 3 (budget en USD)</v>
      </c>
      <c r="K4" s="132" t="s">
        <v>8</v>
      </c>
      <c r="L4" s="131" t="s">
        <v>110</v>
      </c>
      <c r="M4" s="133" t="s">
        <v>59</v>
      </c>
      <c r="P4" s="98"/>
      <c r="Q4" s="99"/>
    </row>
    <row r="5" spans="2:17" ht="16" customHeight="1" x14ac:dyDescent="0.35">
      <c r="B5" s="322" t="s">
        <v>60</v>
      </c>
      <c r="C5" s="324"/>
      <c r="D5" s="196"/>
      <c r="E5" s="197"/>
      <c r="F5" s="198"/>
      <c r="G5" s="196"/>
      <c r="H5" s="197"/>
      <c r="I5" s="255"/>
      <c r="J5" s="199"/>
      <c r="K5" s="196"/>
      <c r="L5" s="200"/>
      <c r="M5" s="201"/>
      <c r="P5" s="98"/>
      <c r="Q5" s="99"/>
    </row>
    <row r="6" spans="2:17" ht="16" customHeight="1" x14ac:dyDescent="0.35">
      <c r="C6" s="202" t="s">
        <v>61</v>
      </c>
      <c r="D6" s="203"/>
      <c r="E6" s="204"/>
      <c r="F6" s="205"/>
      <c r="G6" s="203"/>
      <c r="H6" s="204"/>
      <c r="I6" s="256"/>
      <c r="J6" s="204"/>
      <c r="K6" s="203"/>
      <c r="L6" s="149"/>
      <c r="M6" s="206"/>
      <c r="P6" s="98"/>
      <c r="Q6" s="99"/>
    </row>
    <row r="7" spans="2:17" ht="16" thickBot="1" x14ac:dyDescent="0.4">
      <c r="C7" s="207" t="s">
        <v>62</v>
      </c>
      <c r="D7" s="184"/>
      <c r="E7" s="134"/>
      <c r="F7" s="185"/>
      <c r="G7" s="184"/>
      <c r="H7" s="134"/>
      <c r="I7" s="257"/>
      <c r="J7" s="208"/>
      <c r="K7" s="209"/>
      <c r="L7" s="152"/>
      <c r="M7" s="210"/>
      <c r="P7" s="98"/>
      <c r="Q7" s="99"/>
    </row>
    <row r="8" spans="2:17" x14ac:dyDescent="0.35">
      <c r="C8" s="170" t="s">
        <v>63</v>
      </c>
      <c r="D8" s="176"/>
      <c r="E8" s="135"/>
      <c r="F8" s="177"/>
      <c r="G8" s="183"/>
      <c r="H8" s="136"/>
      <c r="I8" s="258"/>
      <c r="J8" s="186"/>
      <c r="K8" s="211">
        <f t="shared" ref="K8" si="0">SUM(D8:J8)</f>
        <v>0</v>
      </c>
      <c r="L8" s="147"/>
      <c r="M8" s="212"/>
    </row>
    <row r="9" spans="2:17" x14ac:dyDescent="0.35">
      <c r="C9" s="171" t="s">
        <v>64</v>
      </c>
      <c r="D9" s="178"/>
      <c r="E9" s="137"/>
      <c r="F9" s="179"/>
      <c r="G9" s="178">
        <v>5000</v>
      </c>
      <c r="H9" s="137">
        <f>G9</f>
        <v>5000</v>
      </c>
      <c r="I9" s="259">
        <v>3260.67</v>
      </c>
      <c r="J9" s="187"/>
      <c r="K9" s="213">
        <f>SUM(D9,G9)</f>
        <v>5000</v>
      </c>
      <c r="L9" s="149">
        <f>+SUM(E9,H9)</f>
        <v>5000</v>
      </c>
      <c r="M9" s="206">
        <f>F9+I9</f>
        <v>3260.67</v>
      </c>
    </row>
    <row r="10" spans="2:17" ht="31" x14ac:dyDescent="0.35">
      <c r="C10" s="171" t="s">
        <v>65</v>
      </c>
      <c r="D10" s="178"/>
      <c r="E10" s="137"/>
      <c r="F10" s="179"/>
      <c r="G10" s="178">
        <v>12000</v>
      </c>
      <c r="H10" s="137">
        <f t="shared" ref="H10:H13" si="1">G10</f>
        <v>12000</v>
      </c>
      <c r="I10" s="259">
        <v>11795.37</v>
      </c>
      <c r="J10" s="214"/>
      <c r="K10" s="213">
        <f>SUM(D10,G10)</f>
        <v>12000</v>
      </c>
      <c r="L10" s="149">
        <f>+SUM(E10,H10)</f>
        <v>12000</v>
      </c>
      <c r="M10" s="206">
        <f>F10+I10</f>
        <v>11795.37</v>
      </c>
    </row>
    <row r="11" spans="2:17" x14ac:dyDescent="0.35">
      <c r="C11" s="172" t="s">
        <v>66</v>
      </c>
      <c r="D11" s="178">
        <v>26460</v>
      </c>
      <c r="E11" s="137">
        <f>D11</f>
        <v>26460</v>
      </c>
      <c r="F11" s="179">
        <v>26880</v>
      </c>
      <c r="G11" s="178">
        <v>28000</v>
      </c>
      <c r="H11" s="137">
        <f t="shared" si="1"/>
        <v>28000</v>
      </c>
      <c r="I11" s="259">
        <v>27689.64</v>
      </c>
      <c r="J11" s="214"/>
      <c r="K11" s="213">
        <f t="shared" ref="K11:K14" si="2">SUM(D11,G11)</f>
        <v>54460</v>
      </c>
      <c r="L11" s="149">
        <f t="shared" ref="L11:L14" si="3">+SUM(E11,H11)</f>
        <v>54460</v>
      </c>
      <c r="M11" s="206">
        <f t="shared" ref="M11:M14" si="4">F11+I11</f>
        <v>54569.64</v>
      </c>
    </row>
    <row r="12" spans="2:17" x14ac:dyDescent="0.35">
      <c r="C12" s="171" t="s">
        <v>67</v>
      </c>
      <c r="D12" s="178">
        <v>123110</v>
      </c>
      <c r="E12" s="137">
        <f t="shared" ref="E12:E14" si="5">D12</f>
        <v>123110</v>
      </c>
      <c r="F12" s="179">
        <v>122075</v>
      </c>
      <c r="G12" s="178">
        <v>10000</v>
      </c>
      <c r="H12" s="137">
        <f t="shared" si="1"/>
        <v>10000</v>
      </c>
      <c r="I12" s="259">
        <v>9978.43</v>
      </c>
      <c r="J12" s="214"/>
      <c r="K12" s="213">
        <f t="shared" si="2"/>
        <v>133110</v>
      </c>
      <c r="L12" s="149">
        <f t="shared" si="3"/>
        <v>133110</v>
      </c>
      <c r="M12" s="206">
        <f t="shared" si="4"/>
        <v>132053.43</v>
      </c>
    </row>
    <row r="13" spans="2:17" x14ac:dyDescent="0.35">
      <c r="C13" s="171" t="s">
        <v>68</v>
      </c>
      <c r="D13" s="178"/>
      <c r="E13" s="137">
        <f t="shared" si="5"/>
        <v>0</v>
      </c>
      <c r="F13" s="179"/>
      <c r="G13" s="178">
        <v>10000</v>
      </c>
      <c r="H13" s="137">
        <f t="shared" si="1"/>
        <v>10000</v>
      </c>
      <c r="I13" s="259">
        <v>6311.55</v>
      </c>
      <c r="J13" s="214"/>
      <c r="K13" s="213">
        <f t="shared" si="2"/>
        <v>10000</v>
      </c>
      <c r="L13" s="149">
        <f t="shared" si="3"/>
        <v>10000</v>
      </c>
      <c r="M13" s="206">
        <f t="shared" si="4"/>
        <v>6311.55</v>
      </c>
    </row>
    <row r="14" spans="2:17" ht="31" x14ac:dyDescent="0.35">
      <c r="C14" s="171" t="s">
        <v>69</v>
      </c>
      <c r="D14" s="178">
        <v>46589</v>
      </c>
      <c r="E14" s="137">
        <f t="shared" si="5"/>
        <v>46589</v>
      </c>
      <c r="F14" s="179">
        <v>47690</v>
      </c>
      <c r="G14" s="178"/>
      <c r="H14" s="137"/>
      <c r="I14" s="259"/>
      <c r="J14" s="214"/>
      <c r="K14" s="213">
        <f t="shared" si="2"/>
        <v>46589</v>
      </c>
      <c r="L14" s="149">
        <f t="shared" si="3"/>
        <v>46589</v>
      </c>
      <c r="M14" s="206">
        <f t="shared" si="4"/>
        <v>47690</v>
      </c>
    </row>
    <row r="15" spans="2:17" ht="16" thickBot="1" x14ac:dyDescent="0.4">
      <c r="C15" s="215" t="s">
        <v>70</v>
      </c>
      <c r="D15" s="180">
        <f>SUM(D8:D14)</f>
        <v>196159</v>
      </c>
      <c r="E15" s="181">
        <f t="shared" ref="E15" si="6">SUM(E8:E14)</f>
        <v>196159</v>
      </c>
      <c r="F15" s="182">
        <f t="shared" ref="F15:K15" si="7">SUM(F8:F14)</f>
        <v>196645</v>
      </c>
      <c r="G15" s="180">
        <f t="shared" si="7"/>
        <v>65000</v>
      </c>
      <c r="H15" s="181">
        <f t="shared" si="7"/>
        <v>65000</v>
      </c>
      <c r="I15" s="260">
        <f t="shared" si="7"/>
        <v>59035.66</v>
      </c>
      <c r="J15" s="216">
        <f t="shared" si="7"/>
        <v>0</v>
      </c>
      <c r="K15" s="209">
        <f t="shared" si="7"/>
        <v>261159</v>
      </c>
      <c r="L15" s="217">
        <f>SUM(L9:L14)</f>
        <v>261159</v>
      </c>
      <c r="M15" s="218">
        <f>SUM(M9:M14)</f>
        <v>255680.65999999997</v>
      </c>
    </row>
    <row r="16" spans="2:17" s="219" customFormat="1" ht="16" thickBot="1" x14ac:dyDescent="0.4">
      <c r="C16" s="220"/>
      <c r="D16" s="188"/>
      <c r="E16" s="188"/>
      <c r="F16" s="188"/>
      <c r="G16" s="188"/>
      <c r="H16" s="188"/>
      <c r="I16" s="261"/>
      <c r="J16" s="140"/>
      <c r="K16" s="188"/>
      <c r="L16" s="144"/>
      <c r="M16" s="144"/>
      <c r="O16" s="221"/>
    </row>
    <row r="17" spans="3:15" ht="16" customHeight="1" x14ac:dyDescent="0.35">
      <c r="C17" s="202" t="s">
        <v>71</v>
      </c>
      <c r="D17" s="196"/>
      <c r="E17" s="197"/>
      <c r="F17" s="198"/>
      <c r="G17" s="196"/>
      <c r="H17" s="197"/>
      <c r="I17" s="255"/>
      <c r="J17" s="204"/>
      <c r="K17" s="222"/>
      <c r="L17" s="200"/>
      <c r="M17" s="201"/>
      <c r="O17" s="223"/>
    </row>
    <row r="18" spans="3:15" ht="16" thickBot="1" x14ac:dyDescent="0.4">
      <c r="C18" s="207" t="s">
        <v>72</v>
      </c>
      <c r="D18" s="184"/>
      <c r="E18" s="134"/>
      <c r="F18" s="185"/>
      <c r="G18" s="184"/>
      <c r="H18" s="134"/>
      <c r="I18" s="257"/>
      <c r="J18" s="208"/>
      <c r="K18" s="224"/>
      <c r="L18" s="152"/>
      <c r="M18" s="210"/>
      <c r="O18" s="225"/>
    </row>
    <row r="19" spans="3:15" x14ac:dyDescent="0.35">
      <c r="C19" s="170" t="s">
        <v>63</v>
      </c>
      <c r="D19" s="176"/>
      <c r="E19" s="135"/>
      <c r="F19" s="177"/>
      <c r="G19" s="183"/>
      <c r="H19" s="136"/>
      <c r="I19" s="258"/>
      <c r="J19" s="186"/>
      <c r="K19" s="226">
        <f t="shared" ref="K19" si="8">SUM(D19:J19)</f>
        <v>0</v>
      </c>
      <c r="L19" s="147"/>
      <c r="M19" s="212"/>
    </row>
    <row r="20" spans="3:15" x14ac:dyDescent="0.35">
      <c r="C20" s="171" t="s">
        <v>64</v>
      </c>
      <c r="D20" s="178"/>
      <c r="E20" s="137"/>
      <c r="F20" s="179"/>
      <c r="G20" s="189">
        <v>5000</v>
      </c>
      <c r="H20" s="138">
        <f>G20</f>
        <v>5000</v>
      </c>
      <c r="I20" s="262">
        <v>3457.87</v>
      </c>
      <c r="J20" s="187"/>
      <c r="K20" s="213">
        <f>SUM(D20,G20)</f>
        <v>5000</v>
      </c>
      <c r="L20" s="149">
        <f>+SUM(E20,H20)</f>
        <v>5000</v>
      </c>
      <c r="M20" s="206">
        <f>F20+I20</f>
        <v>3457.87</v>
      </c>
    </row>
    <row r="21" spans="3:15" ht="31" x14ac:dyDescent="0.35">
      <c r="C21" s="171" t="s">
        <v>65</v>
      </c>
      <c r="D21" s="178"/>
      <c r="E21" s="137"/>
      <c r="F21" s="179"/>
      <c r="G21" s="178">
        <v>30000</v>
      </c>
      <c r="H21" s="138">
        <f t="shared" ref="H21:H23" si="9">G21</f>
        <v>30000</v>
      </c>
      <c r="I21" s="259">
        <v>18887.29</v>
      </c>
      <c r="J21" s="214"/>
      <c r="K21" s="213">
        <f>SUM(D21,G21)</f>
        <v>30000</v>
      </c>
      <c r="L21" s="149">
        <f>+SUM(E21,H21)</f>
        <v>30000</v>
      </c>
      <c r="M21" s="206">
        <f>F21+I21</f>
        <v>18887.29</v>
      </c>
      <c r="O21" s="223"/>
    </row>
    <row r="22" spans="3:15" x14ac:dyDescent="0.35">
      <c r="C22" s="172" t="s">
        <v>66</v>
      </c>
      <c r="D22" s="178">
        <v>2000</v>
      </c>
      <c r="E22" s="137">
        <f>D22</f>
        <v>2000</v>
      </c>
      <c r="F22" s="179">
        <v>1495</v>
      </c>
      <c r="G22" s="178">
        <v>56000</v>
      </c>
      <c r="H22" s="138">
        <f t="shared" si="9"/>
        <v>56000</v>
      </c>
      <c r="I22" s="259">
        <v>54526.25</v>
      </c>
      <c r="J22" s="214"/>
      <c r="K22" s="213">
        <f t="shared" ref="K22:K25" si="10">SUM(D22,G22)</f>
        <v>58000</v>
      </c>
      <c r="L22" s="149">
        <f t="shared" ref="L22:L25" si="11">+SUM(E22,H22)</f>
        <v>58000</v>
      </c>
      <c r="M22" s="206">
        <f t="shared" ref="M22:M25" si="12">F22+I22</f>
        <v>56021.25</v>
      </c>
      <c r="O22" s="223"/>
    </row>
    <row r="23" spans="3:15" x14ac:dyDescent="0.35">
      <c r="C23" s="171" t="s">
        <v>67</v>
      </c>
      <c r="D23" s="178">
        <v>17484</v>
      </c>
      <c r="E23" s="137">
        <f>D23</f>
        <v>17484</v>
      </c>
      <c r="F23" s="179">
        <v>23732</v>
      </c>
      <c r="G23" s="178">
        <v>10000</v>
      </c>
      <c r="H23" s="138">
        <f t="shared" si="9"/>
        <v>10000</v>
      </c>
      <c r="I23" s="259">
        <v>9427.61</v>
      </c>
      <c r="J23" s="214"/>
      <c r="K23" s="213">
        <f t="shared" si="10"/>
        <v>27484</v>
      </c>
      <c r="L23" s="149">
        <f t="shared" si="11"/>
        <v>27484</v>
      </c>
      <c r="M23" s="206">
        <f t="shared" si="12"/>
        <v>33159.61</v>
      </c>
    </row>
    <row r="24" spans="3:15" x14ac:dyDescent="0.35">
      <c r="C24" s="171" t="s">
        <v>68</v>
      </c>
      <c r="D24" s="178">
        <v>37757</v>
      </c>
      <c r="E24" s="137">
        <f t="shared" ref="E24:E25" si="13">D24</f>
        <v>37757</v>
      </c>
      <c r="F24" s="179">
        <v>32881</v>
      </c>
      <c r="G24" s="178"/>
      <c r="H24" s="137"/>
      <c r="I24" s="259"/>
      <c r="J24" s="214"/>
      <c r="K24" s="213">
        <f t="shared" si="10"/>
        <v>37757</v>
      </c>
      <c r="L24" s="149">
        <f t="shared" si="11"/>
        <v>37757</v>
      </c>
      <c r="M24" s="206">
        <f t="shared" si="12"/>
        <v>32881</v>
      </c>
      <c r="N24" s="223"/>
    </row>
    <row r="25" spans="3:15" ht="31" x14ac:dyDescent="0.35">
      <c r="C25" s="171" t="s">
        <v>69</v>
      </c>
      <c r="D25" s="178"/>
      <c r="E25" s="137">
        <f t="shared" si="13"/>
        <v>0</v>
      </c>
      <c r="F25" s="179"/>
      <c r="G25" s="178"/>
      <c r="H25" s="137"/>
      <c r="I25" s="259"/>
      <c r="J25" s="214"/>
      <c r="K25" s="213">
        <f t="shared" si="10"/>
        <v>0</v>
      </c>
      <c r="L25" s="149">
        <f t="shared" si="11"/>
        <v>0</v>
      </c>
      <c r="M25" s="206">
        <f t="shared" si="12"/>
        <v>0</v>
      </c>
    </row>
    <row r="26" spans="3:15" ht="16" thickBot="1" x14ac:dyDescent="0.4">
      <c r="C26" s="215" t="s">
        <v>70</v>
      </c>
      <c r="D26" s="180">
        <f t="shared" ref="D26:J26" si="14">SUM(D19:D25)</f>
        <v>57241</v>
      </c>
      <c r="E26" s="181">
        <f t="shared" si="14"/>
        <v>57241</v>
      </c>
      <c r="F26" s="182">
        <f t="shared" si="14"/>
        <v>58108</v>
      </c>
      <c r="G26" s="180">
        <f t="shared" si="14"/>
        <v>101000</v>
      </c>
      <c r="H26" s="181">
        <f t="shared" si="14"/>
        <v>101000</v>
      </c>
      <c r="I26" s="263">
        <f t="shared" si="14"/>
        <v>86299.02</v>
      </c>
      <c r="J26" s="216">
        <f t="shared" si="14"/>
        <v>0</v>
      </c>
      <c r="K26" s="209">
        <f>SUM(K19:K25)</f>
        <v>158241</v>
      </c>
      <c r="L26" s="217">
        <f>SUM(L20:L25)</f>
        <v>158241</v>
      </c>
      <c r="M26" s="218">
        <f>SUM(M19:M25)</f>
        <v>144407.02000000002</v>
      </c>
      <c r="N26" s="223"/>
    </row>
    <row r="27" spans="3:15" s="219" customFormat="1" x14ac:dyDescent="0.35">
      <c r="C27" s="220"/>
      <c r="D27" s="173"/>
      <c r="E27" s="173"/>
      <c r="F27" s="173"/>
      <c r="G27" s="173"/>
      <c r="H27" s="173"/>
      <c r="I27" s="264"/>
      <c r="J27" s="140"/>
      <c r="K27" s="227"/>
      <c r="L27" s="144"/>
      <c r="M27" s="144"/>
      <c r="O27" s="221"/>
    </row>
    <row r="28" spans="3:15" hidden="1" x14ac:dyDescent="0.35">
      <c r="C28" s="322" t="s">
        <v>73</v>
      </c>
      <c r="D28" s="324"/>
      <c r="E28" s="324"/>
      <c r="F28" s="324"/>
      <c r="G28" s="324"/>
      <c r="H28" s="324"/>
      <c r="I28" s="324"/>
      <c r="J28" s="324"/>
      <c r="K28" s="329"/>
      <c r="L28" s="149"/>
      <c r="M28" s="149"/>
    </row>
    <row r="29" spans="3:15" ht="16" hidden="1" thickBot="1" x14ac:dyDescent="0.4">
      <c r="C29" s="228" t="s">
        <v>74</v>
      </c>
      <c r="D29" s="134">
        <f>'[1]1) Tableau budgétaire 1'!D36</f>
        <v>0</v>
      </c>
      <c r="E29" s="134"/>
      <c r="F29" s="134"/>
      <c r="G29" s="134">
        <f>'[1]1) Tableau budgétaire 1'!E36</f>
        <v>0</v>
      </c>
      <c r="H29" s="134"/>
      <c r="I29" s="265"/>
      <c r="J29" s="134">
        <f>'[1]1) Tableau budgétaire 1'!F36</f>
        <v>0</v>
      </c>
      <c r="K29" s="217">
        <f t="shared" ref="K29:K37" si="15">SUM(D29:J29)</f>
        <v>0</v>
      </c>
      <c r="L29" s="152"/>
      <c r="M29" s="152"/>
      <c r="N29" s="223"/>
    </row>
    <row r="30" spans="3:15" hidden="1" x14ac:dyDescent="0.35">
      <c r="C30" s="100" t="s">
        <v>63</v>
      </c>
      <c r="D30" s="135"/>
      <c r="E30" s="135"/>
      <c r="F30" s="135"/>
      <c r="G30" s="136"/>
      <c r="H30" s="136"/>
      <c r="I30" s="266"/>
      <c r="J30" s="136"/>
      <c r="K30" s="229">
        <f t="shared" si="15"/>
        <v>0</v>
      </c>
      <c r="L30" s="147"/>
      <c r="M30" s="147"/>
    </row>
    <row r="31" spans="3:15" s="219" customFormat="1" hidden="1" x14ac:dyDescent="0.35">
      <c r="C31" s="101" t="s">
        <v>64</v>
      </c>
      <c r="D31" s="137"/>
      <c r="E31" s="137"/>
      <c r="F31" s="137"/>
      <c r="G31" s="138"/>
      <c r="H31" s="138"/>
      <c r="I31" s="267"/>
      <c r="J31" s="138"/>
      <c r="K31" s="151">
        <f t="shared" si="15"/>
        <v>0</v>
      </c>
      <c r="L31" s="149"/>
      <c r="M31" s="149"/>
    </row>
    <row r="32" spans="3:15" s="219" customFormat="1" ht="31" hidden="1" x14ac:dyDescent="0.35">
      <c r="C32" s="101" t="s">
        <v>65</v>
      </c>
      <c r="D32" s="137"/>
      <c r="E32" s="137"/>
      <c r="F32" s="137"/>
      <c r="G32" s="137"/>
      <c r="H32" s="137"/>
      <c r="I32" s="268"/>
      <c r="J32" s="137"/>
      <c r="K32" s="151">
        <f t="shared" si="15"/>
        <v>0</v>
      </c>
      <c r="L32" s="149"/>
      <c r="M32" s="149"/>
    </row>
    <row r="33" spans="3:13" s="219" customFormat="1" hidden="1" x14ac:dyDescent="0.35">
      <c r="C33" s="102" t="s">
        <v>66</v>
      </c>
      <c r="D33" s="137">
        <v>0</v>
      </c>
      <c r="E33" s="137"/>
      <c r="F33" s="137"/>
      <c r="G33" s="137"/>
      <c r="H33" s="137"/>
      <c r="I33" s="268"/>
      <c r="J33" s="137"/>
      <c r="K33" s="151">
        <f t="shared" si="15"/>
        <v>0</v>
      </c>
      <c r="L33" s="149"/>
      <c r="M33" s="149"/>
    </row>
    <row r="34" spans="3:13" hidden="1" x14ac:dyDescent="0.35">
      <c r="C34" s="101" t="s">
        <v>67</v>
      </c>
      <c r="D34" s="137">
        <v>0</v>
      </c>
      <c r="E34" s="137"/>
      <c r="F34" s="137"/>
      <c r="G34" s="137"/>
      <c r="H34" s="137"/>
      <c r="I34" s="268"/>
      <c r="J34" s="137"/>
      <c r="K34" s="151">
        <f t="shared" si="15"/>
        <v>0</v>
      </c>
      <c r="L34" s="149"/>
      <c r="M34" s="149"/>
    </row>
    <row r="35" spans="3:13" hidden="1" x14ac:dyDescent="0.35">
      <c r="C35" s="101" t="s">
        <v>68</v>
      </c>
      <c r="D35" s="137"/>
      <c r="E35" s="137"/>
      <c r="F35" s="137"/>
      <c r="G35" s="137"/>
      <c r="H35" s="137"/>
      <c r="I35" s="268"/>
      <c r="J35" s="137"/>
      <c r="K35" s="151">
        <f t="shared" si="15"/>
        <v>0</v>
      </c>
      <c r="L35" s="149"/>
      <c r="M35" s="149"/>
    </row>
    <row r="36" spans="3:13" ht="31" hidden="1" x14ac:dyDescent="0.35">
      <c r="C36" s="101" t="s">
        <v>69</v>
      </c>
      <c r="D36" s="137"/>
      <c r="E36" s="137"/>
      <c r="F36" s="137"/>
      <c r="G36" s="137"/>
      <c r="H36" s="137"/>
      <c r="I36" s="268"/>
      <c r="J36" s="137"/>
      <c r="K36" s="151">
        <f t="shared" si="15"/>
        <v>0</v>
      </c>
      <c r="L36" s="149"/>
      <c r="M36" s="149"/>
    </row>
    <row r="37" spans="3:13" hidden="1" x14ac:dyDescent="0.35">
      <c r="C37" s="230" t="s">
        <v>70</v>
      </c>
      <c r="D37" s="141">
        <f>SUM(D30:D36)</f>
        <v>0</v>
      </c>
      <c r="E37" s="141"/>
      <c r="F37" s="141"/>
      <c r="G37" s="141">
        <f>SUM(G30:G36)</f>
        <v>0</v>
      </c>
      <c r="H37" s="141"/>
      <c r="I37" s="269"/>
      <c r="J37" s="141">
        <f>SUM(J30:J36)</f>
        <v>0</v>
      </c>
      <c r="K37" s="231">
        <f t="shared" si="15"/>
        <v>0</v>
      </c>
      <c r="L37" s="149"/>
      <c r="M37" s="149"/>
    </row>
    <row r="38" spans="3:13" hidden="1" x14ac:dyDescent="0.35">
      <c r="C38" s="232"/>
      <c r="D38" s="142"/>
      <c r="E38" s="142"/>
      <c r="F38" s="142"/>
      <c r="G38" s="142"/>
      <c r="H38" s="142"/>
      <c r="I38" s="270"/>
      <c r="J38" s="142"/>
      <c r="K38" s="233"/>
    </row>
    <row r="39" spans="3:13" s="219" customFormat="1" hidden="1" x14ac:dyDescent="0.35">
      <c r="C39" s="330" t="s">
        <v>75</v>
      </c>
      <c r="D39" s="331"/>
      <c r="E39" s="331"/>
      <c r="F39" s="331"/>
      <c r="G39" s="331"/>
      <c r="H39" s="331"/>
      <c r="I39" s="331"/>
      <c r="J39" s="331"/>
      <c r="K39" s="332"/>
      <c r="L39" s="149"/>
      <c r="M39" s="149"/>
    </row>
    <row r="40" spans="3:13" ht="16" hidden="1" thickBot="1" x14ac:dyDescent="0.4">
      <c r="C40" s="228" t="s">
        <v>76</v>
      </c>
      <c r="D40" s="134">
        <f>'[1]1) Tableau budgétaire 1'!D46</f>
        <v>0</v>
      </c>
      <c r="E40" s="134"/>
      <c r="F40" s="134"/>
      <c r="G40" s="134">
        <f>'[1]1) Tableau budgétaire 1'!E46</f>
        <v>0</v>
      </c>
      <c r="H40" s="134"/>
      <c r="I40" s="265"/>
      <c r="J40" s="134">
        <f>'[1]1) Tableau budgétaire 1'!F46</f>
        <v>0</v>
      </c>
      <c r="K40" s="217">
        <f t="shared" ref="K40:K48" si="16">SUM(D40:J40)</f>
        <v>0</v>
      </c>
      <c r="L40" s="152"/>
      <c r="M40" s="152"/>
    </row>
    <row r="41" spans="3:13" hidden="1" x14ac:dyDescent="0.35">
      <c r="C41" s="100" t="s">
        <v>63</v>
      </c>
      <c r="D41" s="135"/>
      <c r="E41" s="135"/>
      <c r="F41" s="135"/>
      <c r="G41" s="136"/>
      <c r="H41" s="136"/>
      <c r="I41" s="266"/>
      <c r="J41" s="136"/>
      <c r="K41" s="229">
        <f t="shared" si="16"/>
        <v>0</v>
      </c>
      <c r="L41" s="147"/>
      <c r="M41" s="147"/>
    </row>
    <row r="42" spans="3:13" hidden="1" x14ac:dyDescent="0.35">
      <c r="C42" s="101" t="s">
        <v>64</v>
      </c>
      <c r="D42" s="137"/>
      <c r="E42" s="137"/>
      <c r="F42" s="137"/>
      <c r="G42" s="138"/>
      <c r="H42" s="138"/>
      <c r="I42" s="267"/>
      <c r="J42" s="138"/>
      <c r="K42" s="151">
        <f t="shared" si="16"/>
        <v>0</v>
      </c>
      <c r="L42" s="149"/>
      <c r="M42" s="149"/>
    </row>
    <row r="43" spans="3:13" ht="31" hidden="1" x14ac:dyDescent="0.35">
      <c r="C43" s="101" t="s">
        <v>65</v>
      </c>
      <c r="D43" s="137"/>
      <c r="E43" s="137"/>
      <c r="F43" s="137"/>
      <c r="G43" s="137"/>
      <c r="H43" s="137"/>
      <c r="I43" s="268"/>
      <c r="J43" s="137"/>
      <c r="K43" s="151">
        <f t="shared" si="16"/>
        <v>0</v>
      </c>
      <c r="L43" s="149"/>
      <c r="M43" s="149"/>
    </row>
    <row r="44" spans="3:13" s="219" customFormat="1" hidden="1" x14ac:dyDescent="0.35">
      <c r="C44" s="102" t="s">
        <v>66</v>
      </c>
      <c r="D44" s="137"/>
      <c r="E44" s="137"/>
      <c r="F44" s="137"/>
      <c r="G44" s="137"/>
      <c r="H44" s="137"/>
      <c r="I44" s="268"/>
      <c r="J44" s="137"/>
      <c r="K44" s="151">
        <f t="shared" si="16"/>
        <v>0</v>
      </c>
      <c r="L44" s="149"/>
      <c r="M44" s="149"/>
    </row>
    <row r="45" spans="3:13" hidden="1" x14ac:dyDescent="0.35">
      <c r="C45" s="101" t="s">
        <v>67</v>
      </c>
      <c r="D45" s="137"/>
      <c r="E45" s="137"/>
      <c r="F45" s="137"/>
      <c r="G45" s="137"/>
      <c r="H45" s="137"/>
      <c r="I45" s="268"/>
      <c r="J45" s="137"/>
      <c r="K45" s="151">
        <f t="shared" si="16"/>
        <v>0</v>
      </c>
      <c r="L45" s="149"/>
      <c r="M45" s="149"/>
    </row>
    <row r="46" spans="3:13" hidden="1" x14ac:dyDescent="0.35">
      <c r="C46" s="101" t="s">
        <v>68</v>
      </c>
      <c r="D46" s="137"/>
      <c r="E46" s="137"/>
      <c r="F46" s="137"/>
      <c r="G46" s="137"/>
      <c r="H46" s="137"/>
      <c r="I46" s="268"/>
      <c r="J46" s="137"/>
      <c r="K46" s="151">
        <f t="shared" si="16"/>
        <v>0</v>
      </c>
      <c r="L46" s="149"/>
      <c r="M46" s="149"/>
    </row>
    <row r="47" spans="3:13" ht="31" hidden="1" x14ac:dyDescent="0.35">
      <c r="C47" s="101" t="s">
        <v>69</v>
      </c>
      <c r="D47" s="137"/>
      <c r="E47" s="137"/>
      <c r="F47" s="137"/>
      <c r="G47" s="137"/>
      <c r="H47" s="137"/>
      <c r="I47" s="268"/>
      <c r="J47" s="137"/>
      <c r="K47" s="151">
        <f t="shared" si="16"/>
        <v>0</v>
      </c>
      <c r="L47" s="149"/>
      <c r="M47" s="149"/>
    </row>
    <row r="48" spans="3:13" hidden="1" x14ac:dyDescent="0.35">
      <c r="C48" s="234" t="s">
        <v>70</v>
      </c>
      <c r="D48" s="139">
        <f>SUM(D41:D47)</f>
        <v>0</v>
      </c>
      <c r="E48" s="139"/>
      <c r="F48" s="139"/>
      <c r="G48" s="139">
        <f>SUM(G41:G47)</f>
        <v>0</v>
      </c>
      <c r="H48" s="139"/>
      <c r="I48" s="271"/>
      <c r="J48" s="139">
        <f>SUM(J41:J47)</f>
        <v>0</v>
      </c>
      <c r="K48" s="151">
        <f t="shared" si="16"/>
        <v>0</v>
      </c>
      <c r="L48" s="149"/>
      <c r="M48" s="149"/>
    </row>
    <row r="49" spans="2:13" s="219" customFormat="1" x14ac:dyDescent="0.35">
      <c r="C49" s="235"/>
      <c r="D49" s="140"/>
      <c r="E49" s="140"/>
      <c r="F49" s="140"/>
      <c r="G49" s="140"/>
      <c r="H49" s="140"/>
      <c r="I49" s="272"/>
      <c r="J49" s="140"/>
      <c r="K49" s="236"/>
      <c r="L49" s="144"/>
      <c r="M49" s="144"/>
    </row>
    <row r="50" spans="2:13" x14ac:dyDescent="0.35">
      <c r="B50" s="322" t="s">
        <v>77</v>
      </c>
      <c r="C50" s="324"/>
      <c r="D50" s="324"/>
      <c r="E50" s="324"/>
      <c r="F50" s="324"/>
      <c r="G50" s="324"/>
      <c r="H50" s="324"/>
      <c r="I50" s="324"/>
      <c r="J50" s="324"/>
      <c r="K50" s="329"/>
      <c r="L50" s="149"/>
      <c r="M50" s="149"/>
    </row>
    <row r="51" spans="2:13" ht="16" customHeight="1" thickBot="1" x14ac:dyDescent="0.4">
      <c r="C51" s="202" t="s">
        <v>34</v>
      </c>
      <c r="D51" s="237"/>
      <c r="E51" s="237"/>
      <c r="F51" s="237"/>
      <c r="G51" s="237"/>
      <c r="H51" s="237"/>
      <c r="I51" s="273"/>
      <c r="J51" s="204"/>
      <c r="K51" s="238"/>
      <c r="L51" s="239"/>
      <c r="M51" s="239"/>
    </row>
    <row r="52" spans="2:13" ht="16" thickBot="1" x14ac:dyDescent="0.4">
      <c r="C52" s="207" t="s">
        <v>78</v>
      </c>
      <c r="D52" s="174"/>
      <c r="E52" s="146"/>
      <c r="F52" s="175"/>
      <c r="G52" s="174"/>
      <c r="H52" s="146"/>
      <c r="I52" s="274"/>
      <c r="J52" s="208"/>
      <c r="K52" s="240"/>
      <c r="L52" s="241"/>
      <c r="M52" s="242"/>
    </row>
    <row r="53" spans="2:13" x14ac:dyDescent="0.35">
      <c r="C53" s="170" t="s">
        <v>63</v>
      </c>
      <c r="D53" s="176"/>
      <c r="E53" s="135"/>
      <c r="F53" s="177"/>
      <c r="G53" s="183"/>
      <c r="H53" s="136"/>
      <c r="I53" s="258"/>
      <c r="J53" s="186"/>
      <c r="K53" s="226">
        <f>D53+G53</f>
        <v>0</v>
      </c>
      <c r="L53" s="147"/>
      <c r="M53" s="212"/>
    </row>
    <row r="54" spans="2:13" x14ac:dyDescent="0.35">
      <c r="C54" s="171" t="s">
        <v>64</v>
      </c>
      <c r="D54" s="178"/>
      <c r="E54" s="137"/>
      <c r="F54" s="179"/>
      <c r="G54" s="189"/>
      <c r="H54" s="138"/>
      <c r="I54" s="262"/>
      <c r="J54" s="187"/>
      <c r="K54" s="243">
        <f>D54+G54</f>
        <v>0</v>
      </c>
      <c r="L54" s="149"/>
      <c r="M54" s="206"/>
    </row>
    <row r="55" spans="2:13" ht="31" x14ac:dyDescent="0.35">
      <c r="C55" s="171" t="s">
        <v>65</v>
      </c>
      <c r="D55" s="178">
        <v>26316</v>
      </c>
      <c r="E55" s="137">
        <f>D55</f>
        <v>26316</v>
      </c>
      <c r="F55" s="179">
        <v>26000</v>
      </c>
      <c r="G55" s="178"/>
      <c r="H55" s="137"/>
      <c r="I55" s="259"/>
      <c r="J55" s="214"/>
      <c r="K55" s="213">
        <f>SUM(D55,G55)</f>
        <v>26316</v>
      </c>
      <c r="L55" s="149">
        <f>+SUM(E55,H55)</f>
        <v>26316</v>
      </c>
      <c r="M55" s="206">
        <f>F55</f>
        <v>26000</v>
      </c>
    </row>
    <row r="56" spans="2:13" x14ac:dyDescent="0.35">
      <c r="C56" s="172" t="s">
        <v>66</v>
      </c>
      <c r="D56" s="178">
        <v>9789</v>
      </c>
      <c r="E56" s="137">
        <f t="shared" ref="E56:E59" si="17">D56</f>
        <v>9789</v>
      </c>
      <c r="F56" s="179">
        <v>10482</v>
      </c>
      <c r="G56" s="178"/>
      <c r="H56" s="137"/>
      <c r="I56" s="259"/>
      <c r="J56" s="214"/>
      <c r="K56" s="213">
        <f t="shared" ref="K56:K59" si="18">SUM(D56,G56)</f>
        <v>9789</v>
      </c>
      <c r="L56" s="149">
        <f>+SUM(E56,H56)</f>
        <v>9789</v>
      </c>
      <c r="M56" s="206">
        <f>F56</f>
        <v>10482</v>
      </c>
    </row>
    <row r="57" spans="2:13" x14ac:dyDescent="0.35">
      <c r="C57" s="171" t="s">
        <v>67</v>
      </c>
      <c r="D57" s="178">
        <v>59005</v>
      </c>
      <c r="E57" s="137">
        <f t="shared" si="17"/>
        <v>59005</v>
      </c>
      <c r="F57" s="179">
        <v>58168</v>
      </c>
      <c r="G57" s="178"/>
      <c r="H57" s="137"/>
      <c r="I57" s="259"/>
      <c r="J57" s="214"/>
      <c r="K57" s="213">
        <f t="shared" si="18"/>
        <v>59005</v>
      </c>
      <c r="L57" s="149">
        <f t="shared" ref="L57:L59" si="19">+SUM(E57,H57)</f>
        <v>59005</v>
      </c>
      <c r="M57" s="206">
        <f t="shared" ref="M57:M59" si="20">F57</f>
        <v>58168</v>
      </c>
    </row>
    <row r="58" spans="2:13" s="219" customFormat="1" x14ac:dyDescent="0.35">
      <c r="B58" s="190"/>
      <c r="C58" s="171" t="s">
        <v>68</v>
      </c>
      <c r="D58" s="178">
        <v>108429</v>
      </c>
      <c r="E58" s="137">
        <f t="shared" si="17"/>
        <v>108429</v>
      </c>
      <c r="F58" s="179">
        <v>108000</v>
      </c>
      <c r="G58" s="178"/>
      <c r="H58" s="137"/>
      <c r="I58" s="259"/>
      <c r="J58" s="214"/>
      <c r="K58" s="213">
        <f t="shared" si="18"/>
        <v>108429</v>
      </c>
      <c r="L58" s="149">
        <f t="shared" si="19"/>
        <v>108429</v>
      </c>
      <c r="M58" s="206">
        <f t="shared" si="20"/>
        <v>108000</v>
      </c>
    </row>
    <row r="59" spans="2:13" s="219" customFormat="1" ht="31" x14ac:dyDescent="0.35">
      <c r="B59" s="190"/>
      <c r="C59" s="171" t="s">
        <v>69</v>
      </c>
      <c r="D59" s="178">
        <v>48026</v>
      </c>
      <c r="E59" s="137">
        <f t="shared" si="17"/>
        <v>48026</v>
      </c>
      <c r="F59" s="179">
        <v>47386</v>
      </c>
      <c r="G59" s="178"/>
      <c r="H59" s="137"/>
      <c r="I59" s="259"/>
      <c r="J59" s="214"/>
      <c r="K59" s="213">
        <f t="shared" si="18"/>
        <v>48026</v>
      </c>
      <c r="L59" s="149">
        <f t="shared" si="19"/>
        <v>48026</v>
      </c>
      <c r="M59" s="206">
        <f t="shared" si="20"/>
        <v>47386</v>
      </c>
    </row>
    <row r="60" spans="2:13" ht="16" thickBot="1" x14ac:dyDescent="0.4">
      <c r="C60" s="215" t="s">
        <v>70</v>
      </c>
      <c r="D60" s="180">
        <f>SUM(D53:D59)</f>
        <v>251565</v>
      </c>
      <c r="E60" s="181">
        <f>SUM(E53:E59)</f>
        <v>251565</v>
      </c>
      <c r="F60" s="182">
        <f>SUM(F53:F59)</f>
        <v>250036</v>
      </c>
      <c r="G60" s="180">
        <f>SUM(G53:G59)</f>
        <v>0</v>
      </c>
      <c r="H60" s="181"/>
      <c r="I60" s="260"/>
      <c r="J60" s="216">
        <f>SUM(J53:J59)</f>
        <v>0</v>
      </c>
      <c r="K60" s="209">
        <f>SUM(K53:K59)</f>
        <v>251565</v>
      </c>
      <c r="L60" s="217">
        <f>SUM(L55:L59)</f>
        <v>251565</v>
      </c>
      <c r="M60" s="218">
        <f>SUM(M55:M59)</f>
        <v>250036</v>
      </c>
    </row>
    <row r="61" spans="2:13" s="219" customFormat="1" x14ac:dyDescent="0.35">
      <c r="C61" s="220"/>
      <c r="D61" s="173"/>
      <c r="E61" s="173"/>
      <c r="F61" s="173"/>
      <c r="G61" s="173"/>
      <c r="H61" s="173"/>
      <c r="I61" s="264"/>
      <c r="J61" s="140"/>
      <c r="K61" s="227"/>
      <c r="L61" s="144"/>
      <c r="M61" s="144"/>
    </row>
    <row r="62" spans="2:13" ht="16" thickBot="1" x14ac:dyDescent="0.4">
      <c r="B62" s="219"/>
      <c r="C62" s="322" t="s">
        <v>38</v>
      </c>
      <c r="D62" s="323"/>
      <c r="E62" s="323"/>
      <c r="F62" s="323"/>
      <c r="G62" s="323"/>
      <c r="H62" s="323"/>
      <c r="I62" s="323"/>
      <c r="J62" s="324"/>
      <c r="K62" s="325"/>
      <c r="L62" s="239"/>
      <c r="M62" s="239"/>
    </row>
    <row r="63" spans="2:13" ht="16" thickBot="1" x14ac:dyDescent="0.4">
      <c r="C63" s="207" t="s">
        <v>79</v>
      </c>
      <c r="D63" s="174"/>
      <c r="E63" s="146"/>
      <c r="F63" s="175"/>
      <c r="G63" s="174"/>
      <c r="H63" s="146"/>
      <c r="I63" s="274"/>
      <c r="J63" s="208"/>
      <c r="K63" s="240"/>
      <c r="L63" s="241"/>
      <c r="M63" s="242"/>
    </row>
    <row r="64" spans="2:13" x14ac:dyDescent="0.35">
      <c r="C64" s="170" t="s">
        <v>63</v>
      </c>
      <c r="D64" s="176"/>
      <c r="E64" s="135"/>
      <c r="F64" s="177"/>
      <c r="G64" s="183"/>
      <c r="H64" s="136"/>
      <c r="I64" s="258"/>
      <c r="J64" s="186"/>
      <c r="K64" s="226">
        <f>D64+G64</f>
        <v>0</v>
      </c>
      <c r="L64" s="147"/>
      <c r="M64" s="212"/>
    </row>
    <row r="65" spans="2:13" x14ac:dyDescent="0.35">
      <c r="C65" s="171" t="s">
        <v>64</v>
      </c>
      <c r="D65" s="178"/>
      <c r="E65" s="137"/>
      <c r="F65" s="179"/>
      <c r="G65" s="189">
        <v>7000</v>
      </c>
      <c r="H65" s="138">
        <f>G65</f>
        <v>7000</v>
      </c>
      <c r="I65" s="262">
        <v>3507.98</v>
      </c>
      <c r="J65" s="187"/>
      <c r="K65" s="213">
        <f>SUM(D65,G65)</f>
        <v>7000</v>
      </c>
      <c r="L65" s="149">
        <f>+SUM(E65,H65)</f>
        <v>7000</v>
      </c>
      <c r="M65" s="206">
        <f>F65+I65</f>
        <v>3507.98</v>
      </c>
    </row>
    <row r="66" spans="2:13" ht="31" x14ac:dyDescent="0.35">
      <c r="C66" s="171" t="s">
        <v>65</v>
      </c>
      <c r="D66" s="178"/>
      <c r="E66" s="137"/>
      <c r="F66" s="179"/>
      <c r="G66" s="178">
        <v>25000</v>
      </c>
      <c r="H66" s="138">
        <f t="shared" ref="H66:H68" si="21">G66</f>
        <v>25000</v>
      </c>
      <c r="I66" s="259">
        <v>3364.41</v>
      </c>
      <c r="J66" s="214"/>
      <c r="K66" s="213">
        <f>SUM(D66,G66)</f>
        <v>25000</v>
      </c>
      <c r="L66" s="149">
        <f>+SUM(E66,H66)</f>
        <v>25000</v>
      </c>
      <c r="M66" s="206">
        <f>F66+I66</f>
        <v>3364.41</v>
      </c>
    </row>
    <row r="67" spans="2:13" x14ac:dyDescent="0.35">
      <c r="C67" s="172" t="s">
        <v>66</v>
      </c>
      <c r="D67" s="178"/>
      <c r="E67" s="137"/>
      <c r="F67" s="179">
        <v>1105</v>
      </c>
      <c r="G67" s="178">
        <v>48000</v>
      </c>
      <c r="H67" s="138">
        <f t="shared" si="21"/>
        <v>48000</v>
      </c>
      <c r="I67" s="259">
        <v>29855.16</v>
      </c>
      <c r="J67" s="214"/>
      <c r="K67" s="213">
        <f t="shared" ref="K67:K70" si="22">SUM(D67,G67)</f>
        <v>48000</v>
      </c>
      <c r="L67" s="149">
        <f t="shared" ref="L67:L70" si="23">+SUM(E67,H67)</f>
        <v>48000</v>
      </c>
      <c r="M67" s="206">
        <f t="shared" ref="M67:M70" si="24">F67+I67</f>
        <v>30960.16</v>
      </c>
    </row>
    <row r="68" spans="2:13" x14ac:dyDescent="0.35">
      <c r="C68" s="171" t="s">
        <v>67</v>
      </c>
      <c r="D68" s="178">
        <v>10917</v>
      </c>
      <c r="E68" s="137">
        <f>D68</f>
        <v>10917</v>
      </c>
      <c r="F68" s="179">
        <v>9588</v>
      </c>
      <c r="G68" s="178">
        <v>15000</v>
      </c>
      <c r="H68" s="138">
        <f t="shared" si="21"/>
        <v>15000</v>
      </c>
      <c r="I68" s="259">
        <v>12253.53</v>
      </c>
      <c r="J68" s="214"/>
      <c r="K68" s="213">
        <f t="shared" si="22"/>
        <v>25917</v>
      </c>
      <c r="L68" s="149">
        <f t="shared" si="23"/>
        <v>25917</v>
      </c>
      <c r="M68" s="206">
        <f t="shared" si="24"/>
        <v>21841.53</v>
      </c>
    </row>
    <row r="69" spans="2:13" x14ac:dyDescent="0.35">
      <c r="C69" s="171" t="s">
        <v>68</v>
      </c>
      <c r="D69" s="178"/>
      <c r="E69" s="137">
        <f t="shared" ref="E69:E70" si="25">D69</f>
        <v>0</v>
      </c>
      <c r="F69" s="179"/>
      <c r="G69" s="178"/>
      <c r="H69" s="137"/>
      <c r="I69" s="259"/>
      <c r="J69" s="214"/>
      <c r="K69" s="213">
        <f t="shared" si="22"/>
        <v>0</v>
      </c>
      <c r="L69" s="149">
        <f t="shared" si="23"/>
        <v>0</v>
      </c>
      <c r="M69" s="206">
        <f t="shared" si="24"/>
        <v>0</v>
      </c>
    </row>
    <row r="70" spans="2:13" ht="31" x14ac:dyDescent="0.35">
      <c r="C70" s="171" t="s">
        <v>69</v>
      </c>
      <c r="D70" s="178">
        <v>8820</v>
      </c>
      <c r="E70" s="137">
        <f t="shared" si="25"/>
        <v>8820</v>
      </c>
      <c r="F70" s="179">
        <v>14072</v>
      </c>
      <c r="G70" s="178"/>
      <c r="H70" s="137"/>
      <c r="I70" s="259"/>
      <c r="J70" s="214"/>
      <c r="K70" s="213">
        <f t="shared" si="22"/>
        <v>8820</v>
      </c>
      <c r="L70" s="149">
        <f t="shared" si="23"/>
        <v>8820</v>
      </c>
      <c r="M70" s="206">
        <f t="shared" si="24"/>
        <v>14072</v>
      </c>
    </row>
    <row r="71" spans="2:13" ht="16" thickBot="1" x14ac:dyDescent="0.4">
      <c r="C71" s="215" t="s">
        <v>70</v>
      </c>
      <c r="D71" s="180">
        <f t="shared" ref="D71:J71" si="26">SUM(D64:D70)</f>
        <v>19737</v>
      </c>
      <c r="E71" s="181">
        <f t="shared" si="26"/>
        <v>19737</v>
      </c>
      <c r="F71" s="182">
        <f t="shared" si="26"/>
        <v>24765</v>
      </c>
      <c r="G71" s="180">
        <f t="shared" si="26"/>
        <v>95000</v>
      </c>
      <c r="H71" s="181">
        <f t="shared" si="26"/>
        <v>95000</v>
      </c>
      <c r="I71" s="263">
        <f t="shared" si="26"/>
        <v>48981.08</v>
      </c>
      <c r="J71" s="216">
        <f t="shared" si="26"/>
        <v>0</v>
      </c>
      <c r="K71" s="209">
        <f>SUM(K64:K70)</f>
        <v>114737</v>
      </c>
      <c r="L71" s="217">
        <f>SUM(L65:L70)</f>
        <v>114737</v>
      </c>
      <c r="M71" s="218">
        <f>SUM(M65:M70)</f>
        <v>73746.080000000002</v>
      </c>
    </row>
    <row r="72" spans="2:13" s="219" customFormat="1" x14ac:dyDescent="0.35">
      <c r="C72" s="220"/>
      <c r="D72" s="173"/>
      <c r="E72" s="173"/>
      <c r="F72" s="173"/>
      <c r="G72" s="173"/>
      <c r="H72" s="173"/>
      <c r="I72" s="264"/>
      <c r="J72" s="140"/>
      <c r="K72" s="227"/>
      <c r="L72" s="144"/>
      <c r="M72" s="144"/>
    </row>
    <row r="73" spans="2:13" hidden="1" x14ac:dyDescent="0.35">
      <c r="C73" s="322" t="s">
        <v>80</v>
      </c>
      <c r="D73" s="324"/>
      <c r="E73" s="324"/>
      <c r="F73" s="324"/>
      <c r="G73" s="324"/>
      <c r="H73" s="324"/>
      <c r="I73" s="324"/>
      <c r="J73" s="324"/>
      <c r="K73" s="329"/>
      <c r="L73" s="149"/>
      <c r="M73" s="149"/>
    </row>
    <row r="74" spans="2:13" ht="16" hidden="1" thickBot="1" x14ac:dyDescent="0.4">
      <c r="B74" s="219"/>
      <c r="C74" s="228" t="s">
        <v>81</v>
      </c>
      <c r="D74" s="134">
        <f>'[1]1) Tableau budgétaire 1'!D78</f>
        <v>0</v>
      </c>
      <c r="E74" s="134"/>
      <c r="F74" s="134"/>
      <c r="G74" s="134">
        <f>'[1]1) Tableau budgétaire 1'!E78</f>
        <v>0</v>
      </c>
      <c r="H74" s="134"/>
      <c r="I74" s="265"/>
      <c r="J74" s="134">
        <f>'[1]1) Tableau budgétaire 1'!F78</f>
        <v>0</v>
      </c>
      <c r="K74" s="217">
        <f t="shared" ref="K74:K82" si="27">SUM(D74:J74)</f>
        <v>0</v>
      </c>
      <c r="L74" s="152"/>
      <c r="M74" s="152"/>
    </row>
    <row r="75" spans="2:13" hidden="1" x14ac:dyDescent="0.35">
      <c r="C75" s="100" t="s">
        <v>63</v>
      </c>
      <c r="D75" s="135"/>
      <c r="E75" s="135"/>
      <c r="F75" s="135"/>
      <c r="G75" s="136"/>
      <c r="H75" s="136"/>
      <c r="I75" s="266"/>
      <c r="J75" s="136"/>
      <c r="K75" s="229">
        <f t="shared" si="27"/>
        <v>0</v>
      </c>
      <c r="L75" s="147"/>
      <c r="M75" s="147"/>
    </row>
    <row r="76" spans="2:13" hidden="1" x14ac:dyDescent="0.35">
      <c r="C76" s="101" t="s">
        <v>64</v>
      </c>
      <c r="D76" s="137"/>
      <c r="E76" s="137"/>
      <c r="F76" s="137"/>
      <c r="G76" s="138"/>
      <c r="H76" s="138"/>
      <c r="I76" s="267"/>
      <c r="J76" s="138"/>
      <c r="K76" s="151">
        <f t="shared" si="27"/>
        <v>0</v>
      </c>
      <c r="L76" s="149"/>
      <c r="M76" s="149"/>
    </row>
    <row r="77" spans="2:13" s="219" customFormat="1" ht="31" hidden="1" x14ac:dyDescent="0.35">
      <c r="B77" s="190"/>
      <c r="C77" s="101" t="s">
        <v>65</v>
      </c>
      <c r="D77" s="137"/>
      <c r="E77" s="137"/>
      <c r="F77" s="137"/>
      <c r="G77" s="137"/>
      <c r="H77" s="137"/>
      <c r="I77" s="268"/>
      <c r="J77" s="137"/>
      <c r="K77" s="151">
        <f t="shared" si="27"/>
        <v>0</v>
      </c>
      <c r="L77" s="149"/>
      <c r="M77" s="149"/>
    </row>
    <row r="78" spans="2:13" hidden="1" x14ac:dyDescent="0.35">
      <c r="B78" s="219"/>
      <c r="C78" s="102" t="s">
        <v>66</v>
      </c>
      <c r="D78" s="137"/>
      <c r="E78" s="137"/>
      <c r="F78" s="137"/>
      <c r="G78" s="137"/>
      <c r="H78" s="137"/>
      <c r="I78" s="268"/>
      <c r="J78" s="137"/>
      <c r="K78" s="151">
        <f t="shared" si="27"/>
        <v>0</v>
      </c>
      <c r="L78" s="149"/>
      <c r="M78" s="149"/>
    </row>
    <row r="79" spans="2:13" hidden="1" x14ac:dyDescent="0.35">
      <c r="B79" s="219"/>
      <c r="C79" s="101" t="s">
        <v>67</v>
      </c>
      <c r="D79" s="137"/>
      <c r="E79" s="137"/>
      <c r="F79" s="137"/>
      <c r="G79" s="137"/>
      <c r="H79" s="137"/>
      <c r="I79" s="268"/>
      <c r="J79" s="137"/>
      <c r="K79" s="151">
        <f t="shared" si="27"/>
        <v>0</v>
      </c>
      <c r="L79" s="149"/>
      <c r="M79" s="149"/>
    </row>
    <row r="80" spans="2:13" hidden="1" x14ac:dyDescent="0.35">
      <c r="B80" s="219"/>
      <c r="C80" s="101" t="s">
        <v>68</v>
      </c>
      <c r="D80" s="137"/>
      <c r="E80" s="137"/>
      <c r="F80" s="137"/>
      <c r="G80" s="137"/>
      <c r="H80" s="137"/>
      <c r="I80" s="268"/>
      <c r="J80" s="137"/>
      <c r="K80" s="151">
        <f t="shared" si="27"/>
        <v>0</v>
      </c>
      <c r="L80" s="149"/>
      <c r="M80" s="149"/>
    </row>
    <row r="81" spans="2:13" ht="31" hidden="1" x14ac:dyDescent="0.35">
      <c r="C81" s="101" t="s">
        <v>69</v>
      </c>
      <c r="D81" s="137"/>
      <c r="E81" s="137"/>
      <c r="F81" s="137"/>
      <c r="G81" s="137"/>
      <c r="H81" s="137"/>
      <c r="I81" s="268"/>
      <c r="J81" s="137"/>
      <c r="K81" s="151">
        <f t="shared" si="27"/>
        <v>0</v>
      </c>
      <c r="L81" s="149"/>
      <c r="M81" s="149"/>
    </row>
    <row r="82" spans="2:13" hidden="1" x14ac:dyDescent="0.35">
      <c r="C82" s="234" t="s">
        <v>70</v>
      </c>
      <c r="D82" s="139">
        <f>SUM(D75:D81)</f>
        <v>0</v>
      </c>
      <c r="E82" s="139"/>
      <c r="F82" s="139"/>
      <c r="G82" s="139">
        <f>SUM(G75:G81)</f>
        <v>0</v>
      </c>
      <c r="H82" s="139"/>
      <c r="I82" s="271"/>
      <c r="J82" s="139">
        <f>SUM(J75:J81)</f>
        <v>0</v>
      </c>
      <c r="K82" s="151">
        <f t="shared" si="27"/>
        <v>0</v>
      </c>
      <c r="L82" s="149"/>
      <c r="M82" s="149"/>
    </row>
    <row r="83" spans="2:13" s="219" customFormat="1" hidden="1" x14ac:dyDescent="0.35">
      <c r="C83" s="220"/>
      <c r="D83" s="140"/>
      <c r="E83" s="140"/>
      <c r="F83" s="140"/>
      <c r="G83" s="140"/>
      <c r="H83" s="140"/>
      <c r="I83" s="272"/>
      <c r="J83" s="140"/>
      <c r="K83" s="236"/>
      <c r="L83" s="144"/>
      <c r="M83" s="144"/>
    </row>
    <row r="84" spans="2:13" hidden="1" x14ac:dyDescent="0.35">
      <c r="C84" s="322" t="s">
        <v>82</v>
      </c>
      <c r="D84" s="324"/>
      <c r="E84" s="324"/>
      <c r="F84" s="324"/>
      <c r="G84" s="324"/>
      <c r="H84" s="324"/>
      <c r="I84" s="324"/>
      <c r="J84" s="324"/>
      <c r="K84" s="329"/>
      <c r="L84" s="149"/>
      <c r="M84" s="149"/>
    </row>
    <row r="85" spans="2:13" ht="16" hidden="1" thickBot="1" x14ac:dyDescent="0.4">
      <c r="C85" s="228" t="s">
        <v>83</v>
      </c>
      <c r="D85" s="134">
        <f>'[1]1) Tableau budgétaire 1'!D88</f>
        <v>0</v>
      </c>
      <c r="E85" s="134"/>
      <c r="F85" s="134"/>
      <c r="G85" s="134">
        <f>'[1]1) Tableau budgétaire 1'!E88</f>
        <v>0</v>
      </c>
      <c r="H85" s="134"/>
      <c r="I85" s="265"/>
      <c r="J85" s="134">
        <f>'[1]1) Tableau budgétaire 1'!F88</f>
        <v>0</v>
      </c>
      <c r="K85" s="217">
        <f t="shared" ref="K85:K93" si="28">SUM(D85:J85)</f>
        <v>0</v>
      </c>
      <c r="L85" s="152"/>
      <c r="M85" s="152"/>
    </row>
    <row r="86" spans="2:13" hidden="1" x14ac:dyDescent="0.35">
      <c r="C86" s="100" t="s">
        <v>63</v>
      </c>
      <c r="D86" s="135"/>
      <c r="E86" s="135"/>
      <c r="F86" s="135"/>
      <c r="G86" s="136"/>
      <c r="H86" s="136"/>
      <c r="I86" s="266"/>
      <c r="J86" s="136"/>
      <c r="K86" s="229">
        <f t="shared" si="28"/>
        <v>0</v>
      </c>
      <c r="L86" s="147"/>
      <c r="M86" s="147"/>
    </row>
    <row r="87" spans="2:13" hidden="1" x14ac:dyDescent="0.35">
      <c r="B87" s="219"/>
      <c r="C87" s="101" t="s">
        <v>64</v>
      </c>
      <c r="D87" s="137"/>
      <c r="E87" s="137"/>
      <c r="F87" s="137"/>
      <c r="G87" s="138"/>
      <c r="H87" s="138"/>
      <c r="I87" s="267"/>
      <c r="J87" s="138"/>
      <c r="K87" s="151">
        <f t="shared" si="28"/>
        <v>0</v>
      </c>
      <c r="L87" s="149"/>
      <c r="M87" s="149"/>
    </row>
    <row r="88" spans="2:13" ht="31" hidden="1" x14ac:dyDescent="0.35">
      <c r="C88" s="101" t="s">
        <v>65</v>
      </c>
      <c r="D88" s="137"/>
      <c r="E88" s="137"/>
      <c r="F88" s="137"/>
      <c r="G88" s="137"/>
      <c r="H88" s="137"/>
      <c r="I88" s="268"/>
      <c r="J88" s="137"/>
      <c r="K88" s="151">
        <f t="shared" si="28"/>
        <v>0</v>
      </c>
      <c r="L88" s="149"/>
      <c r="M88" s="149"/>
    </row>
    <row r="89" spans="2:13" hidden="1" x14ac:dyDescent="0.35">
      <c r="C89" s="102" t="s">
        <v>66</v>
      </c>
      <c r="D89" s="137"/>
      <c r="E89" s="137"/>
      <c r="F89" s="137"/>
      <c r="G89" s="137"/>
      <c r="H89" s="137"/>
      <c r="I89" s="268"/>
      <c r="J89" s="137"/>
      <c r="K89" s="151">
        <f t="shared" si="28"/>
        <v>0</v>
      </c>
      <c r="L89" s="149"/>
      <c r="M89" s="149"/>
    </row>
    <row r="90" spans="2:13" hidden="1" x14ac:dyDescent="0.35">
      <c r="C90" s="101" t="s">
        <v>67</v>
      </c>
      <c r="D90" s="137"/>
      <c r="E90" s="137"/>
      <c r="F90" s="137"/>
      <c r="G90" s="137"/>
      <c r="H90" s="137"/>
      <c r="I90" s="268"/>
      <c r="J90" s="137"/>
      <c r="K90" s="151">
        <f t="shared" si="28"/>
        <v>0</v>
      </c>
      <c r="L90" s="149"/>
      <c r="M90" s="149"/>
    </row>
    <row r="91" spans="2:13" hidden="1" x14ac:dyDescent="0.35">
      <c r="C91" s="101" t="s">
        <v>68</v>
      </c>
      <c r="D91" s="137"/>
      <c r="E91" s="137"/>
      <c r="F91" s="137"/>
      <c r="G91" s="137"/>
      <c r="H91" s="137"/>
      <c r="I91" s="268"/>
      <c r="J91" s="137"/>
      <c r="K91" s="151">
        <f t="shared" si="28"/>
        <v>0</v>
      </c>
      <c r="L91" s="149"/>
      <c r="M91" s="149"/>
    </row>
    <row r="92" spans="2:13" ht="31" hidden="1" x14ac:dyDescent="0.35">
      <c r="B92" s="219"/>
      <c r="C92" s="101" t="s">
        <v>69</v>
      </c>
      <c r="D92" s="137"/>
      <c r="E92" s="137"/>
      <c r="F92" s="137"/>
      <c r="G92" s="137"/>
      <c r="H92" s="137"/>
      <c r="I92" s="268"/>
      <c r="J92" s="137"/>
      <c r="K92" s="151">
        <f t="shared" si="28"/>
        <v>0</v>
      </c>
      <c r="L92" s="149"/>
      <c r="M92" s="149"/>
    </row>
    <row r="93" spans="2:13" hidden="1" x14ac:dyDescent="0.35">
      <c r="C93" s="234" t="s">
        <v>70</v>
      </c>
      <c r="D93" s="139">
        <f>SUM(D86:D92)</f>
        <v>0</v>
      </c>
      <c r="E93" s="139"/>
      <c r="F93" s="139"/>
      <c r="G93" s="139">
        <f>SUM(G86:G92)</f>
        <v>0</v>
      </c>
      <c r="H93" s="139"/>
      <c r="I93" s="271"/>
      <c r="J93" s="139">
        <f>SUM(J86:J92)</f>
        <v>0</v>
      </c>
      <c r="K93" s="151">
        <f t="shared" si="28"/>
        <v>0</v>
      </c>
      <c r="L93" s="149"/>
      <c r="M93" s="149"/>
    </row>
    <row r="94" spans="2:13" hidden="1" x14ac:dyDescent="0.35">
      <c r="D94" s="143"/>
      <c r="E94" s="143"/>
      <c r="F94" s="143"/>
      <c r="G94" s="143"/>
      <c r="H94" s="143"/>
      <c r="I94" s="275"/>
      <c r="J94" s="143"/>
    </row>
    <row r="95" spans="2:13" hidden="1" x14ac:dyDescent="0.35">
      <c r="B95" s="322" t="s">
        <v>84</v>
      </c>
      <c r="C95" s="324"/>
      <c r="D95" s="324"/>
      <c r="E95" s="324"/>
      <c r="F95" s="324"/>
      <c r="G95" s="324"/>
      <c r="H95" s="324"/>
      <c r="I95" s="324"/>
      <c r="J95" s="324"/>
      <c r="K95" s="329"/>
      <c r="L95" s="149"/>
      <c r="M95" s="149"/>
    </row>
    <row r="96" spans="2:13" hidden="1" x14ac:dyDescent="0.35">
      <c r="C96" s="322" t="s">
        <v>85</v>
      </c>
      <c r="D96" s="324"/>
      <c r="E96" s="324"/>
      <c r="F96" s="324"/>
      <c r="G96" s="324"/>
      <c r="H96" s="324"/>
      <c r="I96" s="324"/>
      <c r="J96" s="324"/>
      <c r="K96" s="329"/>
      <c r="L96" s="149"/>
      <c r="M96" s="149"/>
    </row>
    <row r="97" spans="3:13" ht="16" hidden="1" thickBot="1" x14ac:dyDescent="0.4">
      <c r="C97" s="228" t="s">
        <v>86</v>
      </c>
      <c r="D97" s="134">
        <f>'[1]1) Tableau budgétaire 1'!D100</f>
        <v>0</v>
      </c>
      <c r="E97" s="134"/>
      <c r="F97" s="134"/>
      <c r="G97" s="134">
        <f>'[1]1) Tableau budgétaire 1'!E100</f>
        <v>0</v>
      </c>
      <c r="H97" s="134"/>
      <c r="I97" s="265"/>
      <c r="J97" s="134">
        <f>'[1]1) Tableau budgétaire 1'!F100</f>
        <v>0</v>
      </c>
      <c r="K97" s="217">
        <f>SUM(D97:J97)</f>
        <v>0</v>
      </c>
      <c r="L97" s="152"/>
      <c r="M97" s="152"/>
    </row>
    <row r="98" spans="3:13" hidden="1" x14ac:dyDescent="0.35">
      <c r="C98" s="100" t="s">
        <v>63</v>
      </c>
      <c r="D98" s="135"/>
      <c r="E98" s="135"/>
      <c r="F98" s="135"/>
      <c r="G98" s="136"/>
      <c r="H98" s="136"/>
      <c r="I98" s="266"/>
      <c r="J98" s="136"/>
      <c r="K98" s="229">
        <f t="shared" ref="K98:K105" si="29">SUM(D98:J98)</f>
        <v>0</v>
      </c>
      <c r="L98" s="147"/>
      <c r="M98" s="147"/>
    </row>
    <row r="99" spans="3:13" hidden="1" x14ac:dyDescent="0.35">
      <c r="C99" s="101" t="s">
        <v>64</v>
      </c>
      <c r="D99" s="137"/>
      <c r="E99" s="137"/>
      <c r="F99" s="137"/>
      <c r="G99" s="138"/>
      <c r="H99" s="138"/>
      <c r="I99" s="267"/>
      <c r="J99" s="138"/>
      <c r="K99" s="151">
        <f t="shared" si="29"/>
        <v>0</v>
      </c>
      <c r="L99" s="149"/>
      <c r="M99" s="149"/>
    </row>
    <row r="100" spans="3:13" ht="31" hidden="1" x14ac:dyDescent="0.35">
      <c r="C100" s="101" t="s">
        <v>65</v>
      </c>
      <c r="D100" s="137"/>
      <c r="E100" s="137"/>
      <c r="F100" s="137"/>
      <c r="G100" s="137"/>
      <c r="H100" s="137"/>
      <c r="I100" s="268"/>
      <c r="J100" s="137"/>
      <c r="K100" s="151">
        <f t="shared" si="29"/>
        <v>0</v>
      </c>
      <c r="L100" s="149"/>
      <c r="M100" s="149"/>
    </row>
    <row r="101" spans="3:13" hidden="1" x14ac:dyDescent="0.35">
      <c r="C101" s="102" t="s">
        <v>66</v>
      </c>
      <c r="D101" s="137"/>
      <c r="E101" s="137"/>
      <c r="F101" s="137"/>
      <c r="G101" s="137"/>
      <c r="H101" s="137"/>
      <c r="I101" s="268"/>
      <c r="J101" s="137"/>
      <c r="K101" s="151">
        <f t="shared" si="29"/>
        <v>0</v>
      </c>
      <c r="L101" s="149"/>
      <c r="M101" s="149"/>
    </row>
    <row r="102" spans="3:13" hidden="1" x14ac:dyDescent="0.35">
      <c r="C102" s="101" t="s">
        <v>67</v>
      </c>
      <c r="D102" s="137"/>
      <c r="E102" s="137"/>
      <c r="F102" s="137"/>
      <c r="G102" s="137"/>
      <c r="H102" s="137"/>
      <c r="I102" s="268"/>
      <c r="J102" s="137"/>
      <c r="K102" s="151">
        <f t="shared" si="29"/>
        <v>0</v>
      </c>
      <c r="L102" s="149"/>
      <c r="M102" s="149"/>
    </row>
    <row r="103" spans="3:13" hidden="1" x14ac:dyDescent="0.35">
      <c r="C103" s="101" t="s">
        <v>68</v>
      </c>
      <c r="D103" s="137"/>
      <c r="E103" s="137"/>
      <c r="F103" s="137"/>
      <c r="G103" s="137"/>
      <c r="H103" s="137"/>
      <c r="I103" s="268"/>
      <c r="J103" s="137"/>
      <c r="K103" s="151">
        <f t="shared" si="29"/>
        <v>0</v>
      </c>
      <c r="L103" s="149"/>
      <c r="M103" s="149"/>
    </row>
    <row r="104" spans="3:13" ht="31" hidden="1" x14ac:dyDescent="0.35">
      <c r="C104" s="101" t="s">
        <v>69</v>
      </c>
      <c r="D104" s="137"/>
      <c r="E104" s="137"/>
      <c r="F104" s="137"/>
      <c r="G104" s="137"/>
      <c r="H104" s="137"/>
      <c r="I104" s="268"/>
      <c r="J104" s="137"/>
      <c r="K104" s="151">
        <f t="shared" si="29"/>
        <v>0</v>
      </c>
      <c r="L104" s="149"/>
      <c r="M104" s="149"/>
    </row>
    <row r="105" spans="3:13" hidden="1" x14ac:dyDescent="0.35">
      <c r="C105" s="234" t="s">
        <v>70</v>
      </c>
      <c r="D105" s="139">
        <f>SUM(D98:D104)</f>
        <v>0</v>
      </c>
      <c r="E105" s="139"/>
      <c r="F105" s="139"/>
      <c r="G105" s="139">
        <f>SUM(G98:G104)</f>
        <v>0</v>
      </c>
      <c r="H105" s="139"/>
      <c r="I105" s="271"/>
      <c r="J105" s="139">
        <f>SUM(J98:J104)</f>
        <v>0</v>
      </c>
      <c r="K105" s="151">
        <f t="shared" si="29"/>
        <v>0</v>
      </c>
      <c r="L105" s="149"/>
      <c r="M105" s="149"/>
    </row>
    <row r="106" spans="3:13" s="219" customFormat="1" hidden="1" x14ac:dyDescent="0.35">
      <c r="C106" s="220"/>
      <c r="D106" s="140"/>
      <c r="E106" s="140"/>
      <c r="F106" s="140"/>
      <c r="G106" s="140"/>
      <c r="H106" s="140"/>
      <c r="I106" s="272"/>
      <c r="J106" s="140"/>
      <c r="K106" s="236"/>
      <c r="L106" s="144"/>
      <c r="M106" s="144"/>
    </row>
    <row r="107" spans="3:13" hidden="1" x14ac:dyDescent="0.35">
      <c r="C107" s="322" t="s">
        <v>87</v>
      </c>
      <c r="D107" s="324"/>
      <c r="E107" s="324"/>
      <c r="F107" s="324"/>
      <c r="G107" s="324"/>
      <c r="H107" s="324"/>
      <c r="I107" s="324"/>
      <c r="J107" s="324"/>
      <c r="K107" s="329"/>
      <c r="L107" s="149"/>
      <c r="M107" s="149"/>
    </row>
    <row r="108" spans="3:13" ht="16" hidden="1" thickBot="1" x14ac:dyDescent="0.4">
      <c r="C108" s="228" t="s">
        <v>88</v>
      </c>
      <c r="D108" s="134">
        <f>'[1]1) Tableau budgétaire 1'!D110</f>
        <v>0</v>
      </c>
      <c r="E108" s="134"/>
      <c r="F108" s="134"/>
      <c r="G108" s="134">
        <f>'[1]1) Tableau budgétaire 1'!E110</f>
        <v>0</v>
      </c>
      <c r="H108" s="134"/>
      <c r="I108" s="265"/>
      <c r="J108" s="134">
        <f>'[1]1) Tableau budgétaire 1'!F110</f>
        <v>0</v>
      </c>
      <c r="K108" s="217">
        <f t="shared" ref="K108:K116" si="30">SUM(D108:J108)</f>
        <v>0</v>
      </c>
      <c r="L108" s="152"/>
      <c r="M108" s="152"/>
    </row>
    <row r="109" spans="3:13" hidden="1" x14ac:dyDescent="0.35">
      <c r="C109" s="100" t="s">
        <v>63</v>
      </c>
      <c r="D109" s="135"/>
      <c r="E109" s="135"/>
      <c r="F109" s="135"/>
      <c r="G109" s="136"/>
      <c r="H109" s="136"/>
      <c r="I109" s="266"/>
      <c r="J109" s="136"/>
      <c r="K109" s="229">
        <f t="shared" si="30"/>
        <v>0</v>
      </c>
      <c r="L109" s="147"/>
      <c r="M109" s="147"/>
    </row>
    <row r="110" spans="3:13" hidden="1" x14ac:dyDescent="0.35">
      <c r="C110" s="101" t="s">
        <v>64</v>
      </c>
      <c r="D110" s="137"/>
      <c r="E110" s="137"/>
      <c r="F110" s="137"/>
      <c r="G110" s="137"/>
      <c r="H110" s="137"/>
      <c r="I110" s="268"/>
      <c r="J110" s="138"/>
      <c r="K110" s="151">
        <f t="shared" si="30"/>
        <v>0</v>
      </c>
      <c r="L110" s="149"/>
      <c r="M110" s="149"/>
    </row>
    <row r="111" spans="3:13" ht="31" hidden="1" x14ac:dyDescent="0.35">
      <c r="C111" s="101" t="s">
        <v>65</v>
      </c>
      <c r="D111" s="137"/>
      <c r="E111" s="137"/>
      <c r="F111" s="137"/>
      <c r="G111" s="137"/>
      <c r="H111" s="137"/>
      <c r="I111" s="268"/>
      <c r="J111" s="137"/>
      <c r="K111" s="151">
        <f t="shared" si="30"/>
        <v>0</v>
      </c>
      <c r="L111" s="149"/>
      <c r="M111" s="149"/>
    </row>
    <row r="112" spans="3:13" hidden="1" x14ac:dyDescent="0.35">
      <c r="C112" s="102" t="s">
        <v>66</v>
      </c>
      <c r="D112" s="137">
        <v>0</v>
      </c>
      <c r="E112" s="137"/>
      <c r="F112" s="137"/>
      <c r="G112" s="137"/>
      <c r="H112" s="137"/>
      <c r="I112" s="268"/>
      <c r="J112" s="137"/>
      <c r="K112" s="151">
        <f t="shared" si="30"/>
        <v>0</v>
      </c>
      <c r="L112" s="149"/>
      <c r="M112" s="149"/>
    </row>
    <row r="113" spans="3:13" hidden="1" x14ac:dyDescent="0.35">
      <c r="C113" s="101" t="s">
        <v>67</v>
      </c>
      <c r="D113" s="137"/>
      <c r="E113" s="137"/>
      <c r="F113" s="137"/>
      <c r="G113" s="137"/>
      <c r="H113" s="137"/>
      <c r="I113" s="268"/>
      <c r="J113" s="137"/>
      <c r="K113" s="151">
        <f t="shared" si="30"/>
        <v>0</v>
      </c>
      <c r="L113" s="149"/>
      <c r="M113" s="149"/>
    </row>
    <row r="114" spans="3:13" hidden="1" x14ac:dyDescent="0.35">
      <c r="C114" s="101" t="s">
        <v>68</v>
      </c>
      <c r="D114" s="137"/>
      <c r="E114" s="137"/>
      <c r="F114" s="137"/>
      <c r="G114" s="137"/>
      <c r="H114" s="137"/>
      <c r="I114" s="268"/>
      <c r="J114" s="137"/>
      <c r="K114" s="151">
        <f t="shared" si="30"/>
        <v>0</v>
      </c>
      <c r="L114" s="149"/>
      <c r="M114" s="149"/>
    </row>
    <row r="115" spans="3:13" ht="31" hidden="1" x14ac:dyDescent="0.35">
      <c r="C115" s="101" t="s">
        <v>69</v>
      </c>
      <c r="D115" s="137"/>
      <c r="E115" s="137"/>
      <c r="F115" s="137"/>
      <c r="G115" s="137"/>
      <c r="H115" s="137"/>
      <c r="I115" s="268"/>
      <c r="J115" s="137"/>
      <c r="K115" s="151">
        <f t="shared" si="30"/>
        <v>0</v>
      </c>
      <c r="L115" s="149"/>
      <c r="M115" s="149"/>
    </row>
    <row r="116" spans="3:13" hidden="1" x14ac:dyDescent="0.35">
      <c r="C116" s="234" t="s">
        <v>70</v>
      </c>
      <c r="D116" s="139">
        <f>SUM(D109:D115)</f>
        <v>0</v>
      </c>
      <c r="E116" s="139"/>
      <c r="F116" s="139"/>
      <c r="G116" s="139">
        <f>SUM(G109:G115)</f>
        <v>0</v>
      </c>
      <c r="H116" s="139"/>
      <c r="I116" s="271"/>
      <c r="J116" s="139">
        <f>SUM(J109:J115)</f>
        <v>0</v>
      </c>
      <c r="K116" s="151">
        <f t="shared" si="30"/>
        <v>0</v>
      </c>
      <c r="L116" s="149"/>
      <c r="M116" s="149"/>
    </row>
    <row r="117" spans="3:13" s="219" customFormat="1" hidden="1" x14ac:dyDescent="0.35">
      <c r="C117" s="220"/>
      <c r="D117" s="140"/>
      <c r="E117" s="140"/>
      <c r="F117" s="140"/>
      <c r="G117" s="140"/>
      <c r="H117" s="140"/>
      <c r="I117" s="272"/>
      <c r="J117" s="140"/>
      <c r="K117" s="236"/>
      <c r="L117" s="144"/>
      <c r="M117" s="144"/>
    </row>
    <row r="118" spans="3:13" hidden="1" x14ac:dyDescent="0.35">
      <c r="C118" s="322" t="s">
        <v>89</v>
      </c>
      <c r="D118" s="324"/>
      <c r="E118" s="324"/>
      <c r="F118" s="324"/>
      <c r="G118" s="324"/>
      <c r="H118" s="324"/>
      <c r="I118" s="324"/>
      <c r="J118" s="324"/>
      <c r="K118" s="329"/>
      <c r="L118" s="149"/>
      <c r="M118" s="149"/>
    </row>
    <row r="119" spans="3:13" ht="16" hidden="1" thickBot="1" x14ac:dyDescent="0.4">
      <c r="C119" s="228" t="s">
        <v>90</v>
      </c>
      <c r="D119" s="134">
        <f>'[1]1) Tableau budgétaire 1'!D120</f>
        <v>0</v>
      </c>
      <c r="E119" s="134"/>
      <c r="F119" s="134"/>
      <c r="G119" s="134">
        <f>'[1]1) Tableau budgétaire 1'!E120</f>
        <v>0</v>
      </c>
      <c r="H119" s="134"/>
      <c r="I119" s="265"/>
      <c r="J119" s="134">
        <f>'[1]1) Tableau budgétaire 1'!F120</f>
        <v>0</v>
      </c>
      <c r="K119" s="217">
        <f t="shared" ref="K119:K127" si="31">SUM(D119:J119)</f>
        <v>0</v>
      </c>
      <c r="L119" s="152"/>
      <c r="M119" s="152"/>
    </row>
    <row r="120" spans="3:13" hidden="1" x14ac:dyDescent="0.35">
      <c r="C120" s="100" t="s">
        <v>63</v>
      </c>
      <c r="D120" s="135"/>
      <c r="E120" s="135"/>
      <c r="F120" s="135"/>
      <c r="G120" s="136"/>
      <c r="H120" s="136"/>
      <c r="I120" s="266"/>
      <c r="J120" s="136"/>
      <c r="K120" s="229">
        <f t="shared" si="31"/>
        <v>0</v>
      </c>
      <c r="L120" s="147"/>
      <c r="M120" s="147"/>
    </row>
    <row r="121" spans="3:13" hidden="1" x14ac:dyDescent="0.35">
      <c r="C121" s="101" t="s">
        <v>64</v>
      </c>
      <c r="D121" s="137"/>
      <c r="E121" s="137"/>
      <c r="F121" s="137"/>
      <c r="G121" s="138"/>
      <c r="H121" s="138"/>
      <c r="I121" s="267"/>
      <c r="J121" s="138"/>
      <c r="K121" s="151">
        <f t="shared" si="31"/>
        <v>0</v>
      </c>
      <c r="L121" s="149"/>
      <c r="M121" s="149"/>
    </row>
    <row r="122" spans="3:13" ht="31" hidden="1" x14ac:dyDescent="0.35">
      <c r="C122" s="101" t="s">
        <v>65</v>
      </c>
      <c r="D122" s="137"/>
      <c r="E122" s="137"/>
      <c r="F122" s="137"/>
      <c r="G122" s="137"/>
      <c r="H122" s="137"/>
      <c r="I122" s="268"/>
      <c r="J122" s="137"/>
      <c r="K122" s="151">
        <f t="shared" si="31"/>
        <v>0</v>
      </c>
      <c r="L122" s="149"/>
      <c r="M122" s="149"/>
    </row>
    <row r="123" spans="3:13" hidden="1" x14ac:dyDescent="0.35">
      <c r="C123" s="102" t="s">
        <v>66</v>
      </c>
      <c r="D123" s="137"/>
      <c r="E123" s="137"/>
      <c r="F123" s="137"/>
      <c r="G123" s="137"/>
      <c r="H123" s="137"/>
      <c r="I123" s="268"/>
      <c r="J123" s="137"/>
      <c r="K123" s="151">
        <f t="shared" si="31"/>
        <v>0</v>
      </c>
      <c r="L123" s="149"/>
      <c r="M123" s="149"/>
    </row>
    <row r="124" spans="3:13" hidden="1" x14ac:dyDescent="0.35">
      <c r="C124" s="101" t="s">
        <v>67</v>
      </c>
      <c r="D124" s="137"/>
      <c r="E124" s="137"/>
      <c r="F124" s="137"/>
      <c r="G124" s="137"/>
      <c r="H124" s="137"/>
      <c r="I124" s="268"/>
      <c r="J124" s="137"/>
      <c r="K124" s="151">
        <f t="shared" si="31"/>
        <v>0</v>
      </c>
      <c r="L124" s="149"/>
      <c r="M124" s="149"/>
    </row>
    <row r="125" spans="3:13" hidden="1" x14ac:dyDescent="0.35">
      <c r="C125" s="101" t="s">
        <v>68</v>
      </c>
      <c r="D125" s="137"/>
      <c r="E125" s="137"/>
      <c r="F125" s="137"/>
      <c r="G125" s="137"/>
      <c r="H125" s="137"/>
      <c r="I125" s="268"/>
      <c r="J125" s="137"/>
      <c r="K125" s="151">
        <f t="shared" si="31"/>
        <v>0</v>
      </c>
      <c r="L125" s="149"/>
      <c r="M125" s="149"/>
    </row>
    <row r="126" spans="3:13" ht="31" hidden="1" x14ac:dyDescent="0.35">
      <c r="C126" s="101" t="s">
        <v>69</v>
      </c>
      <c r="D126" s="137"/>
      <c r="E126" s="137"/>
      <c r="F126" s="137"/>
      <c r="G126" s="137"/>
      <c r="H126" s="137"/>
      <c r="I126" s="268"/>
      <c r="J126" s="137"/>
      <c r="K126" s="151">
        <f t="shared" si="31"/>
        <v>0</v>
      </c>
      <c r="L126" s="149"/>
      <c r="M126" s="149"/>
    </row>
    <row r="127" spans="3:13" hidden="1" x14ac:dyDescent="0.35">
      <c r="C127" s="234" t="s">
        <v>70</v>
      </c>
      <c r="D127" s="139">
        <f>SUM(D120:D126)</f>
        <v>0</v>
      </c>
      <c r="E127" s="139"/>
      <c r="F127" s="139"/>
      <c r="G127" s="139">
        <f>SUM(G120:G126)</f>
        <v>0</v>
      </c>
      <c r="H127" s="139"/>
      <c r="I127" s="271"/>
      <c r="J127" s="139">
        <f>SUM(J120:J126)</f>
        <v>0</v>
      </c>
      <c r="K127" s="151">
        <f t="shared" si="31"/>
        <v>0</v>
      </c>
      <c r="L127" s="149"/>
      <c r="M127" s="149"/>
    </row>
    <row r="128" spans="3:13" s="219" customFormat="1" hidden="1" x14ac:dyDescent="0.35">
      <c r="C128" s="220"/>
      <c r="D128" s="140"/>
      <c r="E128" s="140"/>
      <c r="F128" s="140"/>
      <c r="G128" s="140"/>
      <c r="H128" s="140"/>
      <c r="I128" s="272"/>
      <c r="J128" s="140"/>
      <c r="K128" s="236"/>
      <c r="L128" s="144"/>
      <c r="M128" s="144"/>
    </row>
    <row r="129" spans="2:13" hidden="1" x14ac:dyDescent="0.35">
      <c r="C129" s="322" t="s">
        <v>91</v>
      </c>
      <c r="D129" s="324"/>
      <c r="E129" s="324"/>
      <c r="F129" s="324"/>
      <c r="G129" s="324"/>
      <c r="H129" s="324"/>
      <c r="I129" s="324"/>
      <c r="J129" s="324"/>
      <c r="K129" s="329"/>
      <c r="L129" s="149"/>
      <c r="M129" s="149"/>
    </row>
    <row r="130" spans="2:13" ht="16" hidden="1" thickBot="1" x14ac:dyDescent="0.4">
      <c r="C130" s="228" t="s">
        <v>92</v>
      </c>
      <c r="D130" s="134">
        <f>'[1]1) Tableau budgétaire 1'!D130</f>
        <v>0</v>
      </c>
      <c r="E130" s="134"/>
      <c r="F130" s="134"/>
      <c r="G130" s="134">
        <f>'[1]1) Tableau budgétaire 1'!E130</f>
        <v>0</v>
      </c>
      <c r="H130" s="134"/>
      <c r="I130" s="265"/>
      <c r="J130" s="134">
        <f>'[1]1) Tableau budgétaire 1'!F130</f>
        <v>0</v>
      </c>
      <c r="K130" s="217">
        <f t="shared" ref="K130:K138" si="32">SUM(D130:J130)</f>
        <v>0</v>
      </c>
      <c r="L130" s="152"/>
      <c r="M130" s="152"/>
    </row>
    <row r="131" spans="2:13" hidden="1" x14ac:dyDescent="0.35">
      <c r="C131" s="100" t="s">
        <v>63</v>
      </c>
      <c r="D131" s="135"/>
      <c r="E131" s="135"/>
      <c r="F131" s="135"/>
      <c r="G131" s="136"/>
      <c r="H131" s="136"/>
      <c r="I131" s="266"/>
      <c r="J131" s="136"/>
      <c r="K131" s="229">
        <f t="shared" si="32"/>
        <v>0</v>
      </c>
      <c r="L131" s="147"/>
      <c r="M131" s="147"/>
    </row>
    <row r="132" spans="2:13" hidden="1" x14ac:dyDescent="0.35">
      <c r="C132" s="101" t="s">
        <v>64</v>
      </c>
      <c r="D132" s="137"/>
      <c r="E132" s="137"/>
      <c r="F132" s="137"/>
      <c r="G132" s="138"/>
      <c r="H132" s="138"/>
      <c r="I132" s="267"/>
      <c r="J132" s="138"/>
      <c r="K132" s="151">
        <f t="shared" si="32"/>
        <v>0</v>
      </c>
      <c r="L132" s="149"/>
      <c r="M132" s="149"/>
    </row>
    <row r="133" spans="2:13" ht="31" hidden="1" x14ac:dyDescent="0.35">
      <c r="C133" s="101" t="s">
        <v>65</v>
      </c>
      <c r="D133" s="137"/>
      <c r="E133" s="137"/>
      <c r="F133" s="137"/>
      <c r="G133" s="137"/>
      <c r="H133" s="137"/>
      <c r="I133" s="268"/>
      <c r="J133" s="137"/>
      <c r="K133" s="151">
        <f t="shared" si="32"/>
        <v>0</v>
      </c>
      <c r="L133" s="149"/>
      <c r="M133" s="149"/>
    </row>
    <row r="134" spans="2:13" hidden="1" x14ac:dyDescent="0.35">
      <c r="C134" s="102" t="s">
        <v>66</v>
      </c>
      <c r="D134" s="137"/>
      <c r="E134" s="137"/>
      <c r="F134" s="137"/>
      <c r="G134" s="137"/>
      <c r="H134" s="137"/>
      <c r="I134" s="268"/>
      <c r="J134" s="137"/>
      <c r="K134" s="151">
        <f t="shared" si="32"/>
        <v>0</v>
      </c>
      <c r="L134" s="149"/>
      <c r="M134" s="149"/>
    </row>
    <row r="135" spans="2:13" hidden="1" x14ac:dyDescent="0.35">
      <c r="C135" s="101" t="s">
        <v>67</v>
      </c>
      <c r="D135" s="137"/>
      <c r="E135" s="137"/>
      <c r="F135" s="137"/>
      <c r="G135" s="137"/>
      <c r="H135" s="137"/>
      <c r="I135" s="268"/>
      <c r="J135" s="137"/>
      <c r="K135" s="151">
        <f t="shared" si="32"/>
        <v>0</v>
      </c>
      <c r="L135" s="149"/>
      <c r="M135" s="149"/>
    </row>
    <row r="136" spans="2:13" hidden="1" x14ac:dyDescent="0.35">
      <c r="C136" s="101" t="s">
        <v>68</v>
      </c>
      <c r="D136" s="137"/>
      <c r="E136" s="137"/>
      <c r="F136" s="137"/>
      <c r="G136" s="137"/>
      <c r="H136" s="137"/>
      <c r="I136" s="268"/>
      <c r="J136" s="137"/>
      <c r="K136" s="151">
        <f t="shared" si="32"/>
        <v>0</v>
      </c>
      <c r="L136" s="149"/>
      <c r="M136" s="149"/>
    </row>
    <row r="137" spans="2:13" ht="31" hidden="1" x14ac:dyDescent="0.35">
      <c r="C137" s="101" t="s">
        <v>69</v>
      </c>
      <c r="D137" s="137"/>
      <c r="E137" s="137"/>
      <c r="F137" s="137"/>
      <c r="G137" s="137"/>
      <c r="H137" s="137"/>
      <c r="I137" s="268"/>
      <c r="J137" s="137"/>
      <c r="K137" s="151">
        <f t="shared" si="32"/>
        <v>0</v>
      </c>
      <c r="L137" s="149"/>
      <c r="M137" s="149"/>
    </row>
    <row r="138" spans="2:13" hidden="1" x14ac:dyDescent="0.35">
      <c r="C138" s="234" t="s">
        <v>70</v>
      </c>
      <c r="D138" s="139">
        <f>SUM(D131:D137)</f>
        <v>0</v>
      </c>
      <c r="E138" s="139"/>
      <c r="F138" s="139"/>
      <c r="G138" s="139">
        <f>SUM(G131:G137)</f>
        <v>0</v>
      </c>
      <c r="H138" s="139"/>
      <c r="I138" s="271"/>
      <c r="J138" s="139">
        <f>SUM(J131:J137)</f>
        <v>0</v>
      </c>
      <c r="K138" s="151">
        <f t="shared" si="32"/>
        <v>0</v>
      </c>
      <c r="L138" s="149"/>
      <c r="M138" s="149"/>
    </row>
    <row r="139" spans="2:13" hidden="1" x14ac:dyDescent="0.35"/>
    <row r="140" spans="2:13" hidden="1" x14ac:dyDescent="0.35">
      <c r="B140" s="322" t="s">
        <v>93</v>
      </c>
      <c r="C140" s="324"/>
      <c r="D140" s="324"/>
      <c r="E140" s="324"/>
      <c r="F140" s="324"/>
      <c r="G140" s="324"/>
      <c r="H140" s="324"/>
      <c r="I140" s="324"/>
      <c r="J140" s="324"/>
      <c r="K140" s="329"/>
      <c r="L140" s="149"/>
      <c r="M140" s="149"/>
    </row>
    <row r="141" spans="2:13" hidden="1" x14ac:dyDescent="0.35">
      <c r="C141" s="322" t="s">
        <v>94</v>
      </c>
      <c r="D141" s="324"/>
      <c r="E141" s="324"/>
      <c r="F141" s="324"/>
      <c r="G141" s="324"/>
      <c r="H141" s="324"/>
      <c r="I141" s="324"/>
      <c r="J141" s="324"/>
      <c r="K141" s="329"/>
      <c r="L141" s="149"/>
      <c r="M141" s="149"/>
    </row>
    <row r="142" spans="2:13" ht="16" hidden="1" thickBot="1" x14ac:dyDescent="0.4">
      <c r="C142" s="228" t="s">
        <v>95</v>
      </c>
      <c r="D142" s="134">
        <f>'[1]1) Tableau budgétaire 1'!D142</f>
        <v>0</v>
      </c>
      <c r="E142" s="134"/>
      <c r="F142" s="134"/>
      <c r="G142" s="134">
        <f>'[1]1) Tableau budgétaire 1'!E142</f>
        <v>0</v>
      </c>
      <c r="H142" s="134"/>
      <c r="I142" s="265"/>
      <c r="J142" s="134">
        <f>'[1]1) Tableau budgétaire 1'!F142</f>
        <v>0</v>
      </c>
      <c r="K142" s="217">
        <f>SUM(D142:J142)</f>
        <v>0</v>
      </c>
      <c r="L142" s="152"/>
      <c r="M142" s="152"/>
    </row>
    <row r="143" spans="2:13" hidden="1" x14ac:dyDescent="0.35">
      <c r="C143" s="100" t="s">
        <v>63</v>
      </c>
      <c r="D143" s="135"/>
      <c r="E143" s="135"/>
      <c r="F143" s="135"/>
      <c r="G143" s="136"/>
      <c r="H143" s="136"/>
      <c r="I143" s="266"/>
      <c r="J143" s="136"/>
      <c r="K143" s="229">
        <f t="shared" ref="K143:K150" si="33">SUM(D143:J143)</f>
        <v>0</v>
      </c>
      <c r="L143" s="147"/>
      <c r="M143" s="147"/>
    </row>
    <row r="144" spans="2:13" hidden="1" x14ac:dyDescent="0.35">
      <c r="C144" s="101" t="s">
        <v>64</v>
      </c>
      <c r="D144" s="137"/>
      <c r="E144" s="137"/>
      <c r="F144" s="137"/>
      <c r="G144" s="138"/>
      <c r="H144" s="138"/>
      <c r="I144" s="267"/>
      <c r="J144" s="138"/>
      <c r="K144" s="151">
        <f t="shared" si="33"/>
        <v>0</v>
      </c>
      <c r="L144" s="149"/>
      <c r="M144" s="149"/>
    </row>
    <row r="145" spans="3:13" ht="31" hidden="1" x14ac:dyDescent="0.35">
      <c r="C145" s="101" t="s">
        <v>65</v>
      </c>
      <c r="D145" s="137"/>
      <c r="E145" s="137"/>
      <c r="F145" s="137"/>
      <c r="G145" s="137"/>
      <c r="H145" s="137"/>
      <c r="I145" s="268"/>
      <c r="J145" s="137"/>
      <c r="K145" s="151">
        <f t="shared" si="33"/>
        <v>0</v>
      </c>
      <c r="L145" s="149"/>
      <c r="M145" s="149"/>
    </row>
    <row r="146" spans="3:13" hidden="1" x14ac:dyDescent="0.35">
      <c r="C146" s="102" t="s">
        <v>66</v>
      </c>
      <c r="D146" s="137"/>
      <c r="E146" s="137"/>
      <c r="F146" s="137"/>
      <c r="G146" s="137"/>
      <c r="H146" s="137"/>
      <c r="I146" s="268"/>
      <c r="J146" s="137"/>
      <c r="K146" s="151">
        <f t="shared" si="33"/>
        <v>0</v>
      </c>
      <c r="L146" s="149"/>
      <c r="M146" s="149"/>
    </row>
    <row r="147" spans="3:13" hidden="1" x14ac:dyDescent="0.35">
      <c r="C147" s="101" t="s">
        <v>67</v>
      </c>
      <c r="D147" s="137"/>
      <c r="E147" s="137"/>
      <c r="F147" s="137"/>
      <c r="G147" s="137"/>
      <c r="H147" s="137"/>
      <c r="I147" s="268"/>
      <c r="J147" s="137"/>
      <c r="K147" s="151">
        <f t="shared" si="33"/>
        <v>0</v>
      </c>
      <c r="L147" s="149"/>
      <c r="M147" s="149"/>
    </row>
    <row r="148" spans="3:13" hidden="1" x14ac:dyDescent="0.35">
      <c r="C148" s="101" t="s">
        <v>68</v>
      </c>
      <c r="D148" s="137"/>
      <c r="E148" s="137"/>
      <c r="F148" s="137"/>
      <c r="G148" s="137"/>
      <c r="H148" s="137"/>
      <c r="I148" s="268"/>
      <c r="J148" s="137"/>
      <c r="K148" s="151">
        <f t="shared" si="33"/>
        <v>0</v>
      </c>
      <c r="L148" s="149"/>
      <c r="M148" s="149"/>
    </row>
    <row r="149" spans="3:13" ht="31" hidden="1" x14ac:dyDescent="0.35">
      <c r="C149" s="101" t="s">
        <v>69</v>
      </c>
      <c r="D149" s="137"/>
      <c r="E149" s="137"/>
      <c r="F149" s="137"/>
      <c r="G149" s="137"/>
      <c r="H149" s="137"/>
      <c r="I149" s="268"/>
      <c r="J149" s="137"/>
      <c r="K149" s="151">
        <f t="shared" si="33"/>
        <v>0</v>
      </c>
      <c r="L149" s="149"/>
      <c r="M149" s="149"/>
    </row>
    <row r="150" spans="3:13" hidden="1" x14ac:dyDescent="0.35">
      <c r="C150" s="234" t="s">
        <v>70</v>
      </c>
      <c r="D150" s="139">
        <f>SUM(D143:D149)</f>
        <v>0</v>
      </c>
      <c r="E150" s="139"/>
      <c r="F150" s="139"/>
      <c r="G150" s="139">
        <f>SUM(G143:G149)</f>
        <v>0</v>
      </c>
      <c r="H150" s="139"/>
      <c r="I150" s="271"/>
      <c r="J150" s="139">
        <f>SUM(J143:J149)</f>
        <v>0</v>
      </c>
      <c r="K150" s="151">
        <f t="shared" si="33"/>
        <v>0</v>
      </c>
      <c r="L150" s="149"/>
      <c r="M150" s="149"/>
    </row>
    <row r="151" spans="3:13" s="219" customFormat="1" hidden="1" x14ac:dyDescent="0.35">
      <c r="C151" s="220"/>
      <c r="D151" s="140"/>
      <c r="E151" s="140"/>
      <c r="F151" s="140"/>
      <c r="G151" s="140"/>
      <c r="H151" s="140"/>
      <c r="I151" s="272"/>
      <c r="J151" s="140"/>
      <c r="K151" s="236"/>
      <c r="L151" s="144"/>
      <c r="M151" s="144"/>
    </row>
    <row r="152" spans="3:13" hidden="1" x14ac:dyDescent="0.35">
      <c r="C152" s="322" t="s">
        <v>96</v>
      </c>
      <c r="D152" s="324"/>
      <c r="E152" s="324"/>
      <c r="F152" s="324"/>
      <c r="G152" s="324"/>
      <c r="H152" s="324"/>
      <c r="I152" s="324"/>
      <c r="J152" s="324"/>
      <c r="K152" s="329"/>
      <c r="L152" s="149"/>
      <c r="M152" s="149"/>
    </row>
    <row r="153" spans="3:13" ht="16" hidden="1" thickBot="1" x14ac:dyDescent="0.4">
      <c r="C153" s="228" t="s">
        <v>97</v>
      </c>
      <c r="D153" s="134">
        <f>'[1]1) Tableau budgétaire 1'!D152</f>
        <v>0</v>
      </c>
      <c r="E153" s="134"/>
      <c r="F153" s="134"/>
      <c r="G153" s="134">
        <f>'[1]1) Tableau budgétaire 1'!E152</f>
        <v>0</v>
      </c>
      <c r="H153" s="134"/>
      <c r="I153" s="265"/>
      <c r="J153" s="134">
        <f>'[1]1) Tableau budgétaire 1'!F152</f>
        <v>0</v>
      </c>
      <c r="K153" s="217">
        <f t="shared" ref="K153:K161" si="34">SUM(D153:J153)</f>
        <v>0</v>
      </c>
      <c r="L153" s="152"/>
      <c r="M153" s="152"/>
    </row>
    <row r="154" spans="3:13" hidden="1" x14ac:dyDescent="0.35">
      <c r="C154" s="100" t="s">
        <v>63</v>
      </c>
      <c r="D154" s="135"/>
      <c r="E154" s="135"/>
      <c r="F154" s="135"/>
      <c r="G154" s="136"/>
      <c r="H154" s="136"/>
      <c r="I154" s="266"/>
      <c r="J154" s="136"/>
      <c r="K154" s="229">
        <f t="shared" si="34"/>
        <v>0</v>
      </c>
      <c r="L154" s="147"/>
      <c r="M154" s="147"/>
    </row>
    <row r="155" spans="3:13" hidden="1" x14ac:dyDescent="0.35">
      <c r="C155" s="101" t="s">
        <v>64</v>
      </c>
      <c r="D155" s="137"/>
      <c r="E155" s="137"/>
      <c r="F155" s="137"/>
      <c r="G155" s="138"/>
      <c r="H155" s="138"/>
      <c r="I155" s="267"/>
      <c r="J155" s="138"/>
      <c r="K155" s="151">
        <f t="shared" si="34"/>
        <v>0</v>
      </c>
      <c r="L155" s="149"/>
      <c r="M155" s="149"/>
    </row>
    <row r="156" spans="3:13" ht="31" hidden="1" x14ac:dyDescent="0.35">
      <c r="C156" s="101" t="s">
        <v>65</v>
      </c>
      <c r="D156" s="137"/>
      <c r="E156" s="137"/>
      <c r="F156" s="137"/>
      <c r="G156" s="137"/>
      <c r="H156" s="137"/>
      <c r="I156" s="268"/>
      <c r="J156" s="137"/>
      <c r="K156" s="151">
        <f t="shared" si="34"/>
        <v>0</v>
      </c>
      <c r="L156" s="149"/>
      <c r="M156" s="149"/>
    </row>
    <row r="157" spans="3:13" hidden="1" x14ac:dyDescent="0.35">
      <c r="C157" s="102" t="s">
        <v>66</v>
      </c>
      <c r="D157" s="137"/>
      <c r="E157" s="137"/>
      <c r="F157" s="137"/>
      <c r="G157" s="137"/>
      <c r="H157" s="137"/>
      <c r="I157" s="268"/>
      <c r="J157" s="137"/>
      <c r="K157" s="151">
        <f t="shared" si="34"/>
        <v>0</v>
      </c>
      <c r="L157" s="149"/>
      <c r="M157" s="149"/>
    </row>
    <row r="158" spans="3:13" hidden="1" x14ac:dyDescent="0.35">
      <c r="C158" s="101" t="s">
        <v>67</v>
      </c>
      <c r="D158" s="137"/>
      <c r="E158" s="137"/>
      <c r="F158" s="137"/>
      <c r="G158" s="137"/>
      <c r="H158" s="137"/>
      <c r="I158" s="268"/>
      <c r="J158" s="137"/>
      <c r="K158" s="151">
        <f t="shared" si="34"/>
        <v>0</v>
      </c>
      <c r="L158" s="149"/>
      <c r="M158" s="149"/>
    </row>
    <row r="159" spans="3:13" hidden="1" x14ac:dyDescent="0.35">
      <c r="C159" s="101" t="s">
        <v>68</v>
      </c>
      <c r="D159" s="137"/>
      <c r="E159" s="137"/>
      <c r="F159" s="137"/>
      <c r="G159" s="137"/>
      <c r="H159" s="137"/>
      <c r="I159" s="268"/>
      <c r="J159" s="137"/>
      <c r="K159" s="151">
        <f t="shared" si="34"/>
        <v>0</v>
      </c>
      <c r="L159" s="149"/>
      <c r="M159" s="149"/>
    </row>
    <row r="160" spans="3:13" ht="31" hidden="1" x14ac:dyDescent="0.35">
      <c r="C160" s="101" t="s">
        <v>69</v>
      </c>
      <c r="D160" s="137"/>
      <c r="E160" s="137"/>
      <c r="F160" s="137"/>
      <c r="G160" s="137"/>
      <c r="H160" s="137"/>
      <c r="I160" s="268"/>
      <c r="J160" s="137"/>
      <c r="K160" s="151">
        <f t="shared" si="34"/>
        <v>0</v>
      </c>
      <c r="L160" s="149"/>
      <c r="M160" s="149"/>
    </row>
    <row r="161" spans="3:13" hidden="1" x14ac:dyDescent="0.35">
      <c r="C161" s="234" t="s">
        <v>70</v>
      </c>
      <c r="D161" s="139">
        <f>SUM(D154:D160)</f>
        <v>0</v>
      </c>
      <c r="E161" s="139"/>
      <c r="F161" s="139"/>
      <c r="G161" s="139">
        <f>SUM(G154:G160)</f>
        <v>0</v>
      </c>
      <c r="H161" s="139"/>
      <c r="I161" s="271"/>
      <c r="J161" s="139">
        <f>SUM(J154:J160)</f>
        <v>0</v>
      </c>
      <c r="K161" s="151">
        <f t="shared" si="34"/>
        <v>0</v>
      </c>
      <c r="L161" s="149"/>
      <c r="M161" s="149"/>
    </row>
    <row r="162" spans="3:13" s="219" customFormat="1" hidden="1" x14ac:dyDescent="0.35">
      <c r="C162" s="220"/>
      <c r="D162" s="140"/>
      <c r="E162" s="140"/>
      <c r="F162" s="140"/>
      <c r="G162" s="140"/>
      <c r="H162" s="140"/>
      <c r="I162" s="272"/>
      <c r="J162" s="140"/>
      <c r="K162" s="236"/>
      <c r="L162" s="144"/>
      <c r="M162" s="144"/>
    </row>
    <row r="163" spans="3:13" hidden="1" x14ac:dyDescent="0.35">
      <c r="C163" s="322" t="s">
        <v>98</v>
      </c>
      <c r="D163" s="324"/>
      <c r="E163" s="324"/>
      <c r="F163" s="324"/>
      <c r="G163" s="324"/>
      <c r="H163" s="324"/>
      <c r="I163" s="324"/>
      <c r="J163" s="324"/>
      <c r="K163" s="329"/>
      <c r="L163" s="149"/>
      <c r="M163" s="149"/>
    </row>
    <row r="164" spans="3:13" ht="16" hidden="1" thickBot="1" x14ac:dyDescent="0.4">
      <c r="C164" s="228" t="s">
        <v>99</v>
      </c>
      <c r="D164" s="134">
        <f>'[1]1) Tableau budgétaire 1'!D162</f>
        <v>0</v>
      </c>
      <c r="E164" s="134"/>
      <c r="F164" s="134"/>
      <c r="G164" s="134">
        <f>'[1]1) Tableau budgétaire 1'!E162</f>
        <v>0</v>
      </c>
      <c r="H164" s="134"/>
      <c r="I164" s="265"/>
      <c r="J164" s="134">
        <f>'[1]1) Tableau budgétaire 1'!F162</f>
        <v>0</v>
      </c>
      <c r="K164" s="217">
        <f t="shared" ref="K164:K172" si="35">SUM(D164:J164)</f>
        <v>0</v>
      </c>
      <c r="L164" s="152"/>
      <c r="M164" s="152"/>
    </row>
    <row r="165" spans="3:13" hidden="1" x14ac:dyDescent="0.35">
      <c r="C165" s="100" t="s">
        <v>63</v>
      </c>
      <c r="D165" s="135"/>
      <c r="E165" s="135"/>
      <c r="F165" s="135"/>
      <c r="G165" s="136"/>
      <c r="H165" s="136"/>
      <c r="I165" s="266"/>
      <c r="J165" s="136"/>
      <c r="K165" s="229">
        <f t="shared" si="35"/>
        <v>0</v>
      </c>
      <c r="L165" s="147"/>
      <c r="M165" s="147"/>
    </row>
    <row r="166" spans="3:13" hidden="1" x14ac:dyDescent="0.35">
      <c r="C166" s="101" t="s">
        <v>64</v>
      </c>
      <c r="D166" s="137"/>
      <c r="E166" s="137"/>
      <c r="F166" s="137"/>
      <c r="G166" s="138"/>
      <c r="H166" s="138"/>
      <c r="I166" s="267"/>
      <c r="J166" s="138"/>
      <c r="K166" s="151">
        <f t="shared" si="35"/>
        <v>0</v>
      </c>
      <c r="L166" s="149"/>
      <c r="M166" s="149"/>
    </row>
    <row r="167" spans="3:13" ht="31" hidden="1" x14ac:dyDescent="0.35">
      <c r="C167" s="101" t="s">
        <v>65</v>
      </c>
      <c r="D167" s="137"/>
      <c r="E167" s="137"/>
      <c r="F167" s="137"/>
      <c r="G167" s="137"/>
      <c r="H167" s="137"/>
      <c r="I167" s="268"/>
      <c r="J167" s="137"/>
      <c r="K167" s="151">
        <f t="shared" si="35"/>
        <v>0</v>
      </c>
      <c r="L167" s="149"/>
      <c r="M167" s="149"/>
    </row>
    <row r="168" spans="3:13" hidden="1" x14ac:dyDescent="0.35">
      <c r="C168" s="102" t="s">
        <v>66</v>
      </c>
      <c r="D168" s="137"/>
      <c r="E168" s="137"/>
      <c r="F168" s="137"/>
      <c r="G168" s="137"/>
      <c r="H168" s="137"/>
      <c r="I168" s="268"/>
      <c r="J168" s="137"/>
      <c r="K168" s="151">
        <f t="shared" si="35"/>
        <v>0</v>
      </c>
      <c r="L168" s="149"/>
      <c r="M168" s="149"/>
    </row>
    <row r="169" spans="3:13" hidden="1" x14ac:dyDescent="0.35">
      <c r="C169" s="101" t="s">
        <v>67</v>
      </c>
      <c r="D169" s="137"/>
      <c r="E169" s="137"/>
      <c r="F169" s="137"/>
      <c r="G169" s="137"/>
      <c r="H169" s="137"/>
      <c r="I169" s="268"/>
      <c r="J169" s="137"/>
      <c r="K169" s="151">
        <f t="shared" si="35"/>
        <v>0</v>
      </c>
      <c r="L169" s="149"/>
      <c r="M169" s="149"/>
    </row>
    <row r="170" spans="3:13" hidden="1" x14ac:dyDescent="0.35">
      <c r="C170" s="101" t="s">
        <v>68</v>
      </c>
      <c r="D170" s="137"/>
      <c r="E170" s="137"/>
      <c r="F170" s="137"/>
      <c r="G170" s="137"/>
      <c r="H170" s="137"/>
      <c r="I170" s="268"/>
      <c r="J170" s="137"/>
      <c r="K170" s="151">
        <f t="shared" si="35"/>
        <v>0</v>
      </c>
      <c r="L170" s="149"/>
      <c r="M170" s="149"/>
    </row>
    <row r="171" spans="3:13" ht="31" hidden="1" x14ac:dyDescent="0.35">
      <c r="C171" s="101" t="s">
        <v>69</v>
      </c>
      <c r="D171" s="137"/>
      <c r="E171" s="137"/>
      <c r="F171" s="137"/>
      <c r="G171" s="137"/>
      <c r="H171" s="137"/>
      <c r="I171" s="268"/>
      <c r="J171" s="137"/>
      <c r="K171" s="151">
        <f t="shared" si="35"/>
        <v>0</v>
      </c>
      <c r="L171" s="149"/>
      <c r="M171" s="149"/>
    </row>
    <row r="172" spans="3:13" hidden="1" x14ac:dyDescent="0.35">
      <c r="C172" s="234" t="s">
        <v>70</v>
      </c>
      <c r="D172" s="139">
        <f>SUM(D165:D171)</f>
        <v>0</v>
      </c>
      <c r="E172" s="139"/>
      <c r="F172" s="139"/>
      <c r="G172" s="139">
        <f>SUM(G165:G171)</f>
        <v>0</v>
      </c>
      <c r="H172" s="139"/>
      <c r="I172" s="271"/>
      <c r="J172" s="139">
        <f>SUM(J165:J171)</f>
        <v>0</v>
      </c>
      <c r="K172" s="151">
        <f t="shared" si="35"/>
        <v>0</v>
      </c>
      <c r="L172" s="149"/>
      <c r="M172" s="149"/>
    </row>
    <row r="173" spans="3:13" s="219" customFormat="1" hidden="1" x14ac:dyDescent="0.35">
      <c r="C173" s="220"/>
      <c r="D173" s="140"/>
      <c r="E173" s="140"/>
      <c r="F173" s="140"/>
      <c r="G173" s="140"/>
      <c r="H173" s="140"/>
      <c r="I173" s="272"/>
      <c r="J173" s="140"/>
      <c r="K173" s="236"/>
      <c r="L173" s="144"/>
      <c r="M173" s="144"/>
    </row>
    <row r="174" spans="3:13" hidden="1" x14ac:dyDescent="0.35">
      <c r="C174" s="322" t="s">
        <v>100</v>
      </c>
      <c r="D174" s="324"/>
      <c r="E174" s="324"/>
      <c r="F174" s="324"/>
      <c r="G174" s="324"/>
      <c r="H174" s="324"/>
      <c r="I174" s="324"/>
      <c r="J174" s="324"/>
      <c r="K174" s="329"/>
      <c r="L174" s="149"/>
      <c r="M174" s="149"/>
    </row>
    <row r="175" spans="3:13" ht="16" hidden="1" thickBot="1" x14ac:dyDescent="0.4">
      <c r="C175" s="228" t="s">
        <v>101</v>
      </c>
      <c r="D175" s="134">
        <f>'[1]1) Tableau budgétaire 1'!D172</f>
        <v>0</v>
      </c>
      <c r="E175" s="134"/>
      <c r="F175" s="134"/>
      <c r="G175" s="134">
        <f>'[1]1) Tableau budgétaire 1'!E172</f>
        <v>0</v>
      </c>
      <c r="H175" s="134"/>
      <c r="I175" s="265"/>
      <c r="J175" s="134">
        <f>'[1]1) Tableau budgétaire 1'!F172</f>
        <v>0</v>
      </c>
      <c r="K175" s="217">
        <f t="shared" ref="K175:K183" si="36">SUM(D175:J175)</f>
        <v>0</v>
      </c>
      <c r="L175" s="152"/>
      <c r="M175" s="152"/>
    </row>
    <row r="176" spans="3:13" hidden="1" x14ac:dyDescent="0.35">
      <c r="C176" s="100" t="s">
        <v>63</v>
      </c>
      <c r="D176" s="135"/>
      <c r="E176" s="135"/>
      <c r="F176" s="135"/>
      <c r="G176" s="136"/>
      <c r="H176" s="136"/>
      <c r="I176" s="266"/>
      <c r="J176" s="136"/>
      <c r="K176" s="229">
        <f t="shared" si="36"/>
        <v>0</v>
      </c>
      <c r="L176" s="147"/>
      <c r="M176" s="147"/>
    </row>
    <row r="177" spans="3:13" hidden="1" x14ac:dyDescent="0.35">
      <c r="C177" s="101" t="s">
        <v>64</v>
      </c>
      <c r="D177" s="137"/>
      <c r="E177" s="137"/>
      <c r="F177" s="137"/>
      <c r="G177" s="138"/>
      <c r="H177" s="138"/>
      <c r="I177" s="267"/>
      <c r="J177" s="138"/>
      <c r="K177" s="151">
        <f t="shared" si="36"/>
        <v>0</v>
      </c>
      <c r="L177" s="149"/>
      <c r="M177" s="149"/>
    </row>
    <row r="178" spans="3:13" ht="31" hidden="1" x14ac:dyDescent="0.35">
      <c r="C178" s="101" t="s">
        <v>65</v>
      </c>
      <c r="D178" s="137"/>
      <c r="E178" s="137"/>
      <c r="F178" s="137"/>
      <c r="G178" s="137"/>
      <c r="H178" s="137"/>
      <c r="I178" s="268"/>
      <c r="J178" s="137"/>
      <c r="K178" s="151">
        <f t="shared" si="36"/>
        <v>0</v>
      </c>
      <c r="L178" s="149"/>
      <c r="M178" s="149"/>
    </row>
    <row r="179" spans="3:13" hidden="1" x14ac:dyDescent="0.35">
      <c r="C179" s="102" t="s">
        <v>66</v>
      </c>
      <c r="D179" s="137"/>
      <c r="E179" s="137"/>
      <c r="F179" s="137"/>
      <c r="G179" s="137"/>
      <c r="H179" s="137"/>
      <c r="I179" s="268"/>
      <c r="J179" s="137"/>
      <c r="K179" s="151">
        <f t="shared" si="36"/>
        <v>0</v>
      </c>
      <c r="L179" s="149"/>
      <c r="M179" s="149"/>
    </row>
    <row r="180" spans="3:13" hidden="1" x14ac:dyDescent="0.35">
      <c r="C180" s="101" t="s">
        <v>67</v>
      </c>
      <c r="D180" s="137"/>
      <c r="E180" s="137"/>
      <c r="F180" s="137"/>
      <c r="G180" s="137"/>
      <c r="H180" s="137"/>
      <c r="I180" s="268"/>
      <c r="J180" s="137"/>
      <c r="K180" s="151">
        <f t="shared" si="36"/>
        <v>0</v>
      </c>
      <c r="L180" s="149"/>
      <c r="M180" s="149"/>
    </row>
    <row r="181" spans="3:13" hidden="1" x14ac:dyDescent="0.35">
      <c r="C181" s="101" t="s">
        <v>68</v>
      </c>
      <c r="D181" s="137"/>
      <c r="E181" s="137"/>
      <c r="F181" s="137"/>
      <c r="G181" s="137"/>
      <c r="H181" s="137"/>
      <c r="I181" s="268"/>
      <c r="J181" s="137"/>
      <c r="K181" s="151">
        <f t="shared" si="36"/>
        <v>0</v>
      </c>
      <c r="L181" s="149"/>
      <c r="M181" s="149"/>
    </row>
    <row r="182" spans="3:13" ht="31" hidden="1" x14ac:dyDescent="0.35">
      <c r="C182" s="101" t="s">
        <v>69</v>
      </c>
      <c r="D182" s="137"/>
      <c r="E182" s="137"/>
      <c r="F182" s="137"/>
      <c r="G182" s="137"/>
      <c r="H182" s="137"/>
      <c r="I182" s="268"/>
      <c r="J182" s="137"/>
      <c r="K182" s="151">
        <f t="shared" si="36"/>
        <v>0</v>
      </c>
      <c r="L182" s="149"/>
      <c r="M182" s="149"/>
    </row>
    <row r="183" spans="3:13" hidden="1" x14ac:dyDescent="0.35">
      <c r="C183" s="234" t="s">
        <v>70</v>
      </c>
      <c r="D183" s="139">
        <f>SUM(D176:D182)</f>
        <v>0</v>
      </c>
      <c r="E183" s="139"/>
      <c r="F183" s="139"/>
      <c r="G183" s="139">
        <f>SUM(G176:G182)</f>
        <v>0</v>
      </c>
      <c r="H183" s="139"/>
      <c r="I183" s="271"/>
      <c r="J183" s="139">
        <f>SUM(J176:J182)</f>
        <v>0</v>
      </c>
      <c r="K183" s="151">
        <f t="shared" si="36"/>
        <v>0</v>
      </c>
      <c r="L183" s="149"/>
      <c r="M183" s="149"/>
    </row>
    <row r="185" spans="3:13" x14ac:dyDescent="0.35">
      <c r="C185" s="322" t="s">
        <v>102</v>
      </c>
      <c r="D185" s="324"/>
      <c r="E185" s="324"/>
      <c r="F185" s="324"/>
      <c r="G185" s="324"/>
      <c r="H185" s="324"/>
      <c r="I185" s="324"/>
      <c r="J185" s="324"/>
      <c r="K185" s="329"/>
      <c r="L185" s="149"/>
      <c r="M185" s="149"/>
    </row>
    <row r="186" spans="3:13" ht="16" thickBot="1" x14ac:dyDescent="0.4">
      <c r="C186" s="228" t="s">
        <v>103</v>
      </c>
      <c r="D186" s="134"/>
      <c r="E186" s="134"/>
      <c r="F186" s="134"/>
      <c r="G186" s="134"/>
      <c r="H186" s="134"/>
      <c r="I186" s="265"/>
      <c r="J186" s="134"/>
      <c r="K186" s="217"/>
      <c r="L186" s="152"/>
      <c r="M186" s="152"/>
    </row>
    <row r="187" spans="3:13" x14ac:dyDescent="0.35">
      <c r="C187" s="100" t="s">
        <v>63</v>
      </c>
      <c r="D187" s="137">
        <v>55323.05</v>
      </c>
      <c r="E187" s="135">
        <f>D187</f>
        <v>55323.05</v>
      </c>
      <c r="F187" s="135">
        <v>55324</v>
      </c>
      <c r="G187" s="135">
        <v>39314.800000000003</v>
      </c>
      <c r="H187" s="135">
        <f>G187</f>
        <v>39314.800000000003</v>
      </c>
      <c r="I187" s="277">
        <v>41769.089999999997</v>
      </c>
      <c r="J187" s="136"/>
      <c r="K187" s="150">
        <f>SUM(D187,G187)</f>
        <v>94637.85</v>
      </c>
      <c r="L187" s="149">
        <f>+SUM(E187,H187)</f>
        <v>94637.85</v>
      </c>
      <c r="M187" s="147">
        <f>+SUM(F187,I187)</f>
        <v>97093.09</v>
      </c>
    </row>
    <row r="188" spans="3:13" x14ac:dyDescent="0.35">
      <c r="C188" s="101" t="s">
        <v>64</v>
      </c>
      <c r="D188" s="137"/>
      <c r="E188" s="137"/>
      <c r="F188" s="137"/>
      <c r="G188" s="137"/>
      <c r="H188" s="135">
        <f t="shared" ref="H188:H191" si="37">G188</f>
        <v>0</v>
      </c>
      <c r="J188" s="138"/>
      <c r="K188" s="151">
        <f>D188+G188</f>
        <v>0</v>
      </c>
      <c r="L188" s="149"/>
      <c r="M188" s="147">
        <f>+SUM(F188,I189)</f>
        <v>3768.91</v>
      </c>
    </row>
    <row r="189" spans="3:13" ht="31" x14ac:dyDescent="0.35">
      <c r="C189" s="101" t="s">
        <v>65</v>
      </c>
      <c r="D189" s="137">
        <v>16500</v>
      </c>
      <c r="E189" s="137">
        <f>D189</f>
        <v>16500</v>
      </c>
      <c r="F189" s="137">
        <v>13083</v>
      </c>
      <c r="G189" s="137">
        <v>3788</v>
      </c>
      <c r="H189" s="135">
        <f t="shared" si="37"/>
        <v>3788</v>
      </c>
      <c r="I189" s="268">
        <v>3768.91</v>
      </c>
      <c r="J189" s="137"/>
      <c r="K189" s="150">
        <f>SUM(D189,G189)</f>
        <v>20288</v>
      </c>
      <c r="L189" s="149">
        <f>+SUM(E189,H189)</f>
        <v>20288</v>
      </c>
      <c r="M189" s="147">
        <f>+SUM(F189,I190)</f>
        <v>14961.880000000001</v>
      </c>
    </row>
    <row r="190" spans="3:13" x14ac:dyDescent="0.35">
      <c r="C190" s="102" t="s">
        <v>66</v>
      </c>
      <c r="D190" s="137">
        <v>135795</v>
      </c>
      <c r="E190" s="137">
        <f t="shared" ref="E190:E193" si="38">D190</f>
        <v>135795</v>
      </c>
      <c r="F190" s="137">
        <v>129770</v>
      </c>
      <c r="G190" s="137">
        <v>6000</v>
      </c>
      <c r="H190" s="135">
        <f t="shared" si="37"/>
        <v>6000</v>
      </c>
      <c r="I190" s="268">
        <v>1878.88</v>
      </c>
      <c r="J190" s="137"/>
      <c r="K190" s="150">
        <f>SUM(D190,G190)</f>
        <v>141795</v>
      </c>
      <c r="L190" s="149">
        <f>+SUM(E190,H190)</f>
        <v>141795</v>
      </c>
      <c r="M190" s="147">
        <f>+SUM(F190,I191)</f>
        <v>138401.85</v>
      </c>
    </row>
    <row r="191" spans="3:13" x14ac:dyDescent="0.35">
      <c r="C191" s="101" t="s">
        <v>67</v>
      </c>
      <c r="D191" s="137">
        <v>20000</v>
      </c>
      <c r="E191" s="137">
        <f t="shared" si="38"/>
        <v>20000</v>
      </c>
      <c r="F191" s="137">
        <v>18507</v>
      </c>
      <c r="G191" s="137">
        <v>17000</v>
      </c>
      <c r="H191" s="135">
        <f t="shared" si="37"/>
        <v>17000</v>
      </c>
      <c r="I191" s="268">
        <v>8631.85</v>
      </c>
      <c r="J191" s="137"/>
      <c r="K191" s="150">
        <f t="shared" ref="K191:K193" si="39">SUM(D191,G191)</f>
        <v>37000</v>
      </c>
      <c r="L191" s="149">
        <f t="shared" ref="L191:L193" si="40">+SUM(E191,H191)</f>
        <v>37000</v>
      </c>
      <c r="M191" s="147">
        <f>+SUM(F191,I192)</f>
        <v>18507</v>
      </c>
    </row>
    <row r="192" spans="3:13" x14ac:dyDescent="0.35">
      <c r="C192" s="101" t="s">
        <v>68</v>
      </c>
      <c r="D192" s="137"/>
      <c r="E192" s="137">
        <f t="shared" si="38"/>
        <v>0</v>
      </c>
      <c r="F192" s="137"/>
      <c r="G192" s="137"/>
      <c r="H192" s="137"/>
      <c r="I192" s="268"/>
      <c r="J192" s="137"/>
      <c r="K192" s="150">
        <f t="shared" si="39"/>
        <v>0</v>
      </c>
      <c r="L192" s="149">
        <f t="shared" si="40"/>
        <v>0</v>
      </c>
      <c r="M192" s="147">
        <f t="shared" ref="M192:M193" si="41">+SUM(F192,I192)</f>
        <v>0</v>
      </c>
    </row>
    <row r="193" spans="3:17" ht="31" x14ac:dyDescent="0.35">
      <c r="C193" s="101" t="s">
        <v>69</v>
      </c>
      <c r="D193" s="137">
        <v>88801</v>
      </c>
      <c r="E193" s="137">
        <f t="shared" si="38"/>
        <v>88801</v>
      </c>
      <c r="F193" s="137">
        <v>44204</v>
      </c>
      <c r="G193" s="137"/>
      <c r="H193" s="137"/>
      <c r="I193" s="268"/>
      <c r="J193" s="137"/>
      <c r="K193" s="150">
        <f t="shared" si="39"/>
        <v>88801</v>
      </c>
      <c r="L193" s="149">
        <f t="shared" si="40"/>
        <v>88801</v>
      </c>
      <c r="M193" s="147">
        <f t="shared" si="41"/>
        <v>44204</v>
      </c>
    </row>
    <row r="194" spans="3:17" x14ac:dyDescent="0.35">
      <c r="C194" s="234" t="s">
        <v>70</v>
      </c>
      <c r="D194" s="139">
        <f t="shared" ref="D194:J194" si="42">SUM(D187:D193)</f>
        <v>316419.05</v>
      </c>
      <c r="E194" s="139">
        <f t="shared" si="42"/>
        <v>316419.05</v>
      </c>
      <c r="F194" s="139">
        <f t="shared" si="42"/>
        <v>260888</v>
      </c>
      <c r="G194" s="139">
        <f t="shared" si="42"/>
        <v>66102.8</v>
      </c>
      <c r="H194" s="139">
        <f t="shared" si="42"/>
        <v>66102.8</v>
      </c>
      <c r="I194" s="278">
        <f t="shared" si="42"/>
        <v>56048.729999999996</v>
      </c>
      <c r="J194" s="139">
        <f t="shared" si="42"/>
        <v>0</v>
      </c>
      <c r="K194" s="150">
        <f>SUM(K187:K193)</f>
        <v>382521.85</v>
      </c>
      <c r="L194" s="151">
        <f>SUM(L187:L193)</f>
        <v>382521.85</v>
      </c>
      <c r="M194" s="229">
        <f>SUM(M187:M193)</f>
        <v>316936.73</v>
      </c>
    </row>
    <row r="195" spans="3:17" ht="16" thickBot="1" x14ac:dyDescent="0.4">
      <c r="I195" s="275"/>
      <c r="N195" s="223"/>
      <c r="O195" s="223"/>
    </row>
    <row r="196" spans="3:17" ht="16" thickBot="1" x14ac:dyDescent="0.4">
      <c r="C196" s="333" t="s">
        <v>104</v>
      </c>
      <c r="D196" s="334"/>
      <c r="E196" s="334"/>
      <c r="F196" s="334"/>
      <c r="G196" s="334"/>
      <c r="H196" s="334"/>
      <c r="I196" s="334"/>
      <c r="J196" s="334"/>
      <c r="K196" s="334"/>
      <c r="L196" s="334"/>
      <c r="M196" s="335"/>
      <c r="N196" s="223"/>
    </row>
    <row r="197" spans="3:17" ht="16" thickBot="1" x14ac:dyDescent="0.4">
      <c r="C197" s="336"/>
      <c r="D197" s="338" t="s">
        <v>15</v>
      </c>
      <c r="E197" s="339"/>
      <c r="F197" s="340"/>
      <c r="G197" s="339" t="s">
        <v>16</v>
      </c>
      <c r="H197" s="339"/>
      <c r="I197" s="339"/>
      <c r="J197" s="145"/>
      <c r="K197" s="338" t="s">
        <v>105</v>
      </c>
      <c r="L197" s="339"/>
      <c r="M197" s="340"/>
    </row>
    <row r="198" spans="3:17" ht="16" thickBot="1" x14ac:dyDescent="0.4">
      <c r="C198" s="337"/>
      <c r="D198" s="130" t="s">
        <v>57</v>
      </c>
      <c r="E198" s="131" t="s">
        <v>108</v>
      </c>
      <c r="F198" s="131" t="s">
        <v>59</v>
      </c>
      <c r="G198" s="131" t="s">
        <v>57</v>
      </c>
      <c r="H198" s="131" t="s">
        <v>108</v>
      </c>
      <c r="I198" s="254" t="s">
        <v>107</v>
      </c>
      <c r="J198" s="131">
        <f>'[1]1) Tableau budgétaire 1'!F199</f>
        <v>0</v>
      </c>
      <c r="K198" s="146" t="s">
        <v>8</v>
      </c>
      <c r="L198" s="131" t="s">
        <v>58</v>
      </c>
      <c r="M198" s="133" t="s">
        <v>59</v>
      </c>
    </row>
    <row r="199" spans="3:17" x14ac:dyDescent="0.35">
      <c r="C199" s="103" t="s">
        <v>63</v>
      </c>
      <c r="D199" s="147">
        <f>SUM(D176,D165,D154,D143,D131,D120,D109,D98,D86,D75,D64,D53,D41,D30,D19,D8,D187)</f>
        <v>55323.05</v>
      </c>
      <c r="E199" s="147">
        <f>SUM(E176,E165,E154,E143,E131,E120,E109,E98,E86,E75,E64,E53,E41,E30,E19,E8,E187)</f>
        <v>55323.05</v>
      </c>
      <c r="F199" s="147">
        <f t="shared" ref="F199:F205" si="43">F8+F19+F53+F64+F187</f>
        <v>55324</v>
      </c>
      <c r="G199" s="147">
        <f>SUM(G176,G165,G154,G143,G131,G120,G109,G98,G86,G75,G64,G53,G41,G30,G19,G8,G187)</f>
        <v>39314.800000000003</v>
      </c>
      <c r="H199" s="147">
        <f>SUM(H176,H165,H154,H143,H131,H120,H109,H98,H86,H75,H64,H53,H41,H30,H19,H8,H187)</f>
        <v>39314.800000000003</v>
      </c>
      <c r="I199" s="279">
        <f>SUM(I8,I19,I64,I187)</f>
        <v>41769.089999999997</v>
      </c>
      <c r="J199" s="147">
        <f>SUM(J176,J165,J154,J143,J131,J120,J109,J98,J86,J75,J64,J53,J41,J30,J19,J8,J187)</f>
        <v>0</v>
      </c>
      <c r="K199" s="148">
        <f t="shared" ref="K199:K205" si="44">SUM(D199,G199)</f>
        <v>94637.85</v>
      </c>
      <c r="L199" s="149">
        <f t="shared" ref="L199:L205" si="45">+SUM(E199,H199)</f>
        <v>94637.85</v>
      </c>
      <c r="M199" s="147">
        <f>M187</f>
        <v>97093.09</v>
      </c>
    </row>
    <row r="200" spans="3:17" x14ac:dyDescent="0.35">
      <c r="C200" s="104" t="s">
        <v>64</v>
      </c>
      <c r="D200" s="147">
        <f t="shared" ref="D200:E205" si="46">SUM(D177,D166,D155,D144,D132,D121,D110,D99,D87,D76,D65,D54,D42,D31,D20,D9,D188)</f>
        <v>0</v>
      </c>
      <c r="E200" s="147"/>
      <c r="F200" s="147">
        <f t="shared" si="43"/>
        <v>0</v>
      </c>
      <c r="G200" s="147">
        <f t="shared" ref="G200:H205" si="47">SUM(G177,G166,G155,G144,G132,G121,G110,G99,G87,G76,G65,G54,G42,G31,G20,G9,G188)</f>
        <v>17000</v>
      </c>
      <c r="H200" s="149">
        <f t="shared" si="47"/>
        <v>17000</v>
      </c>
      <c r="I200" s="279">
        <f t="shared" ref="I200:I205" si="48">SUM(I9,I20,I65,I188)</f>
        <v>10226.52</v>
      </c>
      <c r="J200" s="147">
        <f t="shared" ref="J200:J205" si="49">SUM(J177,J166,J155,J144,J132,J121,J110,J99,J87,J76,J65,J54,J42,J31,J20,J9,J188)</f>
        <v>0</v>
      </c>
      <c r="K200" s="150">
        <f t="shared" si="44"/>
        <v>17000</v>
      </c>
      <c r="L200" s="149">
        <f t="shared" si="45"/>
        <v>17000</v>
      </c>
      <c r="M200" s="147">
        <f t="shared" ref="M200:M207" si="50">M9+M20+M54+M65+M188</f>
        <v>13995.43</v>
      </c>
    </row>
    <row r="201" spans="3:17" ht="31" x14ac:dyDescent="0.35">
      <c r="C201" s="104" t="s">
        <v>65</v>
      </c>
      <c r="D201" s="147">
        <f t="shared" si="46"/>
        <v>42816</v>
      </c>
      <c r="E201" s="149">
        <f>SUM(E178,E167,E156,E145,E133,E122,E111,E100,E88,E77,E66,E55,E43,E32,E21,E10,E189)</f>
        <v>42816</v>
      </c>
      <c r="F201" s="147">
        <f t="shared" si="43"/>
        <v>39083</v>
      </c>
      <c r="G201" s="147">
        <f t="shared" si="47"/>
        <v>70788</v>
      </c>
      <c r="H201" s="149">
        <f t="shared" si="47"/>
        <v>70788</v>
      </c>
      <c r="I201" s="279">
        <f t="shared" si="48"/>
        <v>37815.98000000001</v>
      </c>
      <c r="J201" s="147">
        <f t="shared" si="49"/>
        <v>0</v>
      </c>
      <c r="K201" s="150">
        <f t="shared" si="44"/>
        <v>113604</v>
      </c>
      <c r="L201" s="149">
        <f t="shared" si="45"/>
        <v>113604</v>
      </c>
      <c r="M201" s="147">
        <f t="shared" si="50"/>
        <v>75008.950000000012</v>
      </c>
    </row>
    <row r="202" spans="3:17" x14ac:dyDescent="0.35">
      <c r="C202" s="105" t="s">
        <v>66</v>
      </c>
      <c r="D202" s="147">
        <f t="shared" si="46"/>
        <v>174044</v>
      </c>
      <c r="E202" s="149">
        <f t="shared" si="46"/>
        <v>174044</v>
      </c>
      <c r="F202" s="147">
        <f t="shared" si="43"/>
        <v>169732</v>
      </c>
      <c r="G202" s="147">
        <f t="shared" si="47"/>
        <v>138000</v>
      </c>
      <c r="H202" s="149">
        <f t="shared" si="47"/>
        <v>138000</v>
      </c>
      <c r="I202" s="279">
        <f t="shared" si="48"/>
        <v>113949.93000000001</v>
      </c>
      <c r="J202" s="147">
        <f t="shared" si="49"/>
        <v>0</v>
      </c>
      <c r="K202" s="150">
        <f t="shared" si="44"/>
        <v>312044</v>
      </c>
      <c r="L202" s="149">
        <f t="shared" si="45"/>
        <v>312044</v>
      </c>
      <c r="M202" s="147">
        <f t="shared" si="50"/>
        <v>290434.90000000002</v>
      </c>
    </row>
    <row r="203" spans="3:17" x14ac:dyDescent="0.35">
      <c r="C203" s="104" t="s">
        <v>67</v>
      </c>
      <c r="D203" s="147">
        <f t="shared" si="46"/>
        <v>230516</v>
      </c>
      <c r="E203" s="149">
        <f t="shared" si="46"/>
        <v>230516</v>
      </c>
      <c r="F203" s="147">
        <f t="shared" si="43"/>
        <v>232070</v>
      </c>
      <c r="G203" s="147">
        <f t="shared" si="47"/>
        <v>52000</v>
      </c>
      <c r="H203" s="149">
        <f t="shared" si="47"/>
        <v>52000</v>
      </c>
      <c r="I203" s="279">
        <f t="shared" si="48"/>
        <v>40291.42</v>
      </c>
      <c r="J203" s="147">
        <f t="shared" si="49"/>
        <v>0</v>
      </c>
      <c r="K203" s="150">
        <f t="shared" si="44"/>
        <v>282516</v>
      </c>
      <c r="L203" s="149">
        <f t="shared" si="45"/>
        <v>282516</v>
      </c>
      <c r="M203" s="147">
        <f t="shared" si="50"/>
        <v>263729.56999999995</v>
      </c>
      <c r="N203" s="106"/>
      <c r="O203" s="106"/>
      <c r="P203" s="106"/>
      <c r="Q203" s="107"/>
    </row>
    <row r="204" spans="3:17" x14ac:dyDescent="0.35">
      <c r="C204" s="104" t="s">
        <v>68</v>
      </c>
      <c r="D204" s="147">
        <f t="shared" si="46"/>
        <v>146186</v>
      </c>
      <c r="E204" s="149">
        <f t="shared" si="46"/>
        <v>146186</v>
      </c>
      <c r="F204" s="147">
        <f t="shared" si="43"/>
        <v>140881</v>
      </c>
      <c r="G204" s="147">
        <f t="shared" si="47"/>
        <v>10000</v>
      </c>
      <c r="H204" s="149">
        <f t="shared" si="47"/>
        <v>10000</v>
      </c>
      <c r="I204" s="279">
        <f t="shared" si="48"/>
        <v>6311.55</v>
      </c>
      <c r="J204" s="147">
        <f t="shared" si="49"/>
        <v>0</v>
      </c>
      <c r="K204" s="150">
        <f t="shared" si="44"/>
        <v>156186</v>
      </c>
      <c r="L204" s="149">
        <f t="shared" si="45"/>
        <v>156186</v>
      </c>
      <c r="M204" s="147">
        <f t="shared" si="50"/>
        <v>147192.54999999999</v>
      </c>
      <c r="N204" s="106"/>
      <c r="O204" s="106"/>
      <c r="P204" s="106"/>
      <c r="Q204" s="107"/>
    </row>
    <row r="205" spans="3:17" ht="31" x14ac:dyDescent="0.35">
      <c r="C205" s="104" t="s">
        <v>69</v>
      </c>
      <c r="D205" s="149">
        <f t="shared" si="46"/>
        <v>192236</v>
      </c>
      <c r="E205" s="149">
        <f t="shared" si="46"/>
        <v>192236</v>
      </c>
      <c r="F205" s="149">
        <f t="shared" si="43"/>
        <v>153352</v>
      </c>
      <c r="G205" s="149">
        <f t="shared" si="47"/>
        <v>0</v>
      </c>
      <c r="H205" s="149">
        <f t="shared" si="47"/>
        <v>0</v>
      </c>
      <c r="I205" s="279">
        <f t="shared" si="48"/>
        <v>0</v>
      </c>
      <c r="J205" s="149">
        <f t="shared" si="49"/>
        <v>0</v>
      </c>
      <c r="K205" s="150">
        <f t="shared" si="44"/>
        <v>192236</v>
      </c>
      <c r="L205" s="149">
        <f t="shared" si="45"/>
        <v>192236</v>
      </c>
      <c r="M205" s="147">
        <f t="shared" si="50"/>
        <v>153352</v>
      </c>
      <c r="N205" s="106"/>
      <c r="O205" s="106"/>
      <c r="P205" s="106"/>
      <c r="Q205" s="107"/>
    </row>
    <row r="206" spans="3:17" x14ac:dyDescent="0.35">
      <c r="C206" s="108" t="s">
        <v>54</v>
      </c>
      <c r="D206" s="151">
        <f>SUM(D199:D205)</f>
        <v>841121.05</v>
      </c>
      <c r="E206" s="151">
        <f>SUM(E199:E205)</f>
        <v>841121.05</v>
      </c>
      <c r="F206" s="151">
        <f>SUM(F199:F205)</f>
        <v>790442</v>
      </c>
      <c r="G206" s="151">
        <f>SUM(G199:G205)</f>
        <v>327102.8</v>
      </c>
      <c r="H206" s="151">
        <f>SUM(H199:H205)</f>
        <v>327102.8</v>
      </c>
      <c r="I206" s="278">
        <f t="shared" ref="I206:J206" si="51">SUM(I199:I205)</f>
        <v>250364.49</v>
      </c>
      <c r="J206" s="151">
        <f t="shared" si="51"/>
        <v>0</v>
      </c>
      <c r="K206" s="150">
        <f>SUM(K199:K205)</f>
        <v>1168223.8500000001</v>
      </c>
      <c r="L206" s="150">
        <f>SUM(L199:L205)</f>
        <v>1168223.8500000001</v>
      </c>
      <c r="M206" s="147">
        <f>M15+M26+M60+M71+M194</f>
        <v>1040806.4899999999</v>
      </c>
      <c r="N206" s="106"/>
      <c r="O206" s="106"/>
      <c r="P206" s="106"/>
      <c r="Q206" s="107"/>
    </row>
    <row r="207" spans="3:17" ht="16" thickBot="1" x14ac:dyDescent="0.4">
      <c r="C207" s="108" t="s">
        <v>55</v>
      </c>
      <c r="D207" s="152">
        <f>D206*0.07</f>
        <v>58878.473500000007</v>
      </c>
      <c r="E207" s="152">
        <f>E206*0.07</f>
        <v>58878.473500000007</v>
      </c>
      <c r="F207" s="152">
        <f>F206*0.07</f>
        <v>55330.94</v>
      </c>
      <c r="G207" s="152">
        <f t="shared" ref="G207:L207" si="52">G206*0.07</f>
        <v>22897.196</v>
      </c>
      <c r="H207" s="152">
        <f t="shared" si="52"/>
        <v>22897.196</v>
      </c>
      <c r="I207" s="280">
        <f>17525.53</f>
        <v>17525.53</v>
      </c>
      <c r="J207" s="152">
        <f t="shared" si="52"/>
        <v>0</v>
      </c>
      <c r="K207" s="153">
        <f t="shared" si="52"/>
        <v>81775.669500000018</v>
      </c>
      <c r="L207" s="153">
        <f t="shared" si="52"/>
        <v>81775.669500000018</v>
      </c>
      <c r="M207" s="147">
        <f t="shared" si="50"/>
        <v>0</v>
      </c>
      <c r="N207" s="95"/>
      <c r="O207" s="95"/>
      <c r="P207" s="109"/>
      <c r="Q207" s="219"/>
    </row>
    <row r="208" spans="3:17" ht="16" thickBot="1" x14ac:dyDescent="0.4">
      <c r="C208" s="110" t="s">
        <v>106</v>
      </c>
      <c r="D208" s="154">
        <f>SUM(D206:D207)</f>
        <v>899999.52350000001</v>
      </c>
      <c r="E208" s="154">
        <f>SUM(E206:E207)</f>
        <v>899999.52350000001</v>
      </c>
      <c r="F208" s="154">
        <f>SUM(F206:F207)</f>
        <v>845772.94</v>
      </c>
      <c r="G208" s="154">
        <f t="shared" ref="G208:J208" si="53">SUM(G206:G207)</f>
        <v>349999.99599999998</v>
      </c>
      <c r="H208" s="154">
        <f t="shared" si="53"/>
        <v>349999.99599999998</v>
      </c>
      <c r="I208" s="281">
        <f t="shared" si="53"/>
        <v>267890.02</v>
      </c>
      <c r="J208" s="154">
        <f t="shared" si="53"/>
        <v>0</v>
      </c>
      <c r="K208" s="155">
        <f>SUM(K206:K207)</f>
        <v>1249999.5195000002</v>
      </c>
      <c r="L208" s="155">
        <f>SUM(L206:L207)</f>
        <v>1249999.5195000002</v>
      </c>
      <c r="M208" s="156">
        <f>SUM(M206:M207)</f>
        <v>1040806.4899999999</v>
      </c>
      <c r="N208" s="95"/>
      <c r="O208" s="95"/>
      <c r="P208" s="109"/>
      <c r="Q208" s="219"/>
    </row>
    <row r="209" spans="3:17" x14ac:dyDescent="0.35">
      <c r="M209" s="244">
        <f>M208/L208</f>
        <v>0.83264551206893467</v>
      </c>
      <c r="P209" s="94"/>
    </row>
    <row r="210" spans="3:17" x14ac:dyDescent="0.35">
      <c r="L210" s="157"/>
      <c r="M210" s="157"/>
      <c r="P210" s="94"/>
    </row>
    <row r="211" spans="3:17" x14ac:dyDescent="0.35">
      <c r="L211" s="157"/>
      <c r="M211" s="157"/>
    </row>
    <row r="212" spans="3:17" x14ac:dyDescent="0.35">
      <c r="L212" s="157"/>
      <c r="M212" s="157"/>
      <c r="P212" s="111"/>
    </row>
    <row r="213" spans="3:17" x14ac:dyDescent="0.35">
      <c r="L213" s="157"/>
      <c r="M213" s="157"/>
      <c r="P213" s="111"/>
    </row>
    <row r="214" spans="3:17" x14ac:dyDescent="0.35">
      <c r="L214" s="158"/>
      <c r="M214" s="157"/>
      <c r="P214" s="111"/>
    </row>
    <row r="215" spans="3:17" x14ac:dyDescent="0.35">
      <c r="L215" s="158"/>
      <c r="M215" s="157"/>
      <c r="P215" s="111"/>
    </row>
    <row r="216" spans="3:17" x14ac:dyDescent="0.35">
      <c r="L216" s="157"/>
      <c r="M216" s="157"/>
      <c r="P216" s="111"/>
    </row>
    <row r="217" spans="3:17" s="219" customFormat="1" x14ac:dyDescent="0.35">
      <c r="C217" s="190"/>
      <c r="D217" s="144"/>
      <c r="E217" s="144"/>
      <c r="F217" s="144"/>
      <c r="G217" s="144"/>
      <c r="H217" s="144"/>
      <c r="I217" s="276"/>
      <c r="J217" s="144"/>
      <c r="K217" s="143"/>
      <c r="L217" s="143"/>
      <c r="M217" s="157"/>
      <c r="N217" s="190"/>
      <c r="O217" s="190"/>
      <c r="P217" s="111"/>
      <c r="Q217" s="190"/>
    </row>
    <row r="218" spans="3:17" s="219" customFormat="1" x14ac:dyDescent="0.35">
      <c r="C218" s="190"/>
      <c r="D218" s="144"/>
      <c r="E218" s="144"/>
      <c r="F218" s="144"/>
      <c r="G218" s="144"/>
      <c r="H218" s="144"/>
      <c r="I218" s="276"/>
      <c r="J218" s="144"/>
      <c r="K218" s="143"/>
      <c r="L218" s="143"/>
      <c r="M218" s="157"/>
      <c r="N218" s="190"/>
      <c r="O218" s="190"/>
      <c r="P218" s="190"/>
      <c r="Q218" s="190"/>
    </row>
    <row r="219" spans="3:17" s="219" customFormat="1" x14ac:dyDescent="0.35">
      <c r="C219" s="190"/>
      <c r="D219" s="144"/>
      <c r="E219" s="144"/>
      <c r="F219" s="144"/>
      <c r="G219" s="144"/>
      <c r="H219" s="144"/>
      <c r="I219" s="276"/>
      <c r="J219" s="144"/>
      <c r="K219" s="143"/>
      <c r="L219" s="143"/>
      <c r="M219" s="245"/>
      <c r="N219" s="190"/>
      <c r="O219" s="190"/>
      <c r="P219" s="190"/>
      <c r="Q219" s="190"/>
    </row>
    <row r="220" spans="3:17" s="219" customFormat="1" x14ac:dyDescent="0.35">
      <c r="C220" s="190"/>
      <c r="D220" s="144"/>
      <c r="E220" s="144"/>
      <c r="F220" s="144"/>
      <c r="G220" s="144"/>
      <c r="H220" s="144"/>
      <c r="I220" s="276"/>
      <c r="J220" s="144"/>
      <c r="K220" s="143"/>
      <c r="L220" s="143"/>
      <c r="M220" s="143"/>
      <c r="N220" s="190"/>
      <c r="O220" s="190"/>
      <c r="P220" s="190"/>
      <c r="Q220" s="94"/>
    </row>
    <row r="230" spans="18:18" x14ac:dyDescent="0.35">
      <c r="R230" s="94"/>
    </row>
    <row r="231" spans="18:18" x14ac:dyDescent="0.35">
      <c r="R231" s="94"/>
    </row>
    <row r="233" spans="18:18" x14ac:dyDescent="0.35">
      <c r="R233" s="94"/>
    </row>
    <row r="234" spans="18:18" x14ac:dyDescent="0.35">
      <c r="R234" s="94"/>
    </row>
    <row r="235" spans="18:18" x14ac:dyDescent="0.35">
      <c r="R235" s="94"/>
    </row>
  </sheetData>
  <mergeCells count="27">
    <mergeCell ref="C185:K185"/>
    <mergeCell ref="C196:M196"/>
    <mergeCell ref="C197:C198"/>
    <mergeCell ref="D197:F197"/>
    <mergeCell ref="G197:I197"/>
    <mergeCell ref="K197:M197"/>
    <mergeCell ref="C174:K174"/>
    <mergeCell ref="C73:K73"/>
    <mergeCell ref="C84:K84"/>
    <mergeCell ref="B95:K95"/>
    <mergeCell ref="C96:K96"/>
    <mergeCell ref="C107:K107"/>
    <mergeCell ref="C118:K118"/>
    <mergeCell ref="C129:K129"/>
    <mergeCell ref="B140:K140"/>
    <mergeCell ref="C141:K141"/>
    <mergeCell ref="C152:K152"/>
    <mergeCell ref="C163:K163"/>
    <mergeCell ref="C62:K62"/>
    <mergeCell ref="C2:J2"/>
    <mergeCell ref="D3:F3"/>
    <mergeCell ref="G3:I3"/>
    <mergeCell ref="K3:M3"/>
    <mergeCell ref="C28:K28"/>
    <mergeCell ref="C39:K39"/>
    <mergeCell ref="B50:K50"/>
    <mergeCell ref="B5:C5"/>
  </mergeCells>
  <conditionalFormatting sqref="K15">
    <cfRule type="cellIs" dxfId="12" priority="13" operator="notEqual">
      <formula>$K$7</formula>
    </cfRule>
  </conditionalFormatting>
  <conditionalFormatting sqref="K37">
    <cfRule type="cellIs" dxfId="11" priority="12" operator="notEqual">
      <formula>$K$29</formula>
    </cfRule>
  </conditionalFormatting>
  <conditionalFormatting sqref="K48">
    <cfRule type="cellIs" dxfId="10" priority="11" operator="notEqual">
      <formula>$K$40</formula>
    </cfRule>
  </conditionalFormatting>
  <conditionalFormatting sqref="K82">
    <cfRule type="cellIs" dxfId="9" priority="10" operator="notEqual">
      <formula>$K$74</formula>
    </cfRule>
  </conditionalFormatting>
  <conditionalFormatting sqref="K93">
    <cfRule type="cellIs" dxfId="8" priority="9" operator="notEqual">
      <formula>$K$85</formula>
    </cfRule>
  </conditionalFormatting>
  <conditionalFormatting sqref="K105">
    <cfRule type="cellIs" dxfId="7" priority="8" operator="notEqual">
      <formula>$K$97</formula>
    </cfRule>
  </conditionalFormatting>
  <conditionalFormatting sqref="K116">
    <cfRule type="cellIs" dxfId="6" priority="7" operator="notEqual">
      <formula>$K$108</formula>
    </cfRule>
  </conditionalFormatting>
  <conditionalFormatting sqref="K127">
    <cfRule type="cellIs" dxfId="5" priority="6" operator="notEqual">
      <formula>$K$119</formula>
    </cfRule>
  </conditionalFormatting>
  <conditionalFormatting sqref="K138">
    <cfRule type="cellIs" dxfId="4" priority="5" operator="notEqual">
      <formula>$K$130</formula>
    </cfRule>
  </conditionalFormatting>
  <conditionalFormatting sqref="K150">
    <cfRule type="cellIs" dxfId="3" priority="4" operator="notEqual">
      <formula>$K$142</formula>
    </cfRule>
  </conditionalFormatting>
  <conditionalFormatting sqref="K161">
    <cfRule type="cellIs" dxfId="2" priority="3" operator="notEqual">
      <formula>$K$153</formula>
    </cfRule>
  </conditionalFormatting>
  <conditionalFormatting sqref="K172">
    <cfRule type="cellIs" dxfId="1" priority="2" operator="notEqual">
      <formula>$K$153</formula>
    </cfRule>
  </conditionalFormatting>
  <conditionalFormatting sqref="K183">
    <cfRule type="cellIs" dxfId="0" priority="1" operator="notEqual">
      <formula>$K$175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5" xr:uid="{299A4FEC-AE18-4315-8668-F329F64A818D}"/>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4" xr:uid="{EA39CF3D-E30A-462D-A137-DAEEAAEDF851}"/>
    <dataValidation allowBlank="1" showInputMessage="1" showErrorMessage="1" prompt="Services contracted by an organization which follow the normal procurement processes." sqref="C179 C11 C22 C33 C44 C56 C67 C78 C89 C101 C112 C123 C134 C146 C157 C168 C190 C202" xr:uid="{D6B728BD-5E7B-496A-9EEE-D68DB084F1CE}"/>
    <dataValidation allowBlank="1" showInputMessage="1" showErrorMessage="1" prompt="Includes staff and non-staff travel paid for by the organization directly related to a project." sqref="C180 C12 C23 C34 C45 C57 C68 C79 C90 C102 C113 C124 C135 C147 C158 C169 C191 C203" xr:uid="{D2C2802C-B541-4550-874B-DA946CF1A805}"/>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1" xr:uid="{0DD58690-AEE2-4377-811B-49BA42DB4CF2}"/>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200" xr:uid="{AB101C68-5CE6-4A93-B217-BBCE4D824AAE}"/>
    <dataValidation allowBlank="1" showInputMessage="1" showErrorMessage="1" prompt="Includes all related staff and temporary staff costs including base salary, post adjustment and all staff entitlements." sqref="C176 C8 C19 C30 C41 C53 C64 C75 C86 C98 C109 C120 C131 C143 C154 C165 C187 C199" xr:uid="{292EF0B0-62B5-4947-88C0-9EBE299AEB75}"/>
    <dataValidation allowBlank="1" showInputMessage="1" showErrorMessage="1" prompt="Output totals must match the original total from Table 1, and will show as red if not. " sqref="K15" xr:uid="{94819A34-8739-46B6-8827-D747BEA6FD89}"/>
  </dataValidations>
  <pageMargins left="0.7" right="0.7" top="0.75" bottom="0.75" header="0.3" footer="0.3"/>
  <ignoredErrors>
    <ignoredError sqref="E11:E14 E22:E25 E55:E59 E68:E70 E189:E193 E187 H9:H13 H20:H24 I24 H65:H68 H187:H192 I192" unlockedFormula="1"/>
    <ignoredError sqref="L26 F199:F205 I199 I20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53835FE-2A65-40FC-A1D1-DF10A2D14A2C}"/>
</file>

<file path=customXml/itemProps2.xml><?xml version="1.0" encoding="utf-8"?>
<ds:datastoreItem xmlns:ds="http://schemas.openxmlformats.org/officeDocument/2006/customXml" ds:itemID="{F16AA194-B385-4CDC-8B6E-8E0826F9C09F}"/>
</file>

<file path=customXml/itemProps3.xml><?xml version="1.0" encoding="utf-8"?>
<ds:datastoreItem xmlns:ds="http://schemas.openxmlformats.org/officeDocument/2006/customXml" ds:itemID="{3D4DA5A1-7243-403E-8AB5-772058334C1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RF PAR PRODUIT</vt:lpstr>
      <vt:lpstr>RF PAR PRODUIT PAR CATEGORIE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Madagascar_00125605_Finance report_nov22.xlsx</dc:title>
  <dc:creator>minos</dc:creator>
  <cp:lastModifiedBy>OHCHR-User</cp:lastModifiedBy>
  <dcterms:created xsi:type="dcterms:W3CDTF">2022-05-03T11:31:31Z</dcterms:created>
  <dcterms:modified xsi:type="dcterms:W3CDTF">2022-12-01T15:12:16Z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