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NWSS\Desktop\"/>
    </mc:Choice>
  </mc:AlternateContent>
  <xr:revisionPtr revIDLastSave="0" documentId="8_{9111B2BE-8B80-45A3-ADB8-A420D0B44498}" xr6:coauthVersionLast="47" xr6:coauthVersionMax="47" xr10:uidLastSave="{00000000-0000-0000-0000-000000000000}"/>
  <bookViews>
    <workbookView xWindow="-120" yWindow="-120" windowWidth="20730" windowHeight="11160" xr2:uid="{EE4BB372-DA6D-450A-953D-7BD6BD97C79A}"/>
  </bookViews>
  <sheets>
    <sheet name="Budget - By Activity"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1" i="2" l="1"/>
  <c r="H56" i="2"/>
  <c r="H57" i="2"/>
  <c r="H18" i="2"/>
  <c r="H19" i="2"/>
  <c r="H20" i="2"/>
  <c r="H21" i="2"/>
  <c r="H32" i="2"/>
  <c r="H33" i="2"/>
  <c r="H34" i="2"/>
  <c r="H10" i="2"/>
  <c r="F29" i="2" l="1"/>
  <c r="H52" i="2"/>
  <c r="E37" i="2"/>
  <c r="E54" i="2"/>
  <c r="E49" i="2"/>
  <c r="E42" i="2"/>
  <c r="E29" i="2"/>
  <c r="E22" i="2"/>
  <c r="E15" i="2"/>
  <c r="D37" i="2"/>
  <c r="F37" i="2"/>
  <c r="C37" i="2"/>
  <c r="D42" i="2"/>
  <c r="F42" i="2"/>
  <c r="C42" i="2"/>
  <c r="C15" i="2"/>
  <c r="C59" i="2" s="1"/>
  <c r="C22" i="2"/>
  <c r="C29" i="2"/>
  <c r="C49" i="2"/>
  <c r="F54" i="2"/>
  <c r="C54" i="2"/>
  <c r="H53" i="2"/>
  <c r="H51" i="2"/>
  <c r="H48" i="2"/>
  <c r="D49" i="2"/>
  <c r="F49" i="2"/>
  <c r="H40" i="2"/>
  <c r="H39" i="2"/>
  <c r="H31" i="2"/>
  <c r="H35" i="2"/>
  <c r="H36" i="2"/>
  <c r="H25" i="2"/>
  <c r="H26" i="2"/>
  <c r="H27" i="2"/>
  <c r="H28" i="2"/>
  <c r="D29" i="2"/>
  <c r="H17" i="2"/>
  <c r="F22" i="2"/>
  <c r="D22" i="2"/>
  <c r="H13" i="2"/>
  <c r="H11" i="2"/>
  <c r="H12" i="2"/>
  <c r="H14" i="2"/>
  <c r="F15" i="2"/>
  <c r="D15" i="2"/>
  <c r="H58" i="2"/>
  <c r="H55" i="2"/>
  <c r="H45" i="2"/>
  <c r="H46" i="2"/>
  <c r="H47" i="2"/>
  <c r="E59" i="2" l="1"/>
  <c r="E60" i="2" s="1"/>
  <c r="E61" i="2" s="1"/>
  <c r="C60" i="2"/>
  <c r="C61" i="2" s="1"/>
  <c r="H22" i="2"/>
  <c r="F59" i="2"/>
  <c r="H49" i="2"/>
  <c r="H29" i="2"/>
  <c r="D54" i="2"/>
  <c r="D59" i="2" s="1"/>
  <c r="H37" i="2"/>
  <c r="H42" i="2" s="1"/>
  <c r="H15" i="2"/>
  <c r="F60" i="2" l="1"/>
  <c r="H60" i="2" s="1"/>
  <c r="C62" i="2"/>
  <c r="H59" i="2"/>
  <c r="F61" i="2" l="1"/>
  <c r="D61" i="2"/>
</calcChain>
</file>

<file path=xl/sharedStrings.xml><?xml version="1.0" encoding="utf-8"?>
<sst xmlns="http://schemas.openxmlformats.org/spreadsheetml/2006/main" count="107" uniqueCount="103">
  <si>
    <t>Annex D - PBF project budget</t>
  </si>
  <si>
    <t>Note: If this is a budget revision, insert extra columns to show budget changes.</t>
  </si>
  <si>
    <t>Outcome/ Output number</t>
  </si>
  <si>
    <t>Outcome/ output/ activity formulation:</t>
  </si>
  <si>
    <r>
      <t xml:space="preserve">Budget by  recipient organization in USD - </t>
    </r>
    <r>
      <rPr>
        <b/>
        <sz val="10"/>
        <rFont val="Times New Roman"/>
        <family val="1"/>
      </rPr>
      <t>UN Women</t>
    </r>
  </si>
  <si>
    <r>
      <t>Budget by recipient organization in USD-</t>
    </r>
    <r>
      <rPr>
        <b/>
        <sz val="10"/>
        <rFont val="Times New Roman"/>
        <family val="1"/>
      </rPr>
      <t xml:space="preserve"> UNDP</t>
    </r>
  </si>
  <si>
    <t>Level of expenditure/ commitments in USD (to provide at time of project progress reporting):</t>
  </si>
  <si>
    <t>Any remarks (e.g. on types of inputs provided or budget justification, for example if high TA or travel costs)</t>
  </si>
  <si>
    <t>Output 1.1:</t>
  </si>
  <si>
    <t>Activity 1.1.1:</t>
  </si>
  <si>
    <t>Activity 1.1.2:</t>
  </si>
  <si>
    <t>TOTAL $ FOR OUTCOME 1:</t>
  </si>
  <si>
    <t>Activity 2.1.1:</t>
  </si>
  <si>
    <t>Activity 2.1.2:</t>
  </si>
  <si>
    <t>Activity 2.1.3:</t>
  </si>
  <si>
    <t>Activity 2.1.4:</t>
  </si>
  <si>
    <t>TOTAL $ FOR OUTCOME 2:</t>
  </si>
  <si>
    <t>Activity 3.1.1:</t>
  </si>
  <si>
    <t>Activity 3.1.2:</t>
  </si>
  <si>
    <t>Activity 3.1.3:</t>
  </si>
  <si>
    <t>Activity 3.1.4:</t>
  </si>
  <si>
    <t>TOTAL $ FOR OUTCOME 3:</t>
  </si>
  <si>
    <t xml:space="preserve">SUB-TOTAL PROJECT BUDGET: </t>
  </si>
  <si>
    <t xml:space="preserve">Indirect support costs (7%): </t>
  </si>
  <si>
    <r>
      <t xml:space="preserve">TOTAL PROJECT BUDGET </t>
    </r>
    <r>
      <rPr>
        <sz val="10"/>
        <rFont val="Times New Roman"/>
        <family val="1"/>
      </rPr>
      <t>PER AGENCY</t>
    </r>
    <r>
      <rPr>
        <b/>
        <sz val="10"/>
        <rFont val="Times New Roman"/>
        <family val="1"/>
      </rPr>
      <t>:</t>
    </r>
  </si>
  <si>
    <t>TOTAL PROJECT BUDGET:</t>
  </si>
  <si>
    <t>OUTCOME 1: Security sector interventions are informed by the security needs and priorities of women and girls</t>
  </si>
  <si>
    <t>A series of knowledge products that inform security sector reform on gender and security.</t>
  </si>
  <si>
    <t>Conduct joint security needs assessment in 10
states to identify security threats and issues
facing individuals in communities, especially
women and girls and other marginalised groups</t>
  </si>
  <si>
    <t>Conduct a joint gender analysis and mapping of
the security sector and its laws, policies,
procedures and processes at national and state
level to understand the extent to which they
address the security needs identified in the
assessments</t>
  </si>
  <si>
    <t>Facilitate 20 dialogue, learning sessions and
build capacity of security forces and civilian
populations on gender responsive and inclusive
security services at national and community
levels</t>
  </si>
  <si>
    <t>Activity 1.1.3:</t>
  </si>
  <si>
    <t>Activity 1.1.4:</t>
  </si>
  <si>
    <t>Activity 1.1.5:</t>
  </si>
  <si>
    <t>Facilitate 10 dialogue sessions between civilians
and security forces to ensure peaceful
interaction around cantonment sites including
protection of women and girls and other
marginalised groups.</t>
  </si>
  <si>
    <t>Facilitate 5 exchange and international
experience on successful gender responsive and
inclusive security sector reform in post-conflict
countries.</t>
  </si>
  <si>
    <t>Percent of budget per activity
allocated to Gender
Equality and Women's
Empowerment (GEWE)
(if any):</t>
  </si>
  <si>
    <t>Output 1.2:</t>
  </si>
  <si>
    <t>A National Action Plan on Gender and Security Sector Reform anchored in the protection and participation pillars of UNSCR 1325 is developed and operationalised</t>
  </si>
  <si>
    <t>Activity 1.2.1:</t>
  </si>
  <si>
    <t>Activity 1.2.2:</t>
  </si>
  <si>
    <t>Activity 1.2.3:</t>
  </si>
  <si>
    <t>Activity 1.2.4:</t>
  </si>
  <si>
    <t>Activity 1.2.5:</t>
  </si>
  <si>
    <t>Support the development of a gender
responsive NAP from the issues and
recommendations identified from the
knowledge products
facing individuals in communities, especially
women and girls and other marginalised groups</t>
  </si>
  <si>
    <t>Hold 4 inclusive consultative meetings with key
representatives from CSOs, parliamentarians,
justice and security sector institutions to
validate the National Action Plan</t>
  </si>
  <si>
    <t>Conduct 4 meetings to disseminate the National
Action Plan on Gender and Security Sector
Reform</t>
  </si>
  <si>
    <t>Engage 40 national and 60 state level Gender
Equality Champions i.e senior level decision
makers to support implementation of the NAP
and ensure inclusion of gender equality and
social inclusion issues in the SSR</t>
  </si>
  <si>
    <t>Monitor and Evaluate the implementation of the
NAP making sure that it is gender responsive
and inclusive</t>
  </si>
  <si>
    <t>OUTCOME 2: Communities are empowered to voice and assert their rights to protection and institutions are equipped to respond to community security needs in an inclusive and gender-responsive manner.</t>
  </si>
  <si>
    <t>Conduct 12 community sensitization meetings
on the security sector reforms, the expected
institutional and legal reforms and how reforms
can be made more gender responsive and
inclusive to improve individual and community
awareness</t>
  </si>
  <si>
    <t>Conduct 24 community dialogues/role play
exercises to allow women review their own
concepts of security and insecurity and to raise
awareness on how to report and handle cases of
insecurity</t>
  </si>
  <si>
    <t>Train 20 women's groups/CSOs to effectively
participate in reporting of security and human
rights violations, including all forms of violence
experienced by women and girls in public and
private spaces</t>
  </si>
  <si>
    <t>Conduct 12 trainings/mentorship sessions to
strengthen capacities of political, religious and
community leaders in targeted communities to
promote positive gender/social norms on
ending all forms of violence against women and
girls</t>
  </si>
  <si>
    <t>Activity 2.2.1:</t>
  </si>
  <si>
    <t>Activity 2.2.2:</t>
  </si>
  <si>
    <t>Activity 2.2.3:</t>
  </si>
  <si>
    <t>Activity 2.2.4:</t>
  </si>
  <si>
    <t>Activity 2.2.5:</t>
  </si>
  <si>
    <t>Activity 2.2.6:</t>
  </si>
  <si>
    <t>Provision of technical gender expertise to the
Strategic Defense and Security Review Board</t>
  </si>
  <si>
    <t>Provision of technical gender expertise to the
Disarmament, Demobilization and Reintegration
Commission</t>
  </si>
  <si>
    <t>Support the gendering of the training curriculum
of the unified armed forces during the
transitional period</t>
  </si>
  <si>
    <t>Conduct 20 Gender-sensitivity trainings for the
various sectors of the uniformed forces
including the Transitional security institutions
like the SDSR Board</t>
  </si>
  <si>
    <t>Support the development and
operationalization of the gender strategy for
gender mainstreaming in the security sector</t>
  </si>
  <si>
    <t>Monitor and report on the implementation of
international and regional agreements on
Gender Equality as related to security sector
institutions</t>
  </si>
  <si>
    <t>Activity 2.3.1:</t>
  </si>
  <si>
    <t>Activity 2.3.2:</t>
  </si>
  <si>
    <t>Activity 2.3.3:</t>
  </si>
  <si>
    <t>Establish and operationalise 24 policecommunity
relations committees in conflict
hotspots ensuring equal and representative
inclusion of young women and women in these
committees</t>
  </si>
  <si>
    <t>Conduct 20 mentorship sessions on gender for
the special protection units to ensure gender
sensitive investigations involving survivors of
sexual and gender based violence</t>
  </si>
  <si>
    <t>Conduct 10 joint community mobilization and
reconciliation initiatives between the security
sector and civilians e.g cleaning up the towns,
and conflict management with local authorities.</t>
  </si>
  <si>
    <t>OUTCOME 3: Coordination mechanism among key security sector institutions is improved to address the security needs of individual and communities in a gender responsive and inclusive manner</t>
  </si>
  <si>
    <t>Conduct 5 capacity building training for women
in security sector institutions on how to develop
such networks;</t>
  </si>
  <si>
    <t>Provide Initial financial support to kickstart the
establishment of such networks;</t>
  </si>
  <si>
    <t>Conduct 3 workshops to increase female
security sector personnel understanding of
applicable Human Rights laws in south sudan</t>
  </si>
  <si>
    <t>Conduct 3 Advocacy campaigns to make the
security sector attractive and viable career path
for women</t>
  </si>
  <si>
    <t>Activity 3.2.1:</t>
  </si>
  <si>
    <t>Activity 3.2.2:</t>
  </si>
  <si>
    <t>Activity 3.2.3:</t>
  </si>
  <si>
    <t>Provide initial technical and financial assistance
to facilitate the establishment of the Committee</t>
  </si>
  <si>
    <t>Implementation of key provisions of the NAP on
Gender and Security Sector Reform</t>
  </si>
  <si>
    <t>Develop a joint gender responsive monitoring,
evaluation, accountability and reporting
framework</t>
  </si>
  <si>
    <t>Additional personnel costs</t>
  </si>
  <si>
    <t>Additional Operational Costs</t>
  </si>
  <si>
    <t>Monitoring budget
RCO</t>
  </si>
  <si>
    <t>Budget for independent final
evaluation</t>
  </si>
  <si>
    <t>IEC materials for project and beneficiairies incl.
short films, human interest booklet, brochures.</t>
  </si>
  <si>
    <t>RCO support and oversight to project
implementation with 50k allocated to RCO,
managed by UNW &amp; 30k for monitoring by UNW
=80k. UNDP 55k</t>
  </si>
  <si>
    <t>Final evaluation</t>
  </si>
  <si>
    <r>
      <t xml:space="preserve">Expenditure as at 31 October 2022- </t>
    </r>
    <r>
      <rPr>
        <b/>
        <sz val="10"/>
        <rFont val="Times New Roman"/>
        <family val="1"/>
      </rPr>
      <t>UNDP</t>
    </r>
  </si>
  <si>
    <t>Table 1 - PBF project budget by Outcome, output and activity_and Provisional expenditure in USD as at 31st October 2022</t>
  </si>
  <si>
    <r>
      <t xml:space="preserve">Expenditure as on 31 Octber 2022 - </t>
    </r>
    <r>
      <rPr>
        <b/>
        <sz val="10"/>
        <rFont val="Times New Roman"/>
        <family val="1"/>
      </rPr>
      <t>UN Women</t>
    </r>
  </si>
  <si>
    <t xml:space="preserve">Output 2.1: 
</t>
  </si>
  <si>
    <t>Community awareness on gender responsive and inclusive security needs is increased (based on knowledge products from Outcome 1)</t>
  </si>
  <si>
    <t xml:space="preserve">Output 2.2: 
</t>
  </si>
  <si>
    <t>Capacity of the security sector institutions is strengthened to improve transparency, accountability, and gender responsiveness of the security sector in line with international frameworks</t>
  </si>
  <si>
    <t xml:space="preserve">Output 2.3: 
</t>
  </si>
  <si>
    <t>Interaction and responsiveness between local security sector personnel/institutions and women groups is increased to build trust and confidence among them</t>
  </si>
  <si>
    <t xml:space="preserve">Output 3.1:
</t>
  </si>
  <si>
    <t>Women's security networks linking female personnel within the SSPDF, Prisons and Police services are created to advocate internally for gender responsive instititutions</t>
  </si>
  <si>
    <t xml:space="preserve">Output 3.2:
</t>
  </si>
  <si>
    <t>An Inter-Ministerial Gender and Security Sector Reform Committee is established that will prioritize gender-mainstreaming across the Security 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</si>
</sst>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_-* #,##0_-;\-* #,##0_-;_-* &quot;-&quot;??_-;_-@_-"/>
  </numFmts>
  <fonts count="14"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sz val="12"/>
      <name val="Calibri"/>
      <family val="2"/>
      <scheme val="minor"/>
    </font>
    <font>
      <sz val="10"/>
      <name val="Times New Roman"/>
      <family val="1"/>
    </font>
    <font>
      <b/>
      <sz val="10"/>
      <name val="Times New Roman"/>
      <family val="1"/>
    </font>
    <font>
      <b/>
      <sz val="12"/>
      <name val="Times New Roman"/>
      <family val="1"/>
    </font>
    <font>
      <b/>
      <sz val="9"/>
      <name val="Times New Roman"/>
      <family val="1"/>
    </font>
    <font>
      <b/>
      <sz val="11"/>
      <name val="Calibri"/>
      <family val="2"/>
      <scheme val="minor"/>
    </font>
    <font>
      <sz val="12"/>
      <name val="Times New Roman"/>
      <family val="1"/>
    </font>
    <font>
      <sz val="10"/>
      <color theme="1"/>
      <name val="Times New Roman"/>
      <family val="1"/>
    </font>
    <font>
      <b/>
      <sz val="10"/>
      <name val="Calibri"/>
      <family val="2"/>
      <scheme val="minor"/>
    </font>
    <font>
      <sz val="1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39997558519241921"/>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80">
    <xf numFmtId="0" fontId="0" fillId="0" borderId="0" xfId="0"/>
    <xf numFmtId="0" fontId="2" fillId="0" borderId="0" xfId="0" applyFont="1"/>
    <xf numFmtId="0" fontId="3" fillId="0" borderId="0" xfId="0" applyFont="1"/>
    <xf numFmtId="0" fontId="4" fillId="0" borderId="0" xfId="0" applyFont="1"/>
    <xf numFmtId="0" fontId="5" fillId="0" borderId="6" xfId="0" applyFont="1" applyBorder="1" applyAlignment="1">
      <alignment vertical="top" wrapText="1"/>
    </xf>
    <xf numFmtId="0" fontId="5" fillId="0" borderId="7" xfId="0" applyFont="1" applyBorder="1" applyAlignment="1">
      <alignment vertical="top" wrapText="1"/>
    </xf>
    <xf numFmtId="0" fontId="7" fillId="0" borderId="8" xfId="0" applyFont="1" applyBorder="1" applyAlignment="1">
      <alignment vertical="center" wrapText="1"/>
    </xf>
    <xf numFmtId="0" fontId="10" fillId="0" borderId="9" xfId="0" applyFont="1" applyBorder="1" applyAlignment="1">
      <alignment vertical="center" wrapText="1"/>
    </xf>
    <xf numFmtId="0" fontId="5" fillId="0" borderId="8" xfId="0" applyFont="1" applyBorder="1" applyAlignment="1">
      <alignment vertical="top" wrapText="1"/>
    </xf>
    <xf numFmtId="49" fontId="5" fillId="0" borderId="10" xfId="2" applyNumberFormat="1" applyFont="1" applyBorder="1" applyAlignment="1" applyProtection="1">
      <alignment horizontal="left" vertical="top" wrapText="1"/>
      <protection locked="0"/>
    </xf>
    <xf numFmtId="0" fontId="6" fillId="0" borderId="9" xfId="0" applyFont="1" applyBorder="1" applyAlignment="1">
      <alignment vertical="top" wrapText="1"/>
    </xf>
    <xf numFmtId="9" fontId="5" fillId="0" borderId="9" xfId="0" applyNumberFormat="1" applyFont="1" applyBorder="1" applyAlignment="1">
      <alignment vertical="top" wrapText="1"/>
    </xf>
    <xf numFmtId="0" fontId="5" fillId="0" borderId="9" xfId="0" applyFont="1" applyBorder="1" applyAlignment="1">
      <alignment vertical="top" wrapText="1"/>
    </xf>
    <xf numFmtId="43" fontId="6" fillId="2" borderId="5" xfId="1" applyFont="1" applyFill="1" applyBorder="1" applyAlignment="1">
      <alignment horizontal="right" vertical="top" wrapText="1"/>
    </xf>
    <xf numFmtId="0" fontId="6" fillId="2" borderId="5" xfId="0" applyFont="1" applyFill="1" applyBorder="1" applyAlignment="1">
      <alignment vertical="top" wrapText="1"/>
    </xf>
    <xf numFmtId="164" fontId="6" fillId="2" borderId="5" xfId="0" applyNumberFormat="1" applyFont="1" applyFill="1" applyBorder="1" applyAlignment="1">
      <alignment vertical="top" wrapText="1"/>
    </xf>
    <xf numFmtId="0" fontId="6" fillId="2" borderId="7" xfId="0" applyFont="1" applyFill="1" applyBorder="1" applyAlignment="1">
      <alignment vertical="top" wrapText="1"/>
    </xf>
    <xf numFmtId="3" fontId="6" fillId="2" borderId="5" xfId="0" applyNumberFormat="1" applyFont="1" applyFill="1" applyBorder="1" applyAlignment="1">
      <alignment horizontal="right" vertical="top" wrapText="1"/>
    </xf>
    <xf numFmtId="0" fontId="6" fillId="0" borderId="6" xfId="0" applyFont="1" applyBorder="1" applyAlignment="1">
      <alignment vertical="top" wrapText="1"/>
    </xf>
    <xf numFmtId="166" fontId="6" fillId="2" borderId="5" xfId="0" applyNumberFormat="1" applyFont="1" applyFill="1" applyBorder="1" applyAlignment="1">
      <alignment vertical="top" wrapText="1"/>
    </xf>
    <xf numFmtId="165" fontId="6" fillId="0" borderId="0" xfId="0" applyNumberFormat="1" applyFont="1" applyAlignment="1">
      <alignment vertical="top" wrapText="1"/>
    </xf>
    <xf numFmtId="0" fontId="6" fillId="0" borderId="0" xfId="0" applyFont="1" applyAlignment="1">
      <alignment vertical="top" wrapText="1"/>
    </xf>
    <xf numFmtId="0" fontId="5" fillId="0" borderId="0" xfId="0" applyFont="1" applyAlignment="1">
      <alignment vertical="top"/>
    </xf>
    <xf numFmtId="9" fontId="5" fillId="0" borderId="6" xfId="0" applyNumberFormat="1" applyFont="1" applyBorder="1" applyAlignment="1">
      <alignment horizontal="center" vertical="top" wrapText="1"/>
    </xf>
    <xf numFmtId="9" fontId="5" fillId="0" borderId="9" xfId="0" applyNumberFormat="1" applyFont="1" applyBorder="1" applyAlignment="1">
      <alignment horizontal="center" vertical="top" wrapText="1"/>
    </xf>
    <xf numFmtId="0" fontId="5" fillId="0" borderId="5" xfId="0" applyFont="1" applyBorder="1" applyAlignment="1">
      <alignment vertical="top" wrapText="1"/>
    </xf>
    <xf numFmtId="0" fontId="5" fillId="0" borderId="7" xfId="0" applyFont="1" applyBorder="1" applyAlignment="1">
      <alignment vertical="top" wrapText="1"/>
    </xf>
    <xf numFmtId="4" fontId="6" fillId="2" borderId="5" xfId="0" applyNumberFormat="1" applyFont="1" applyFill="1" applyBorder="1" applyAlignment="1">
      <alignment horizontal="right" vertical="top" wrapText="1"/>
    </xf>
    <xf numFmtId="0" fontId="5" fillId="4" borderId="7" xfId="0" applyFont="1" applyFill="1" applyBorder="1" applyAlignment="1">
      <alignment vertical="top" wrapText="1"/>
    </xf>
    <xf numFmtId="43" fontId="5" fillId="4" borderId="6" xfId="1" applyFont="1" applyFill="1" applyBorder="1" applyAlignment="1">
      <alignment vertical="top" wrapText="1"/>
    </xf>
    <xf numFmtId="43" fontId="5" fillId="4" borderId="7" xfId="1" applyFont="1" applyFill="1" applyBorder="1" applyAlignment="1">
      <alignment vertical="top" wrapText="1"/>
    </xf>
    <xf numFmtId="43" fontId="5" fillId="4" borderId="9" xfId="1" applyFont="1" applyFill="1" applyBorder="1" applyAlignment="1">
      <alignment vertical="top" wrapText="1"/>
    </xf>
    <xf numFmtId="43" fontId="11" fillId="4" borderId="9" xfId="1" applyFont="1" applyFill="1" applyBorder="1" applyAlignment="1">
      <alignment vertical="top" wrapText="1"/>
    </xf>
    <xf numFmtId="4" fontId="5" fillId="4" borderId="5" xfId="1" applyNumberFormat="1" applyFont="1" applyFill="1" applyBorder="1" applyAlignment="1">
      <alignment horizontal="right" vertical="top" wrapText="1"/>
    </xf>
    <xf numFmtId="4" fontId="6" fillId="2" borderId="5" xfId="1" applyNumberFormat="1" applyFont="1" applyFill="1" applyBorder="1" applyAlignment="1">
      <alignment horizontal="right" vertical="top" wrapText="1"/>
    </xf>
    <xf numFmtId="167" fontId="6" fillId="2" borderId="5" xfId="0" applyNumberFormat="1" applyFont="1" applyFill="1" applyBorder="1" applyAlignment="1">
      <alignment vertical="top" wrapText="1"/>
    </xf>
    <xf numFmtId="167" fontId="6" fillId="2" borderId="7" xfId="0" applyNumberFormat="1" applyFont="1" applyFill="1" applyBorder="1" applyAlignment="1">
      <alignment vertical="top" wrapText="1"/>
    </xf>
    <xf numFmtId="4" fontId="6" fillId="2" borderId="4" xfId="0" applyNumberFormat="1" applyFont="1" applyFill="1" applyBorder="1" applyAlignment="1">
      <alignment horizontal="right" vertical="top" wrapText="1"/>
    </xf>
    <xf numFmtId="4" fontId="5" fillId="4" borderId="4" xfId="1" applyNumberFormat="1" applyFont="1" applyFill="1" applyBorder="1" applyAlignment="1">
      <alignment horizontal="right" vertical="top" wrapText="1"/>
    </xf>
    <xf numFmtId="4" fontId="6" fillId="2" borderId="4" xfId="1" applyNumberFormat="1" applyFont="1" applyFill="1" applyBorder="1" applyAlignment="1">
      <alignment horizontal="right" vertical="top" wrapText="1"/>
    </xf>
    <xf numFmtId="4" fontId="5" fillId="5" borderId="5" xfId="1" applyNumberFormat="1" applyFont="1" applyFill="1" applyBorder="1" applyAlignment="1">
      <alignment horizontal="right" vertical="top" wrapText="1"/>
    </xf>
    <xf numFmtId="43" fontId="5" fillId="5" borderId="6" xfId="1" applyFont="1" applyFill="1" applyBorder="1" applyAlignment="1">
      <alignment vertical="top" wrapText="1"/>
    </xf>
    <xf numFmtId="43" fontId="5" fillId="5" borderId="9" xfId="1" applyFont="1" applyFill="1" applyBorder="1" applyAlignment="1">
      <alignment vertical="top" wrapText="1"/>
    </xf>
    <xf numFmtId="4" fontId="11" fillId="5" borderId="6" xfId="1" applyNumberFormat="1" applyFont="1" applyFill="1" applyBorder="1" applyAlignment="1">
      <alignment vertical="top" wrapText="1"/>
    </xf>
    <xf numFmtId="43" fontId="5" fillId="5" borderId="7" xfId="1" applyFont="1" applyFill="1" applyBorder="1" applyAlignment="1">
      <alignment vertical="top" wrapText="1"/>
    </xf>
    <xf numFmtId="0" fontId="5" fillId="5" borderId="7" xfId="0" applyFont="1" applyFill="1" applyBorder="1" applyAlignment="1">
      <alignment vertical="top" wrapText="1"/>
    </xf>
    <xf numFmtId="165" fontId="6" fillId="3" borderId="0" xfId="0" applyNumberFormat="1" applyFont="1" applyFill="1" applyBorder="1" applyAlignment="1">
      <alignment vertical="top" wrapText="1"/>
    </xf>
    <xf numFmtId="164" fontId="5" fillId="3" borderId="6" xfId="0" applyNumberFormat="1" applyFont="1" applyFill="1" applyBorder="1" applyAlignment="1">
      <alignment vertical="top"/>
    </xf>
    <xf numFmtId="0" fontId="5" fillId="3" borderId="7" xfId="0" applyFont="1" applyFill="1" applyBorder="1" applyAlignment="1">
      <alignment vertical="top" wrapText="1"/>
    </xf>
    <xf numFmtId="4" fontId="12" fillId="0" borderId="0" xfId="0" applyNumberFormat="1" applyFont="1" applyAlignment="1">
      <alignment vertical="top"/>
    </xf>
    <xf numFmtId="4" fontId="13" fillId="0" borderId="0" xfId="0" applyNumberFormat="1" applyFont="1" applyAlignment="1">
      <alignment vertical="top"/>
    </xf>
    <xf numFmtId="4" fontId="5" fillId="5" borderId="7" xfId="0" applyNumberFormat="1" applyFont="1" applyFill="1" applyBorder="1" applyAlignment="1">
      <alignment vertical="top" wrapText="1"/>
    </xf>
    <xf numFmtId="4" fontId="5" fillId="5" borderId="6" xfId="0" applyNumberFormat="1" applyFont="1" applyFill="1" applyBorder="1" applyAlignment="1">
      <alignment vertical="top" wrapText="1"/>
    </xf>
    <xf numFmtId="4" fontId="5" fillId="5" borderId="9" xfId="0" applyNumberFormat="1" applyFont="1" applyFill="1" applyBorder="1" applyAlignment="1">
      <alignment vertical="top" wrapText="1"/>
    </xf>
    <xf numFmtId="4" fontId="5" fillId="0" borderId="0" xfId="0" applyNumberFormat="1" applyFont="1" applyAlignment="1">
      <alignment vertical="top"/>
    </xf>
    <xf numFmtId="0" fontId="6" fillId="0" borderId="4" xfId="0" applyFont="1" applyBorder="1" applyAlignment="1">
      <alignment vertical="top" wrapText="1"/>
    </xf>
    <xf numFmtId="43" fontId="5" fillId="4" borderId="9" xfId="1" applyFont="1" applyFill="1" applyBorder="1" applyAlignment="1">
      <alignment horizontal="center" vertical="top" wrapText="1"/>
    </xf>
    <xf numFmtId="49" fontId="5" fillId="0" borderId="6" xfId="2" applyNumberFormat="1" applyFont="1" applyBorder="1" applyAlignment="1" applyProtection="1">
      <alignment horizontal="left" vertical="top" wrapText="1"/>
      <protection locked="0"/>
    </xf>
    <xf numFmtId="43" fontId="0" fillId="0" borderId="0" xfId="0" applyNumberFormat="1"/>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7" xfId="0" applyFont="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7" xfId="0" applyFont="1" applyBorder="1" applyAlignment="1">
      <alignment horizontal="left" vertical="top"/>
    </xf>
    <xf numFmtId="0" fontId="6" fillId="0" borderId="2" xfId="0" applyFont="1" applyBorder="1" applyAlignment="1">
      <alignment horizontal="left" vertical="top"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7" xfId="0" applyFont="1" applyBorder="1" applyAlignment="1">
      <alignment vertical="center" wrapText="1"/>
    </xf>
    <xf numFmtId="0" fontId="8" fillId="0" borderId="1" xfId="0" applyFont="1" applyBorder="1" applyAlignment="1">
      <alignment horizontal="lef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43" fontId="6" fillId="0" borderId="2" xfId="1" applyFont="1" applyBorder="1" applyAlignment="1">
      <alignment horizontal="center"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7" xfId="0" applyFont="1" applyBorder="1" applyAlignment="1">
      <alignmen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E8C11-9ADF-4CB6-B9B9-0204CC4CFF85}">
  <dimension ref="A1:K63"/>
  <sheetViews>
    <sheetView tabSelected="1" topLeftCell="A58" zoomScale="87" zoomScaleNormal="87" workbookViewId="0">
      <selection activeCell="D61" sqref="D61"/>
    </sheetView>
  </sheetViews>
  <sheetFormatPr defaultRowHeight="15" x14ac:dyDescent="0.25"/>
  <cols>
    <col min="1" max="1" width="13.5703125" style="2" customWidth="1"/>
    <col min="2" max="2" width="36" style="2" customWidth="1"/>
    <col min="3" max="4" width="12.42578125" style="2" customWidth="1"/>
    <col min="5" max="5" width="12.7109375" style="2" customWidth="1"/>
    <col min="6" max="6" width="13.7109375" style="50" customWidth="1"/>
    <col min="7" max="7" width="15.140625" style="2" customWidth="1"/>
    <col min="8" max="8" width="15.42578125" style="2" bestFit="1" customWidth="1"/>
    <col min="9" max="9" width="16.85546875" style="2" customWidth="1"/>
    <col min="10" max="10" width="28.7109375" style="2" customWidth="1"/>
    <col min="11" max="12" width="28.7109375" customWidth="1"/>
    <col min="13" max="13" width="34.140625" customWidth="1"/>
    <col min="252" max="252" width="14.5703125" customWidth="1"/>
    <col min="253" max="253" width="45.42578125" customWidth="1"/>
    <col min="254" max="255" width="21.5703125" customWidth="1"/>
    <col min="256" max="257" width="22.28515625" customWidth="1"/>
    <col min="258" max="259" width="23" customWidth="1"/>
    <col min="260" max="261" width="17.140625" customWidth="1"/>
    <col min="262" max="262" width="17.42578125" customWidth="1"/>
    <col min="263" max="263" width="19.85546875" customWidth="1"/>
    <col min="264" max="264" width="30.140625" customWidth="1"/>
    <col min="265" max="265" width="22.7109375" customWidth="1"/>
    <col min="266" max="268" width="28.7109375" customWidth="1"/>
    <col min="269" max="269" width="34.140625" customWidth="1"/>
    <col min="508" max="508" width="14.5703125" customWidth="1"/>
    <col min="509" max="509" width="45.42578125" customWidth="1"/>
    <col min="510" max="511" width="21.5703125" customWidth="1"/>
    <col min="512" max="513" width="22.28515625" customWidth="1"/>
    <col min="514" max="515" width="23" customWidth="1"/>
    <col min="516" max="517" width="17.140625" customWidth="1"/>
    <col min="518" max="518" width="17.42578125" customWidth="1"/>
    <col min="519" max="519" width="19.85546875" customWidth="1"/>
    <col min="520" max="520" width="30.140625" customWidth="1"/>
    <col min="521" max="521" width="22.7109375" customWidth="1"/>
    <col min="522" max="524" width="28.7109375" customWidth="1"/>
    <col min="525" max="525" width="34.140625" customWidth="1"/>
    <col min="764" max="764" width="14.5703125" customWidth="1"/>
    <col min="765" max="765" width="45.42578125" customWidth="1"/>
    <col min="766" max="767" width="21.5703125" customWidth="1"/>
    <col min="768" max="769" width="22.28515625" customWidth="1"/>
    <col min="770" max="771" width="23" customWidth="1"/>
    <col min="772" max="773" width="17.140625" customWidth="1"/>
    <col min="774" max="774" width="17.42578125" customWidth="1"/>
    <col min="775" max="775" width="19.85546875" customWidth="1"/>
    <col min="776" max="776" width="30.140625" customWidth="1"/>
    <col min="777" max="777" width="22.7109375" customWidth="1"/>
    <col min="778" max="780" width="28.7109375" customWidth="1"/>
    <col min="781" max="781" width="34.140625" customWidth="1"/>
    <col min="1020" max="1020" width="14.5703125" customWidth="1"/>
    <col min="1021" max="1021" width="45.42578125" customWidth="1"/>
    <col min="1022" max="1023" width="21.5703125" customWidth="1"/>
    <col min="1024" max="1025" width="22.28515625" customWidth="1"/>
    <col min="1026" max="1027" width="23" customWidth="1"/>
    <col min="1028" max="1029" width="17.140625" customWidth="1"/>
    <col min="1030" max="1030" width="17.42578125" customWidth="1"/>
    <col min="1031" max="1031" width="19.85546875" customWidth="1"/>
    <col min="1032" max="1032" width="30.140625" customWidth="1"/>
    <col min="1033" max="1033" width="22.7109375" customWidth="1"/>
    <col min="1034" max="1036" width="28.7109375" customWidth="1"/>
    <col min="1037" max="1037" width="34.140625" customWidth="1"/>
    <col min="1276" max="1276" width="14.5703125" customWidth="1"/>
    <col min="1277" max="1277" width="45.42578125" customWidth="1"/>
    <col min="1278" max="1279" width="21.5703125" customWidth="1"/>
    <col min="1280" max="1281" width="22.28515625" customWidth="1"/>
    <col min="1282" max="1283" width="23" customWidth="1"/>
    <col min="1284" max="1285" width="17.140625" customWidth="1"/>
    <col min="1286" max="1286" width="17.42578125" customWidth="1"/>
    <col min="1287" max="1287" width="19.85546875" customWidth="1"/>
    <col min="1288" max="1288" width="30.140625" customWidth="1"/>
    <col min="1289" max="1289" width="22.7109375" customWidth="1"/>
    <col min="1290" max="1292" width="28.7109375" customWidth="1"/>
    <col min="1293" max="1293" width="34.140625" customWidth="1"/>
    <col min="1532" max="1532" width="14.5703125" customWidth="1"/>
    <col min="1533" max="1533" width="45.42578125" customWidth="1"/>
    <col min="1534" max="1535" width="21.5703125" customWidth="1"/>
    <col min="1536" max="1537" width="22.28515625" customWidth="1"/>
    <col min="1538" max="1539" width="23" customWidth="1"/>
    <col min="1540" max="1541" width="17.140625" customWidth="1"/>
    <col min="1542" max="1542" width="17.42578125" customWidth="1"/>
    <col min="1543" max="1543" width="19.85546875" customWidth="1"/>
    <col min="1544" max="1544" width="30.140625" customWidth="1"/>
    <col min="1545" max="1545" width="22.7109375" customWidth="1"/>
    <col min="1546" max="1548" width="28.7109375" customWidth="1"/>
    <col min="1549" max="1549" width="34.140625" customWidth="1"/>
    <col min="1788" max="1788" width="14.5703125" customWidth="1"/>
    <col min="1789" max="1789" width="45.42578125" customWidth="1"/>
    <col min="1790" max="1791" width="21.5703125" customWidth="1"/>
    <col min="1792" max="1793" width="22.28515625" customWidth="1"/>
    <col min="1794" max="1795" width="23" customWidth="1"/>
    <col min="1796" max="1797" width="17.140625" customWidth="1"/>
    <col min="1798" max="1798" width="17.42578125" customWidth="1"/>
    <col min="1799" max="1799" width="19.85546875" customWidth="1"/>
    <col min="1800" max="1800" width="30.140625" customWidth="1"/>
    <col min="1801" max="1801" width="22.7109375" customWidth="1"/>
    <col min="1802" max="1804" width="28.7109375" customWidth="1"/>
    <col min="1805" max="1805" width="34.140625" customWidth="1"/>
    <col min="2044" max="2044" width="14.5703125" customWidth="1"/>
    <col min="2045" max="2045" width="45.42578125" customWidth="1"/>
    <col min="2046" max="2047" width="21.5703125" customWidth="1"/>
    <col min="2048" max="2049" width="22.28515625" customWidth="1"/>
    <col min="2050" max="2051" width="23" customWidth="1"/>
    <col min="2052" max="2053" width="17.140625" customWidth="1"/>
    <col min="2054" max="2054" width="17.42578125" customWidth="1"/>
    <col min="2055" max="2055" width="19.85546875" customWidth="1"/>
    <col min="2056" max="2056" width="30.140625" customWidth="1"/>
    <col min="2057" max="2057" width="22.7109375" customWidth="1"/>
    <col min="2058" max="2060" width="28.7109375" customWidth="1"/>
    <col min="2061" max="2061" width="34.140625" customWidth="1"/>
    <col min="2300" max="2300" width="14.5703125" customWidth="1"/>
    <col min="2301" max="2301" width="45.42578125" customWidth="1"/>
    <col min="2302" max="2303" width="21.5703125" customWidth="1"/>
    <col min="2304" max="2305" width="22.28515625" customWidth="1"/>
    <col min="2306" max="2307" width="23" customWidth="1"/>
    <col min="2308" max="2309" width="17.140625" customWidth="1"/>
    <col min="2310" max="2310" width="17.42578125" customWidth="1"/>
    <col min="2311" max="2311" width="19.85546875" customWidth="1"/>
    <col min="2312" max="2312" width="30.140625" customWidth="1"/>
    <col min="2313" max="2313" width="22.7109375" customWidth="1"/>
    <col min="2314" max="2316" width="28.7109375" customWidth="1"/>
    <col min="2317" max="2317" width="34.140625" customWidth="1"/>
    <col min="2556" max="2556" width="14.5703125" customWidth="1"/>
    <col min="2557" max="2557" width="45.42578125" customWidth="1"/>
    <col min="2558" max="2559" width="21.5703125" customWidth="1"/>
    <col min="2560" max="2561" width="22.28515625" customWidth="1"/>
    <col min="2562" max="2563" width="23" customWidth="1"/>
    <col min="2564" max="2565" width="17.140625" customWidth="1"/>
    <col min="2566" max="2566" width="17.42578125" customWidth="1"/>
    <col min="2567" max="2567" width="19.85546875" customWidth="1"/>
    <col min="2568" max="2568" width="30.140625" customWidth="1"/>
    <col min="2569" max="2569" width="22.7109375" customWidth="1"/>
    <col min="2570" max="2572" width="28.7109375" customWidth="1"/>
    <col min="2573" max="2573" width="34.140625" customWidth="1"/>
    <col min="2812" max="2812" width="14.5703125" customWidth="1"/>
    <col min="2813" max="2813" width="45.42578125" customWidth="1"/>
    <col min="2814" max="2815" width="21.5703125" customWidth="1"/>
    <col min="2816" max="2817" width="22.28515625" customWidth="1"/>
    <col min="2818" max="2819" width="23" customWidth="1"/>
    <col min="2820" max="2821" width="17.140625" customWidth="1"/>
    <col min="2822" max="2822" width="17.42578125" customWidth="1"/>
    <col min="2823" max="2823" width="19.85546875" customWidth="1"/>
    <col min="2824" max="2824" width="30.140625" customWidth="1"/>
    <col min="2825" max="2825" width="22.7109375" customWidth="1"/>
    <col min="2826" max="2828" width="28.7109375" customWidth="1"/>
    <col min="2829" max="2829" width="34.140625" customWidth="1"/>
    <col min="3068" max="3068" width="14.5703125" customWidth="1"/>
    <col min="3069" max="3069" width="45.42578125" customWidth="1"/>
    <col min="3070" max="3071" width="21.5703125" customWidth="1"/>
    <col min="3072" max="3073" width="22.28515625" customWidth="1"/>
    <col min="3074" max="3075" width="23" customWidth="1"/>
    <col min="3076" max="3077" width="17.140625" customWidth="1"/>
    <col min="3078" max="3078" width="17.42578125" customWidth="1"/>
    <col min="3079" max="3079" width="19.85546875" customWidth="1"/>
    <col min="3080" max="3080" width="30.140625" customWidth="1"/>
    <col min="3081" max="3081" width="22.7109375" customWidth="1"/>
    <col min="3082" max="3084" width="28.7109375" customWidth="1"/>
    <col min="3085" max="3085" width="34.140625" customWidth="1"/>
    <col min="3324" max="3324" width="14.5703125" customWidth="1"/>
    <col min="3325" max="3325" width="45.42578125" customWidth="1"/>
    <col min="3326" max="3327" width="21.5703125" customWidth="1"/>
    <col min="3328" max="3329" width="22.28515625" customWidth="1"/>
    <col min="3330" max="3331" width="23" customWidth="1"/>
    <col min="3332" max="3333" width="17.140625" customWidth="1"/>
    <col min="3334" max="3334" width="17.42578125" customWidth="1"/>
    <col min="3335" max="3335" width="19.85546875" customWidth="1"/>
    <col min="3336" max="3336" width="30.140625" customWidth="1"/>
    <col min="3337" max="3337" width="22.7109375" customWidth="1"/>
    <col min="3338" max="3340" width="28.7109375" customWidth="1"/>
    <col min="3341" max="3341" width="34.140625" customWidth="1"/>
    <col min="3580" max="3580" width="14.5703125" customWidth="1"/>
    <col min="3581" max="3581" width="45.42578125" customWidth="1"/>
    <col min="3582" max="3583" width="21.5703125" customWidth="1"/>
    <col min="3584" max="3585" width="22.28515625" customWidth="1"/>
    <col min="3586" max="3587" width="23" customWidth="1"/>
    <col min="3588" max="3589" width="17.140625" customWidth="1"/>
    <col min="3590" max="3590" width="17.42578125" customWidth="1"/>
    <col min="3591" max="3591" width="19.85546875" customWidth="1"/>
    <col min="3592" max="3592" width="30.140625" customWidth="1"/>
    <col min="3593" max="3593" width="22.7109375" customWidth="1"/>
    <col min="3594" max="3596" width="28.7109375" customWidth="1"/>
    <col min="3597" max="3597" width="34.140625" customWidth="1"/>
    <col min="3836" max="3836" width="14.5703125" customWidth="1"/>
    <col min="3837" max="3837" width="45.42578125" customWidth="1"/>
    <col min="3838" max="3839" width="21.5703125" customWidth="1"/>
    <col min="3840" max="3841" width="22.28515625" customWidth="1"/>
    <col min="3842" max="3843" width="23" customWidth="1"/>
    <col min="3844" max="3845" width="17.140625" customWidth="1"/>
    <col min="3846" max="3846" width="17.42578125" customWidth="1"/>
    <col min="3847" max="3847" width="19.85546875" customWidth="1"/>
    <col min="3848" max="3848" width="30.140625" customWidth="1"/>
    <col min="3849" max="3849" width="22.7109375" customWidth="1"/>
    <col min="3850" max="3852" width="28.7109375" customWidth="1"/>
    <col min="3853" max="3853" width="34.140625" customWidth="1"/>
    <col min="4092" max="4092" width="14.5703125" customWidth="1"/>
    <col min="4093" max="4093" width="45.42578125" customWidth="1"/>
    <col min="4094" max="4095" width="21.5703125" customWidth="1"/>
    <col min="4096" max="4097" width="22.28515625" customWidth="1"/>
    <col min="4098" max="4099" width="23" customWidth="1"/>
    <col min="4100" max="4101" width="17.140625" customWidth="1"/>
    <col min="4102" max="4102" width="17.42578125" customWidth="1"/>
    <col min="4103" max="4103" width="19.85546875" customWidth="1"/>
    <col min="4104" max="4104" width="30.140625" customWidth="1"/>
    <col min="4105" max="4105" width="22.7109375" customWidth="1"/>
    <col min="4106" max="4108" width="28.7109375" customWidth="1"/>
    <col min="4109" max="4109" width="34.140625" customWidth="1"/>
    <col min="4348" max="4348" width="14.5703125" customWidth="1"/>
    <col min="4349" max="4349" width="45.42578125" customWidth="1"/>
    <col min="4350" max="4351" width="21.5703125" customWidth="1"/>
    <col min="4352" max="4353" width="22.28515625" customWidth="1"/>
    <col min="4354" max="4355" width="23" customWidth="1"/>
    <col min="4356" max="4357" width="17.140625" customWidth="1"/>
    <col min="4358" max="4358" width="17.42578125" customWidth="1"/>
    <col min="4359" max="4359" width="19.85546875" customWidth="1"/>
    <col min="4360" max="4360" width="30.140625" customWidth="1"/>
    <col min="4361" max="4361" width="22.7109375" customWidth="1"/>
    <col min="4362" max="4364" width="28.7109375" customWidth="1"/>
    <col min="4365" max="4365" width="34.140625" customWidth="1"/>
    <col min="4604" max="4604" width="14.5703125" customWidth="1"/>
    <col min="4605" max="4605" width="45.42578125" customWidth="1"/>
    <col min="4606" max="4607" width="21.5703125" customWidth="1"/>
    <col min="4608" max="4609" width="22.28515625" customWidth="1"/>
    <col min="4610" max="4611" width="23" customWidth="1"/>
    <col min="4612" max="4613" width="17.140625" customWidth="1"/>
    <col min="4614" max="4614" width="17.42578125" customWidth="1"/>
    <col min="4615" max="4615" width="19.85546875" customWidth="1"/>
    <col min="4616" max="4616" width="30.140625" customWidth="1"/>
    <col min="4617" max="4617" width="22.7109375" customWidth="1"/>
    <col min="4618" max="4620" width="28.7109375" customWidth="1"/>
    <col min="4621" max="4621" width="34.140625" customWidth="1"/>
    <col min="4860" max="4860" width="14.5703125" customWidth="1"/>
    <col min="4861" max="4861" width="45.42578125" customWidth="1"/>
    <col min="4862" max="4863" width="21.5703125" customWidth="1"/>
    <col min="4864" max="4865" width="22.28515625" customWidth="1"/>
    <col min="4866" max="4867" width="23" customWidth="1"/>
    <col min="4868" max="4869" width="17.140625" customWidth="1"/>
    <col min="4870" max="4870" width="17.42578125" customWidth="1"/>
    <col min="4871" max="4871" width="19.85546875" customWidth="1"/>
    <col min="4872" max="4872" width="30.140625" customWidth="1"/>
    <col min="4873" max="4873" width="22.7109375" customWidth="1"/>
    <col min="4874" max="4876" width="28.7109375" customWidth="1"/>
    <col min="4877" max="4877" width="34.140625" customWidth="1"/>
    <col min="5116" max="5116" width="14.5703125" customWidth="1"/>
    <col min="5117" max="5117" width="45.42578125" customWidth="1"/>
    <col min="5118" max="5119" width="21.5703125" customWidth="1"/>
    <col min="5120" max="5121" width="22.28515625" customWidth="1"/>
    <col min="5122" max="5123" width="23" customWidth="1"/>
    <col min="5124" max="5125" width="17.140625" customWidth="1"/>
    <col min="5126" max="5126" width="17.42578125" customWidth="1"/>
    <col min="5127" max="5127" width="19.85546875" customWidth="1"/>
    <col min="5128" max="5128" width="30.140625" customWidth="1"/>
    <col min="5129" max="5129" width="22.7109375" customWidth="1"/>
    <col min="5130" max="5132" width="28.7109375" customWidth="1"/>
    <col min="5133" max="5133" width="34.140625" customWidth="1"/>
    <col min="5372" max="5372" width="14.5703125" customWidth="1"/>
    <col min="5373" max="5373" width="45.42578125" customWidth="1"/>
    <col min="5374" max="5375" width="21.5703125" customWidth="1"/>
    <col min="5376" max="5377" width="22.28515625" customWidth="1"/>
    <col min="5378" max="5379" width="23" customWidth="1"/>
    <col min="5380" max="5381" width="17.140625" customWidth="1"/>
    <col min="5382" max="5382" width="17.42578125" customWidth="1"/>
    <col min="5383" max="5383" width="19.85546875" customWidth="1"/>
    <col min="5384" max="5384" width="30.140625" customWidth="1"/>
    <col min="5385" max="5385" width="22.7109375" customWidth="1"/>
    <col min="5386" max="5388" width="28.7109375" customWidth="1"/>
    <col min="5389" max="5389" width="34.140625" customWidth="1"/>
    <col min="5628" max="5628" width="14.5703125" customWidth="1"/>
    <col min="5629" max="5629" width="45.42578125" customWidth="1"/>
    <col min="5630" max="5631" width="21.5703125" customWidth="1"/>
    <col min="5632" max="5633" width="22.28515625" customWidth="1"/>
    <col min="5634" max="5635" width="23" customWidth="1"/>
    <col min="5636" max="5637" width="17.140625" customWidth="1"/>
    <col min="5638" max="5638" width="17.42578125" customWidth="1"/>
    <col min="5639" max="5639" width="19.85546875" customWidth="1"/>
    <col min="5640" max="5640" width="30.140625" customWidth="1"/>
    <col min="5641" max="5641" width="22.7109375" customWidth="1"/>
    <col min="5642" max="5644" width="28.7109375" customWidth="1"/>
    <col min="5645" max="5645" width="34.140625" customWidth="1"/>
    <col min="5884" max="5884" width="14.5703125" customWidth="1"/>
    <col min="5885" max="5885" width="45.42578125" customWidth="1"/>
    <col min="5886" max="5887" width="21.5703125" customWidth="1"/>
    <col min="5888" max="5889" width="22.28515625" customWidth="1"/>
    <col min="5890" max="5891" width="23" customWidth="1"/>
    <col min="5892" max="5893" width="17.140625" customWidth="1"/>
    <col min="5894" max="5894" width="17.42578125" customWidth="1"/>
    <col min="5895" max="5895" width="19.85546875" customWidth="1"/>
    <col min="5896" max="5896" width="30.140625" customWidth="1"/>
    <col min="5897" max="5897" width="22.7109375" customWidth="1"/>
    <col min="5898" max="5900" width="28.7109375" customWidth="1"/>
    <col min="5901" max="5901" width="34.140625" customWidth="1"/>
    <col min="6140" max="6140" width="14.5703125" customWidth="1"/>
    <col min="6141" max="6141" width="45.42578125" customWidth="1"/>
    <col min="6142" max="6143" width="21.5703125" customWidth="1"/>
    <col min="6144" max="6145" width="22.28515625" customWidth="1"/>
    <col min="6146" max="6147" width="23" customWidth="1"/>
    <col min="6148" max="6149" width="17.140625" customWidth="1"/>
    <col min="6150" max="6150" width="17.42578125" customWidth="1"/>
    <col min="6151" max="6151" width="19.85546875" customWidth="1"/>
    <col min="6152" max="6152" width="30.140625" customWidth="1"/>
    <col min="6153" max="6153" width="22.7109375" customWidth="1"/>
    <col min="6154" max="6156" width="28.7109375" customWidth="1"/>
    <col min="6157" max="6157" width="34.140625" customWidth="1"/>
    <col min="6396" max="6396" width="14.5703125" customWidth="1"/>
    <col min="6397" max="6397" width="45.42578125" customWidth="1"/>
    <col min="6398" max="6399" width="21.5703125" customWidth="1"/>
    <col min="6400" max="6401" width="22.28515625" customWidth="1"/>
    <col min="6402" max="6403" width="23" customWidth="1"/>
    <col min="6404" max="6405" width="17.140625" customWidth="1"/>
    <col min="6406" max="6406" width="17.42578125" customWidth="1"/>
    <col min="6407" max="6407" width="19.85546875" customWidth="1"/>
    <col min="6408" max="6408" width="30.140625" customWidth="1"/>
    <col min="6409" max="6409" width="22.7109375" customWidth="1"/>
    <col min="6410" max="6412" width="28.7109375" customWidth="1"/>
    <col min="6413" max="6413" width="34.140625" customWidth="1"/>
    <col min="6652" max="6652" width="14.5703125" customWidth="1"/>
    <col min="6653" max="6653" width="45.42578125" customWidth="1"/>
    <col min="6654" max="6655" width="21.5703125" customWidth="1"/>
    <col min="6656" max="6657" width="22.28515625" customWidth="1"/>
    <col min="6658" max="6659" width="23" customWidth="1"/>
    <col min="6660" max="6661" width="17.140625" customWidth="1"/>
    <col min="6662" max="6662" width="17.42578125" customWidth="1"/>
    <col min="6663" max="6663" width="19.85546875" customWidth="1"/>
    <col min="6664" max="6664" width="30.140625" customWidth="1"/>
    <col min="6665" max="6665" width="22.7109375" customWidth="1"/>
    <col min="6666" max="6668" width="28.7109375" customWidth="1"/>
    <col min="6669" max="6669" width="34.140625" customWidth="1"/>
    <col min="6908" max="6908" width="14.5703125" customWidth="1"/>
    <col min="6909" max="6909" width="45.42578125" customWidth="1"/>
    <col min="6910" max="6911" width="21.5703125" customWidth="1"/>
    <col min="6912" max="6913" width="22.28515625" customWidth="1"/>
    <col min="6914" max="6915" width="23" customWidth="1"/>
    <col min="6916" max="6917" width="17.140625" customWidth="1"/>
    <col min="6918" max="6918" width="17.42578125" customWidth="1"/>
    <col min="6919" max="6919" width="19.85546875" customWidth="1"/>
    <col min="6920" max="6920" width="30.140625" customWidth="1"/>
    <col min="6921" max="6921" width="22.7109375" customWidth="1"/>
    <col min="6922" max="6924" width="28.7109375" customWidth="1"/>
    <col min="6925" max="6925" width="34.140625" customWidth="1"/>
    <col min="7164" max="7164" width="14.5703125" customWidth="1"/>
    <col min="7165" max="7165" width="45.42578125" customWidth="1"/>
    <col min="7166" max="7167" width="21.5703125" customWidth="1"/>
    <col min="7168" max="7169" width="22.28515625" customWidth="1"/>
    <col min="7170" max="7171" width="23" customWidth="1"/>
    <col min="7172" max="7173" width="17.140625" customWidth="1"/>
    <col min="7174" max="7174" width="17.42578125" customWidth="1"/>
    <col min="7175" max="7175" width="19.85546875" customWidth="1"/>
    <col min="7176" max="7176" width="30.140625" customWidth="1"/>
    <col min="7177" max="7177" width="22.7109375" customWidth="1"/>
    <col min="7178" max="7180" width="28.7109375" customWidth="1"/>
    <col min="7181" max="7181" width="34.140625" customWidth="1"/>
    <col min="7420" max="7420" width="14.5703125" customWidth="1"/>
    <col min="7421" max="7421" width="45.42578125" customWidth="1"/>
    <col min="7422" max="7423" width="21.5703125" customWidth="1"/>
    <col min="7424" max="7425" width="22.28515625" customWidth="1"/>
    <col min="7426" max="7427" width="23" customWidth="1"/>
    <col min="7428" max="7429" width="17.140625" customWidth="1"/>
    <col min="7430" max="7430" width="17.42578125" customWidth="1"/>
    <col min="7431" max="7431" width="19.85546875" customWidth="1"/>
    <col min="7432" max="7432" width="30.140625" customWidth="1"/>
    <col min="7433" max="7433" width="22.7109375" customWidth="1"/>
    <col min="7434" max="7436" width="28.7109375" customWidth="1"/>
    <col min="7437" max="7437" width="34.140625" customWidth="1"/>
    <col min="7676" max="7676" width="14.5703125" customWidth="1"/>
    <col min="7677" max="7677" width="45.42578125" customWidth="1"/>
    <col min="7678" max="7679" width="21.5703125" customWidth="1"/>
    <col min="7680" max="7681" width="22.28515625" customWidth="1"/>
    <col min="7682" max="7683" width="23" customWidth="1"/>
    <col min="7684" max="7685" width="17.140625" customWidth="1"/>
    <col min="7686" max="7686" width="17.42578125" customWidth="1"/>
    <col min="7687" max="7687" width="19.85546875" customWidth="1"/>
    <col min="7688" max="7688" width="30.140625" customWidth="1"/>
    <col min="7689" max="7689" width="22.7109375" customWidth="1"/>
    <col min="7690" max="7692" width="28.7109375" customWidth="1"/>
    <col min="7693" max="7693" width="34.140625" customWidth="1"/>
    <col min="7932" max="7932" width="14.5703125" customWidth="1"/>
    <col min="7933" max="7933" width="45.42578125" customWidth="1"/>
    <col min="7934" max="7935" width="21.5703125" customWidth="1"/>
    <col min="7936" max="7937" width="22.28515625" customWidth="1"/>
    <col min="7938" max="7939" width="23" customWidth="1"/>
    <col min="7940" max="7941" width="17.140625" customWidth="1"/>
    <col min="7942" max="7942" width="17.42578125" customWidth="1"/>
    <col min="7943" max="7943" width="19.85546875" customWidth="1"/>
    <col min="7944" max="7944" width="30.140625" customWidth="1"/>
    <col min="7945" max="7945" width="22.7109375" customWidth="1"/>
    <col min="7946" max="7948" width="28.7109375" customWidth="1"/>
    <col min="7949" max="7949" width="34.140625" customWidth="1"/>
    <col min="8188" max="8188" width="14.5703125" customWidth="1"/>
    <col min="8189" max="8189" width="45.42578125" customWidth="1"/>
    <col min="8190" max="8191" width="21.5703125" customWidth="1"/>
    <col min="8192" max="8193" width="22.28515625" customWidth="1"/>
    <col min="8194" max="8195" width="23" customWidth="1"/>
    <col min="8196" max="8197" width="17.140625" customWidth="1"/>
    <col min="8198" max="8198" width="17.42578125" customWidth="1"/>
    <col min="8199" max="8199" width="19.85546875" customWidth="1"/>
    <col min="8200" max="8200" width="30.140625" customWidth="1"/>
    <col min="8201" max="8201" width="22.7109375" customWidth="1"/>
    <col min="8202" max="8204" width="28.7109375" customWidth="1"/>
    <col min="8205" max="8205" width="34.140625" customWidth="1"/>
    <col min="8444" max="8444" width="14.5703125" customWidth="1"/>
    <col min="8445" max="8445" width="45.42578125" customWidth="1"/>
    <col min="8446" max="8447" width="21.5703125" customWidth="1"/>
    <col min="8448" max="8449" width="22.28515625" customWidth="1"/>
    <col min="8450" max="8451" width="23" customWidth="1"/>
    <col min="8452" max="8453" width="17.140625" customWidth="1"/>
    <col min="8454" max="8454" width="17.42578125" customWidth="1"/>
    <col min="8455" max="8455" width="19.85546875" customWidth="1"/>
    <col min="8456" max="8456" width="30.140625" customWidth="1"/>
    <col min="8457" max="8457" width="22.7109375" customWidth="1"/>
    <col min="8458" max="8460" width="28.7109375" customWidth="1"/>
    <col min="8461" max="8461" width="34.140625" customWidth="1"/>
    <col min="8700" max="8700" width="14.5703125" customWidth="1"/>
    <col min="8701" max="8701" width="45.42578125" customWidth="1"/>
    <col min="8702" max="8703" width="21.5703125" customWidth="1"/>
    <col min="8704" max="8705" width="22.28515625" customWidth="1"/>
    <col min="8706" max="8707" width="23" customWidth="1"/>
    <col min="8708" max="8709" width="17.140625" customWidth="1"/>
    <col min="8710" max="8710" width="17.42578125" customWidth="1"/>
    <col min="8711" max="8711" width="19.85546875" customWidth="1"/>
    <col min="8712" max="8712" width="30.140625" customWidth="1"/>
    <col min="8713" max="8713" width="22.7109375" customWidth="1"/>
    <col min="8714" max="8716" width="28.7109375" customWidth="1"/>
    <col min="8717" max="8717" width="34.140625" customWidth="1"/>
    <col min="8956" max="8956" width="14.5703125" customWidth="1"/>
    <col min="8957" max="8957" width="45.42578125" customWidth="1"/>
    <col min="8958" max="8959" width="21.5703125" customWidth="1"/>
    <col min="8960" max="8961" width="22.28515625" customWidth="1"/>
    <col min="8962" max="8963" width="23" customWidth="1"/>
    <col min="8964" max="8965" width="17.140625" customWidth="1"/>
    <col min="8966" max="8966" width="17.42578125" customWidth="1"/>
    <col min="8967" max="8967" width="19.85546875" customWidth="1"/>
    <col min="8968" max="8968" width="30.140625" customWidth="1"/>
    <col min="8969" max="8969" width="22.7109375" customWidth="1"/>
    <col min="8970" max="8972" width="28.7109375" customWidth="1"/>
    <col min="8973" max="8973" width="34.140625" customWidth="1"/>
    <col min="9212" max="9212" width="14.5703125" customWidth="1"/>
    <col min="9213" max="9213" width="45.42578125" customWidth="1"/>
    <col min="9214" max="9215" width="21.5703125" customWidth="1"/>
    <col min="9216" max="9217" width="22.28515625" customWidth="1"/>
    <col min="9218" max="9219" width="23" customWidth="1"/>
    <col min="9220" max="9221" width="17.140625" customWidth="1"/>
    <col min="9222" max="9222" width="17.42578125" customWidth="1"/>
    <col min="9223" max="9223" width="19.85546875" customWidth="1"/>
    <col min="9224" max="9224" width="30.140625" customWidth="1"/>
    <col min="9225" max="9225" width="22.7109375" customWidth="1"/>
    <col min="9226" max="9228" width="28.7109375" customWidth="1"/>
    <col min="9229" max="9229" width="34.140625" customWidth="1"/>
    <col min="9468" max="9468" width="14.5703125" customWidth="1"/>
    <col min="9469" max="9469" width="45.42578125" customWidth="1"/>
    <col min="9470" max="9471" width="21.5703125" customWidth="1"/>
    <col min="9472" max="9473" width="22.28515625" customWidth="1"/>
    <col min="9474" max="9475" width="23" customWidth="1"/>
    <col min="9476" max="9477" width="17.140625" customWidth="1"/>
    <col min="9478" max="9478" width="17.42578125" customWidth="1"/>
    <col min="9479" max="9479" width="19.85546875" customWidth="1"/>
    <col min="9480" max="9480" width="30.140625" customWidth="1"/>
    <col min="9481" max="9481" width="22.7109375" customWidth="1"/>
    <col min="9482" max="9484" width="28.7109375" customWidth="1"/>
    <col min="9485" max="9485" width="34.140625" customWidth="1"/>
    <col min="9724" max="9724" width="14.5703125" customWidth="1"/>
    <col min="9725" max="9725" width="45.42578125" customWidth="1"/>
    <col min="9726" max="9727" width="21.5703125" customWidth="1"/>
    <col min="9728" max="9729" width="22.28515625" customWidth="1"/>
    <col min="9730" max="9731" width="23" customWidth="1"/>
    <col min="9732" max="9733" width="17.140625" customWidth="1"/>
    <col min="9734" max="9734" width="17.42578125" customWidth="1"/>
    <col min="9735" max="9735" width="19.85546875" customWidth="1"/>
    <col min="9736" max="9736" width="30.140625" customWidth="1"/>
    <col min="9737" max="9737" width="22.7109375" customWidth="1"/>
    <col min="9738" max="9740" width="28.7109375" customWidth="1"/>
    <col min="9741" max="9741" width="34.140625" customWidth="1"/>
    <col min="9980" max="9980" width="14.5703125" customWidth="1"/>
    <col min="9981" max="9981" width="45.42578125" customWidth="1"/>
    <col min="9982" max="9983" width="21.5703125" customWidth="1"/>
    <col min="9984" max="9985" width="22.28515625" customWidth="1"/>
    <col min="9986" max="9987" width="23" customWidth="1"/>
    <col min="9988" max="9989" width="17.140625" customWidth="1"/>
    <col min="9990" max="9990" width="17.42578125" customWidth="1"/>
    <col min="9991" max="9991" width="19.85546875" customWidth="1"/>
    <col min="9992" max="9992" width="30.140625" customWidth="1"/>
    <col min="9993" max="9993" width="22.7109375" customWidth="1"/>
    <col min="9994" max="9996" width="28.7109375" customWidth="1"/>
    <col min="9997" max="9997" width="34.140625" customWidth="1"/>
    <col min="10236" max="10236" width="14.5703125" customWidth="1"/>
    <col min="10237" max="10237" width="45.42578125" customWidth="1"/>
    <col min="10238" max="10239" width="21.5703125" customWidth="1"/>
    <col min="10240" max="10241" width="22.28515625" customWidth="1"/>
    <col min="10242" max="10243" width="23" customWidth="1"/>
    <col min="10244" max="10245" width="17.140625" customWidth="1"/>
    <col min="10246" max="10246" width="17.42578125" customWidth="1"/>
    <col min="10247" max="10247" width="19.85546875" customWidth="1"/>
    <col min="10248" max="10248" width="30.140625" customWidth="1"/>
    <col min="10249" max="10249" width="22.7109375" customWidth="1"/>
    <col min="10250" max="10252" width="28.7109375" customWidth="1"/>
    <col min="10253" max="10253" width="34.140625" customWidth="1"/>
    <col min="10492" max="10492" width="14.5703125" customWidth="1"/>
    <col min="10493" max="10493" width="45.42578125" customWidth="1"/>
    <col min="10494" max="10495" width="21.5703125" customWidth="1"/>
    <col min="10496" max="10497" width="22.28515625" customWidth="1"/>
    <col min="10498" max="10499" width="23" customWidth="1"/>
    <col min="10500" max="10501" width="17.140625" customWidth="1"/>
    <col min="10502" max="10502" width="17.42578125" customWidth="1"/>
    <col min="10503" max="10503" width="19.85546875" customWidth="1"/>
    <col min="10504" max="10504" width="30.140625" customWidth="1"/>
    <col min="10505" max="10505" width="22.7109375" customWidth="1"/>
    <col min="10506" max="10508" width="28.7109375" customWidth="1"/>
    <col min="10509" max="10509" width="34.140625" customWidth="1"/>
    <col min="10748" max="10748" width="14.5703125" customWidth="1"/>
    <col min="10749" max="10749" width="45.42578125" customWidth="1"/>
    <col min="10750" max="10751" width="21.5703125" customWidth="1"/>
    <col min="10752" max="10753" width="22.28515625" customWidth="1"/>
    <col min="10754" max="10755" width="23" customWidth="1"/>
    <col min="10756" max="10757" width="17.140625" customWidth="1"/>
    <col min="10758" max="10758" width="17.42578125" customWidth="1"/>
    <col min="10759" max="10759" width="19.85546875" customWidth="1"/>
    <col min="10760" max="10760" width="30.140625" customWidth="1"/>
    <col min="10761" max="10761" width="22.7109375" customWidth="1"/>
    <col min="10762" max="10764" width="28.7109375" customWidth="1"/>
    <col min="10765" max="10765" width="34.140625" customWidth="1"/>
    <col min="11004" max="11004" width="14.5703125" customWidth="1"/>
    <col min="11005" max="11005" width="45.42578125" customWidth="1"/>
    <col min="11006" max="11007" width="21.5703125" customWidth="1"/>
    <col min="11008" max="11009" width="22.28515625" customWidth="1"/>
    <col min="11010" max="11011" width="23" customWidth="1"/>
    <col min="11012" max="11013" width="17.140625" customWidth="1"/>
    <col min="11014" max="11014" width="17.42578125" customWidth="1"/>
    <col min="11015" max="11015" width="19.85546875" customWidth="1"/>
    <col min="11016" max="11016" width="30.140625" customWidth="1"/>
    <col min="11017" max="11017" width="22.7109375" customWidth="1"/>
    <col min="11018" max="11020" width="28.7109375" customWidth="1"/>
    <col min="11021" max="11021" width="34.140625" customWidth="1"/>
    <col min="11260" max="11260" width="14.5703125" customWidth="1"/>
    <col min="11261" max="11261" width="45.42578125" customWidth="1"/>
    <col min="11262" max="11263" width="21.5703125" customWidth="1"/>
    <col min="11264" max="11265" width="22.28515625" customWidth="1"/>
    <col min="11266" max="11267" width="23" customWidth="1"/>
    <col min="11268" max="11269" width="17.140625" customWidth="1"/>
    <col min="11270" max="11270" width="17.42578125" customWidth="1"/>
    <col min="11271" max="11271" width="19.85546875" customWidth="1"/>
    <col min="11272" max="11272" width="30.140625" customWidth="1"/>
    <col min="11273" max="11273" width="22.7109375" customWidth="1"/>
    <col min="11274" max="11276" width="28.7109375" customWidth="1"/>
    <col min="11277" max="11277" width="34.140625" customWidth="1"/>
    <col min="11516" max="11516" width="14.5703125" customWidth="1"/>
    <col min="11517" max="11517" width="45.42578125" customWidth="1"/>
    <col min="11518" max="11519" width="21.5703125" customWidth="1"/>
    <col min="11520" max="11521" width="22.28515625" customWidth="1"/>
    <col min="11522" max="11523" width="23" customWidth="1"/>
    <col min="11524" max="11525" width="17.140625" customWidth="1"/>
    <col min="11526" max="11526" width="17.42578125" customWidth="1"/>
    <col min="11527" max="11527" width="19.85546875" customWidth="1"/>
    <col min="11528" max="11528" width="30.140625" customWidth="1"/>
    <col min="11529" max="11529" width="22.7109375" customWidth="1"/>
    <col min="11530" max="11532" width="28.7109375" customWidth="1"/>
    <col min="11533" max="11533" width="34.140625" customWidth="1"/>
    <col min="11772" max="11772" width="14.5703125" customWidth="1"/>
    <col min="11773" max="11773" width="45.42578125" customWidth="1"/>
    <col min="11774" max="11775" width="21.5703125" customWidth="1"/>
    <col min="11776" max="11777" width="22.28515625" customWidth="1"/>
    <col min="11778" max="11779" width="23" customWidth="1"/>
    <col min="11780" max="11781" width="17.140625" customWidth="1"/>
    <col min="11782" max="11782" width="17.42578125" customWidth="1"/>
    <col min="11783" max="11783" width="19.85546875" customWidth="1"/>
    <col min="11784" max="11784" width="30.140625" customWidth="1"/>
    <col min="11785" max="11785" width="22.7109375" customWidth="1"/>
    <col min="11786" max="11788" width="28.7109375" customWidth="1"/>
    <col min="11789" max="11789" width="34.140625" customWidth="1"/>
    <col min="12028" max="12028" width="14.5703125" customWidth="1"/>
    <col min="12029" max="12029" width="45.42578125" customWidth="1"/>
    <col min="12030" max="12031" width="21.5703125" customWidth="1"/>
    <col min="12032" max="12033" width="22.28515625" customWidth="1"/>
    <col min="12034" max="12035" width="23" customWidth="1"/>
    <col min="12036" max="12037" width="17.140625" customWidth="1"/>
    <col min="12038" max="12038" width="17.42578125" customWidth="1"/>
    <col min="12039" max="12039" width="19.85546875" customWidth="1"/>
    <col min="12040" max="12040" width="30.140625" customWidth="1"/>
    <col min="12041" max="12041" width="22.7109375" customWidth="1"/>
    <col min="12042" max="12044" width="28.7109375" customWidth="1"/>
    <col min="12045" max="12045" width="34.140625" customWidth="1"/>
    <col min="12284" max="12284" width="14.5703125" customWidth="1"/>
    <col min="12285" max="12285" width="45.42578125" customWidth="1"/>
    <col min="12286" max="12287" width="21.5703125" customWidth="1"/>
    <col min="12288" max="12289" width="22.28515625" customWidth="1"/>
    <col min="12290" max="12291" width="23" customWidth="1"/>
    <col min="12292" max="12293" width="17.140625" customWidth="1"/>
    <col min="12294" max="12294" width="17.42578125" customWidth="1"/>
    <col min="12295" max="12295" width="19.85546875" customWidth="1"/>
    <col min="12296" max="12296" width="30.140625" customWidth="1"/>
    <col min="12297" max="12297" width="22.7109375" customWidth="1"/>
    <col min="12298" max="12300" width="28.7109375" customWidth="1"/>
    <col min="12301" max="12301" width="34.140625" customWidth="1"/>
    <col min="12540" max="12540" width="14.5703125" customWidth="1"/>
    <col min="12541" max="12541" width="45.42578125" customWidth="1"/>
    <col min="12542" max="12543" width="21.5703125" customWidth="1"/>
    <col min="12544" max="12545" width="22.28515625" customWidth="1"/>
    <col min="12546" max="12547" width="23" customWidth="1"/>
    <col min="12548" max="12549" width="17.140625" customWidth="1"/>
    <col min="12550" max="12550" width="17.42578125" customWidth="1"/>
    <col min="12551" max="12551" width="19.85546875" customWidth="1"/>
    <col min="12552" max="12552" width="30.140625" customWidth="1"/>
    <col min="12553" max="12553" width="22.7109375" customWidth="1"/>
    <col min="12554" max="12556" width="28.7109375" customWidth="1"/>
    <col min="12557" max="12557" width="34.140625" customWidth="1"/>
    <col min="12796" max="12796" width="14.5703125" customWidth="1"/>
    <col min="12797" max="12797" width="45.42578125" customWidth="1"/>
    <col min="12798" max="12799" width="21.5703125" customWidth="1"/>
    <col min="12800" max="12801" width="22.28515625" customWidth="1"/>
    <col min="12802" max="12803" width="23" customWidth="1"/>
    <col min="12804" max="12805" width="17.140625" customWidth="1"/>
    <col min="12806" max="12806" width="17.42578125" customWidth="1"/>
    <col min="12807" max="12807" width="19.85546875" customWidth="1"/>
    <col min="12808" max="12808" width="30.140625" customWidth="1"/>
    <col min="12809" max="12809" width="22.7109375" customWidth="1"/>
    <col min="12810" max="12812" width="28.7109375" customWidth="1"/>
    <col min="12813" max="12813" width="34.140625" customWidth="1"/>
    <col min="13052" max="13052" width="14.5703125" customWidth="1"/>
    <col min="13053" max="13053" width="45.42578125" customWidth="1"/>
    <col min="13054" max="13055" width="21.5703125" customWidth="1"/>
    <col min="13056" max="13057" width="22.28515625" customWidth="1"/>
    <col min="13058" max="13059" width="23" customWidth="1"/>
    <col min="13060" max="13061" width="17.140625" customWidth="1"/>
    <col min="13062" max="13062" width="17.42578125" customWidth="1"/>
    <col min="13063" max="13063" width="19.85546875" customWidth="1"/>
    <col min="13064" max="13064" width="30.140625" customWidth="1"/>
    <col min="13065" max="13065" width="22.7109375" customWidth="1"/>
    <col min="13066" max="13068" width="28.7109375" customWidth="1"/>
    <col min="13069" max="13069" width="34.140625" customWidth="1"/>
    <col min="13308" max="13308" width="14.5703125" customWidth="1"/>
    <col min="13309" max="13309" width="45.42578125" customWidth="1"/>
    <col min="13310" max="13311" width="21.5703125" customWidth="1"/>
    <col min="13312" max="13313" width="22.28515625" customWidth="1"/>
    <col min="13314" max="13315" width="23" customWidth="1"/>
    <col min="13316" max="13317" width="17.140625" customWidth="1"/>
    <col min="13318" max="13318" width="17.42578125" customWidth="1"/>
    <col min="13319" max="13319" width="19.85546875" customWidth="1"/>
    <col min="13320" max="13320" width="30.140625" customWidth="1"/>
    <col min="13321" max="13321" width="22.7109375" customWidth="1"/>
    <col min="13322" max="13324" width="28.7109375" customWidth="1"/>
    <col min="13325" max="13325" width="34.140625" customWidth="1"/>
    <col min="13564" max="13564" width="14.5703125" customWidth="1"/>
    <col min="13565" max="13565" width="45.42578125" customWidth="1"/>
    <col min="13566" max="13567" width="21.5703125" customWidth="1"/>
    <col min="13568" max="13569" width="22.28515625" customWidth="1"/>
    <col min="13570" max="13571" width="23" customWidth="1"/>
    <col min="13572" max="13573" width="17.140625" customWidth="1"/>
    <col min="13574" max="13574" width="17.42578125" customWidth="1"/>
    <col min="13575" max="13575" width="19.85546875" customWidth="1"/>
    <col min="13576" max="13576" width="30.140625" customWidth="1"/>
    <col min="13577" max="13577" width="22.7109375" customWidth="1"/>
    <col min="13578" max="13580" width="28.7109375" customWidth="1"/>
    <col min="13581" max="13581" width="34.140625" customWidth="1"/>
    <col min="13820" max="13820" width="14.5703125" customWidth="1"/>
    <col min="13821" max="13821" width="45.42578125" customWidth="1"/>
    <col min="13822" max="13823" width="21.5703125" customWidth="1"/>
    <col min="13824" max="13825" width="22.28515625" customWidth="1"/>
    <col min="13826" max="13827" width="23" customWidth="1"/>
    <col min="13828" max="13829" width="17.140625" customWidth="1"/>
    <col min="13830" max="13830" width="17.42578125" customWidth="1"/>
    <col min="13831" max="13831" width="19.85546875" customWidth="1"/>
    <col min="13832" max="13832" width="30.140625" customWidth="1"/>
    <col min="13833" max="13833" width="22.7109375" customWidth="1"/>
    <col min="13834" max="13836" width="28.7109375" customWidth="1"/>
    <col min="13837" max="13837" width="34.140625" customWidth="1"/>
    <col min="14076" max="14076" width="14.5703125" customWidth="1"/>
    <col min="14077" max="14077" width="45.42578125" customWidth="1"/>
    <col min="14078" max="14079" width="21.5703125" customWidth="1"/>
    <col min="14080" max="14081" width="22.28515625" customWidth="1"/>
    <col min="14082" max="14083" width="23" customWidth="1"/>
    <col min="14084" max="14085" width="17.140625" customWidth="1"/>
    <col min="14086" max="14086" width="17.42578125" customWidth="1"/>
    <col min="14087" max="14087" width="19.85546875" customWidth="1"/>
    <col min="14088" max="14088" width="30.140625" customWidth="1"/>
    <col min="14089" max="14089" width="22.7109375" customWidth="1"/>
    <col min="14090" max="14092" width="28.7109375" customWidth="1"/>
    <col min="14093" max="14093" width="34.140625" customWidth="1"/>
    <col min="14332" max="14332" width="14.5703125" customWidth="1"/>
    <col min="14333" max="14333" width="45.42578125" customWidth="1"/>
    <col min="14334" max="14335" width="21.5703125" customWidth="1"/>
    <col min="14336" max="14337" width="22.28515625" customWidth="1"/>
    <col min="14338" max="14339" width="23" customWidth="1"/>
    <col min="14340" max="14341" width="17.140625" customWidth="1"/>
    <col min="14342" max="14342" width="17.42578125" customWidth="1"/>
    <col min="14343" max="14343" width="19.85546875" customWidth="1"/>
    <col min="14344" max="14344" width="30.140625" customWidth="1"/>
    <col min="14345" max="14345" width="22.7109375" customWidth="1"/>
    <col min="14346" max="14348" width="28.7109375" customWidth="1"/>
    <col min="14349" max="14349" width="34.140625" customWidth="1"/>
    <col min="14588" max="14588" width="14.5703125" customWidth="1"/>
    <col min="14589" max="14589" width="45.42578125" customWidth="1"/>
    <col min="14590" max="14591" width="21.5703125" customWidth="1"/>
    <col min="14592" max="14593" width="22.28515625" customWidth="1"/>
    <col min="14594" max="14595" width="23" customWidth="1"/>
    <col min="14596" max="14597" width="17.140625" customWidth="1"/>
    <col min="14598" max="14598" width="17.42578125" customWidth="1"/>
    <col min="14599" max="14599" width="19.85546875" customWidth="1"/>
    <col min="14600" max="14600" width="30.140625" customWidth="1"/>
    <col min="14601" max="14601" width="22.7109375" customWidth="1"/>
    <col min="14602" max="14604" width="28.7109375" customWidth="1"/>
    <col min="14605" max="14605" width="34.140625" customWidth="1"/>
    <col min="14844" max="14844" width="14.5703125" customWidth="1"/>
    <col min="14845" max="14845" width="45.42578125" customWidth="1"/>
    <col min="14846" max="14847" width="21.5703125" customWidth="1"/>
    <col min="14848" max="14849" width="22.28515625" customWidth="1"/>
    <col min="14850" max="14851" width="23" customWidth="1"/>
    <col min="14852" max="14853" width="17.140625" customWidth="1"/>
    <col min="14854" max="14854" width="17.42578125" customWidth="1"/>
    <col min="14855" max="14855" width="19.85546875" customWidth="1"/>
    <col min="14856" max="14856" width="30.140625" customWidth="1"/>
    <col min="14857" max="14857" width="22.7109375" customWidth="1"/>
    <col min="14858" max="14860" width="28.7109375" customWidth="1"/>
    <col min="14861" max="14861" width="34.140625" customWidth="1"/>
    <col min="15100" max="15100" width="14.5703125" customWidth="1"/>
    <col min="15101" max="15101" width="45.42578125" customWidth="1"/>
    <col min="15102" max="15103" width="21.5703125" customWidth="1"/>
    <col min="15104" max="15105" width="22.28515625" customWidth="1"/>
    <col min="15106" max="15107" width="23" customWidth="1"/>
    <col min="15108" max="15109" width="17.140625" customWidth="1"/>
    <col min="15110" max="15110" width="17.42578125" customWidth="1"/>
    <col min="15111" max="15111" width="19.85546875" customWidth="1"/>
    <col min="15112" max="15112" width="30.140625" customWidth="1"/>
    <col min="15113" max="15113" width="22.7109375" customWidth="1"/>
    <col min="15114" max="15116" width="28.7109375" customWidth="1"/>
    <col min="15117" max="15117" width="34.140625" customWidth="1"/>
    <col min="15356" max="15356" width="14.5703125" customWidth="1"/>
    <col min="15357" max="15357" width="45.42578125" customWidth="1"/>
    <col min="15358" max="15359" width="21.5703125" customWidth="1"/>
    <col min="15360" max="15361" width="22.28515625" customWidth="1"/>
    <col min="15362" max="15363" width="23" customWidth="1"/>
    <col min="15364" max="15365" width="17.140625" customWidth="1"/>
    <col min="15366" max="15366" width="17.42578125" customWidth="1"/>
    <col min="15367" max="15367" width="19.85546875" customWidth="1"/>
    <col min="15368" max="15368" width="30.140625" customWidth="1"/>
    <col min="15369" max="15369" width="22.7109375" customWidth="1"/>
    <col min="15370" max="15372" width="28.7109375" customWidth="1"/>
    <col min="15373" max="15373" width="34.140625" customWidth="1"/>
    <col min="15612" max="15612" width="14.5703125" customWidth="1"/>
    <col min="15613" max="15613" width="45.42578125" customWidth="1"/>
    <col min="15614" max="15615" width="21.5703125" customWidth="1"/>
    <col min="15616" max="15617" width="22.28515625" customWidth="1"/>
    <col min="15618" max="15619" width="23" customWidth="1"/>
    <col min="15620" max="15621" width="17.140625" customWidth="1"/>
    <col min="15622" max="15622" width="17.42578125" customWidth="1"/>
    <col min="15623" max="15623" width="19.85546875" customWidth="1"/>
    <col min="15624" max="15624" width="30.140625" customWidth="1"/>
    <col min="15625" max="15625" width="22.7109375" customWidth="1"/>
    <col min="15626" max="15628" width="28.7109375" customWidth="1"/>
    <col min="15629" max="15629" width="34.140625" customWidth="1"/>
    <col min="15868" max="15868" width="14.5703125" customWidth="1"/>
    <col min="15869" max="15869" width="45.42578125" customWidth="1"/>
    <col min="15870" max="15871" width="21.5703125" customWidth="1"/>
    <col min="15872" max="15873" width="22.28515625" customWidth="1"/>
    <col min="15874" max="15875" width="23" customWidth="1"/>
    <col min="15876" max="15877" width="17.140625" customWidth="1"/>
    <col min="15878" max="15878" width="17.42578125" customWidth="1"/>
    <col min="15879" max="15879" width="19.85546875" customWidth="1"/>
    <col min="15880" max="15880" width="30.140625" customWidth="1"/>
    <col min="15881" max="15881" width="22.7109375" customWidth="1"/>
    <col min="15882" max="15884" width="28.7109375" customWidth="1"/>
    <col min="15885" max="15885" width="34.140625" customWidth="1"/>
    <col min="16124" max="16124" width="14.5703125" customWidth="1"/>
    <col min="16125" max="16125" width="45.42578125" customWidth="1"/>
    <col min="16126" max="16127" width="21.5703125" customWidth="1"/>
    <col min="16128" max="16129" width="22.28515625" customWidth="1"/>
    <col min="16130" max="16131" width="23" customWidth="1"/>
    <col min="16132" max="16133" width="17.140625" customWidth="1"/>
    <col min="16134" max="16134" width="17.42578125" customWidth="1"/>
    <col min="16135" max="16135" width="19.85546875" customWidth="1"/>
    <col min="16136" max="16136" width="30.140625" customWidth="1"/>
    <col min="16137" max="16137" width="22.7109375" customWidth="1"/>
    <col min="16138" max="16140" width="28.7109375" customWidth="1"/>
    <col min="16141" max="16141" width="34.140625" customWidth="1"/>
  </cols>
  <sheetData>
    <row r="1" spans="1:9" ht="15.75" x14ac:dyDescent="0.25">
      <c r="A1" s="1" t="s">
        <v>0</v>
      </c>
      <c r="B1" s="1"/>
      <c r="C1" s="1"/>
      <c r="D1" s="1"/>
      <c r="E1" s="1"/>
      <c r="F1" s="49"/>
    </row>
    <row r="2" spans="1:9" ht="15.75" x14ac:dyDescent="0.25">
      <c r="A2" s="1"/>
      <c r="B2" s="1"/>
      <c r="C2" s="1"/>
      <c r="D2" s="1"/>
      <c r="E2" s="1"/>
      <c r="F2" s="49"/>
    </row>
    <row r="3" spans="1:9" ht="15.75" x14ac:dyDescent="0.25">
      <c r="A3" s="1" t="s">
        <v>1</v>
      </c>
      <c r="B3" s="1"/>
      <c r="C3" s="1"/>
      <c r="D3" s="1"/>
      <c r="E3" s="1"/>
      <c r="F3" s="49"/>
    </row>
    <row r="4" spans="1:9" ht="15.75" x14ac:dyDescent="0.25">
      <c r="A4" s="3"/>
      <c r="B4" s="3"/>
      <c r="C4" s="3"/>
      <c r="D4" s="3"/>
      <c r="E4" s="3"/>
    </row>
    <row r="5" spans="1:9" ht="15.75" x14ac:dyDescent="0.25">
      <c r="A5" s="1" t="s">
        <v>91</v>
      </c>
      <c r="B5" s="3"/>
      <c r="C5" s="3"/>
      <c r="D5" s="3"/>
      <c r="E5" s="3"/>
    </row>
    <row r="6" spans="1:9" ht="16.5" thickBot="1" x14ac:dyDescent="0.3">
      <c r="A6" s="3"/>
      <c r="B6" s="3"/>
      <c r="C6" s="3"/>
      <c r="D6" s="3"/>
      <c r="E6" s="3"/>
    </row>
    <row r="7" spans="1:9" ht="108.95" customHeight="1" thickBot="1" x14ac:dyDescent="0.3">
      <c r="A7" s="4" t="s">
        <v>2</v>
      </c>
      <c r="B7" s="5" t="s">
        <v>3</v>
      </c>
      <c r="C7" s="28" t="s">
        <v>4</v>
      </c>
      <c r="D7" s="28" t="s">
        <v>92</v>
      </c>
      <c r="E7" s="45" t="s">
        <v>5</v>
      </c>
      <c r="F7" s="51" t="s">
        <v>90</v>
      </c>
      <c r="G7" s="5" t="s">
        <v>36</v>
      </c>
      <c r="H7" s="48" t="s">
        <v>6</v>
      </c>
      <c r="I7" s="5" t="s">
        <v>7</v>
      </c>
    </row>
    <row r="8" spans="1:9" ht="16.5" thickBot="1" x14ac:dyDescent="0.3">
      <c r="A8" s="68" t="s">
        <v>26</v>
      </c>
      <c r="B8" s="69"/>
      <c r="C8" s="69"/>
      <c r="D8" s="69"/>
      <c r="E8" s="69"/>
      <c r="F8" s="69"/>
      <c r="G8" s="69"/>
      <c r="H8" s="69"/>
      <c r="I8" s="70"/>
    </row>
    <row r="9" spans="1:9" ht="16.5" thickBot="1" x14ac:dyDescent="0.3">
      <c r="A9" s="6" t="s">
        <v>8</v>
      </c>
      <c r="B9" s="71" t="s">
        <v>27</v>
      </c>
      <c r="C9" s="72"/>
      <c r="D9" s="72"/>
      <c r="E9" s="72"/>
      <c r="F9" s="72"/>
      <c r="G9" s="72"/>
      <c r="H9" s="73"/>
      <c r="I9" s="7"/>
    </row>
    <row r="10" spans="1:9" ht="77.25" thickBot="1" x14ac:dyDescent="0.3">
      <c r="A10" s="8" t="s">
        <v>9</v>
      </c>
      <c r="B10" s="4" t="s">
        <v>28</v>
      </c>
      <c r="C10" s="29">
        <v>120000</v>
      </c>
      <c r="D10" s="29">
        <v>86257.220000000016</v>
      </c>
      <c r="E10" s="41"/>
      <c r="F10" s="52"/>
      <c r="G10" s="23">
        <v>1</v>
      </c>
      <c r="H10" s="47">
        <f>SUM(D10+F10)</f>
        <v>86257.220000000016</v>
      </c>
      <c r="I10" s="9"/>
    </row>
    <row r="11" spans="1:9" ht="102.75" thickBot="1" x14ac:dyDescent="0.3">
      <c r="A11" s="8" t="s">
        <v>10</v>
      </c>
      <c r="B11" s="12" t="s">
        <v>29</v>
      </c>
      <c r="C11" s="29">
        <v>80000</v>
      </c>
      <c r="D11" s="30">
        <v>76478.080000000002</v>
      </c>
      <c r="E11" s="44"/>
      <c r="F11" s="51"/>
      <c r="G11" s="23">
        <v>1</v>
      </c>
      <c r="H11" s="47">
        <f>SUM(D11+F11)</f>
        <v>76478.080000000002</v>
      </c>
      <c r="I11" s="12"/>
    </row>
    <row r="12" spans="1:9" ht="77.25" thickBot="1" x14ac:dyDescent="0.3">
      <c r="A12" s="8" t="s">
        <v>31</v>
      </c>
      <c r="B12" s="12" t="s">
        <v>30</v>
      </c>
      <c r="C12" s="31">
        <v>90000</v>
      </c>
      <c r="D12" s="31">
        <v>88974.31</v>
      </c>
      <c r="E12" s="42">
        <v>90000</v>
      </c>
      <c r="F12" s="51">
        <v>70615.91</v>
      </c>
      <c r="G12" s="23">
        <v>1</v>
      </c>
      <c r="H12" s="47">
        <f>SUM(D12+F12)</f>
        <v>159590.22</v>
      </c>
      <c r="I12" s="12"/>
    </row>
    <row r="13" spans="1:9" ht="90" thickBot="1" x14ac:dyDescent="0.3">
      <c r="A13" s="8" t="s">
        <v>32</v>
      </c>
      <c r="B13" s="12" t="s">
        <v>34</v>
      </c>
      <c r="C13" s="31">
        <v>80000</v>
      </c>
      <c r="D13" s="31">
        <v>28993.17</v>
      </c>
      <c r="E13" s="42"/>
      <c r="F13" s="53"/>
      <c r="G13" s="23">
        <v>1</v>
      </c>
      <c r="H13" s="47">
        <f t="shared" ref="H13:H14" si="0">SUM(D13+F13)</f>
        <v>28993.17</v>
      </c>
      <c r="I13" s="12"/>
    </row>
    <row r="14" spans="1:9" ht="77.25" thickBot="1" x14ac:dyDescent="0.3">
      <c r="A14" s="8" t="s">
        <v>33</v>
      </c>
      <c r="B14" s="12" t="s">
        <v>35</v>
      </c>
      <c r="C14" s="31">
        <v>150000</v>
      </c>
      <c r="D14" s="31">
        <v>120502.99</v>
      </c>
      <c r="E14" s="42"/>
      <c r="F14" s="53"/>
      <c r="G14" s="23">
        <v>1</v>
      </c>
      <c r="H14" s="47">
        <f t="shared" si="0"/>
        <v>120502.99</v>
      </c>
      <c r="I14" s="12"/>
    </row>
    <row r="15" spans="1:9" ht="27.95" customHeight="1" thickBot="1" x14ac:dyDescent="0.3">
      <c r="A15" s="62" t="s">
        <v>11</v>
      </c>
      <c r="B15" s="63"/>
      <c r="C15" s="13">
        <f>C10+C11+C12+C13+C14</f>
        <v>520000</v>
      </c>
      <c r="D15" s="13">
        <f>D10+D11+D12+D13+D14</f>
        <v>401205.77</v>
      </c>
      <c r="E15" s="13">
        <f>E10+E11+E12+E13+E14</f>
        <v>90000</v>
      </c>
      <c r="F15" s="34">
        <f t="shared" ref="F15" si="1">F10+F11+F12+F13+F14</f>
        <v>70615.91</v>
      </c>
      <c r="G15" s="14"/>
      <c r="H15" s="15">
        <f>SUM(H10:H14)</f>
        <v>471821.68</v>
      </c>
      <c r="I15" s="16"/>
    </row>
    <row r="16" spans="1:9" ht="21.95" customHeight="1" thickBot="1" x14ac:dyDescent="0.3">
      <c r="A16" s="6" t="s">
        <v>37</v>
      </c>
      <c r="B16" s="71" t="s">
        <v>38</v>
      </c>
      <c r="C16" s="72"/>
      <c r="D16" s="72"/>
      <c r="E16" s="72"/>
      <c r="F16" s="72"/>
      <c r="G16" s="72"/>
      <c r="H16" s="73"/>
      <c r="I16" s="7"/>
    </row>
    <row r="17" spans="1:11" ht="90" thickBot="1" x14ac:dyDescent="0.3">
      <c r="A17" s="8" t="s">
        <v>39</v>
      </c>
      <c r="B17" s="4" t="s">
        <v>44</v>
      </c>
      <c r="C17" s="29">
        <v>25000</v>
      </c>
      <c r="D17" s="29">
        <v>10128.6</v>
      </c>
      <c r="E17" s="41">
        <v>25000</v>
      </c>
      <c r="F17" s="52"/>
      <c r="G17" s="23">
        <v>0.9</v>
      </c>
      <c r="H17" s="47">
        <f>SUM(D17+F17)</f>
        <v>10128.6</v>
      </c>
      <c r="I17" s="57"/>
      <c r="K17" s="58"/>
    </row>
    <row r="18" spans="1:11" ht="64.5" thickBot="1" x14ac:dyDescent="0.3">
      <c r="A18" s="8" t="s">
        <v>40</v>
      </c>
      <c r="B18" s="12" t="s">
        <v>45</v>
      </c>
      <c r="C18" s="29">
        <v>30000</v>
      </c>
      <c r="D18" s="30"/>
      <c r="E18" s="44">
        <v>20000</v>
      </c>
      <c r="F18" s="51"/>
      <c r="G18" s="23">
        <v>0.9</v>
      </c>
      <c r="H18" s="47">
        <f t="shared" ref="H18:H21" si="2">SUM(D18+F18)</f>
        <v>0</v>
      </c>
      <c r="I18" s="12"/>
      <c r="K18" s="58"/>
    </row>
    <row r="19" spans="1:11" ht="51.75" thickBot="1" x14ac:dyDescent="0.3">
      <c r="A19" s="8" t="s">
        <v>41</v>
      </c>
      <c r="B19" s="12" t="s">
        <v>46</v>
      </c>
      <c r="C19" s="31"/>
      <c r="D19" s="31"/>
      <c r="E19" s="42">
        <v>30000</v>
      </c>
      <c r="F19" s="53">
        <v>23250</v>
      </c>
      <c r="G19" s="23">
        <v>0.9</v>
      </c>
      <c r="H19" s="47">
        <f t="shared" si="2"/>
        <v>23250</v>
      </c>
      <c r="I19" s="12"/>
      <c r="K19" s="58"/>
    </row>
    <row r="20" spans="1:11" ht="77.25" thickBot="1" x14ac:dyDescent="0.3">
      <c r="A20" s="8" t="s">
        <v>42</v>
      </c>
      <c r="B20" s="12" t="s">
        <v>47</v>
      </c>
      <c r="C20" s="31">
        <v>60000</v>
      </c>
      <c r="D20" s="32"/>
      <c r="E20" s="42">
        <v>60000</v>
      </c>
      <c r="F20" s="53"/>
      <c r="G20" s="23">
        <v>0.9</v>
      </c>
      <c r="H20" s="47">
        <f t="shared" si="2"/>
        <v>0</v>
      </c>
      <c r="I20" s="12"/>
      <c r="K20" s="58"/>
    </row>
    <row r="21" spans="1:11" ht="64.5" thickBot="1" x14ac:dyDescent="0.3">
      <c r="A21" s="8" t="s">
        <v>43</v>
      </c>
      <c r="B21" s="12" t="s">
        <v>48</v>
      </c>
      <c r="C21" s="31">
        <v>30000</v>
      </c>
      <c r="D21" s="31">
        <v>16458.16</v>
      </c>
      <c r="E21" s="42">
        <v>30000</v>
      </c>
      <c r="F21" s="53"/>
      <c r="G21" s="23">
        <v>0.9</v>
      </c>
      <c r="H21" s="47">
        <f t="shared" si="2"/>
        <v>16458.16</v>
      </c>
      <c r="I21" s="12"/>
      <c r="K21" s="58"/>
    </row>
    <row r="22" spans="1:11" ht="15.75" thickBot="1" x14ac:dyDescent="0.3">
      <c r="A22" s="62" t="s">
        <v>11</v>
      </c>
      <c r="B22" s="63"/>
      <c r="C22" s="13">
        <f>C17+C18+C19+C20+C21</f>
        <v>145000</v>
      </c>
      <c r="D22" s="13">
        <f>D17+D18+D19+D20+D21</f>
        <v>26586.760000000002</v>
      </c>
      <c r="E22" s="13">
        <f>E17+E18+E19+E20+E21</f>
        <v>165000</v>
      </c>
      <c r="F22" s="34">
        <f t="shared" ref="F22" si="3">F17+F18+F19+F20+F21</f>
        <v>23250</v>
      </c>
      <c r="G22" s="14"/>
      <c r="H22" s="15">
        <f>SUM(H17:H21)</f>
        <v>49836.759999999995</v>
      </c>
      <c r="I22" s="16"/>
      <c r="K22" s="58"/>
    </row>
    <row r="23" spans="1:11" ht="16.5" thickBot="1" x14ac:dyDescent="0.3">
      <c r="A23" s="75" t="s">
        <v>49</v>
      </c>
      <c r="B23" s="76"/>
      <c r="C23" s="76"/>
      <c r="D23" s="76"/>
      <c r="E23" s="76"/>
      <c r="F23" s="76"/>
      <c r="G23" s="77"/>
      <c r="H23" s="10"/>
      <c r="I23" s="12"/>
    </row>
    <row r="24" spans="1:11" ht="15" customHeight="1" thickBot="1" x14ac:dyDescent="0.3">
      <c r="A24" s="18" t="s">
        <v>93</v>
      </c>
      <c r="B24" s="64" t="s">
        <v>94</v>
      </c>
      <c r="C24" s="65"/>
      <c r="D24" s="65"/>
      <c r="E24" s="65"/>
      <c r="F24" s="65"/>
      <c r="G24" s="65"/>
      <c r="H24" s="66"/>
      <c r="I24" s="12"/>
    </row>
    <row r="25" spans="1:11" ht="115.5" thickBot="1" x14ac:dyDescent="0.3">
      <c r="A25" s="8" t="s">
        <v>12</v>
      </c>
      <c r="B25" s="12" t="s">
        <v>50</v>
      </c>
      <c r="C25" s="31">
        <v>50000</v>
      </c>
      <c r="D25" s="31">
        <v>25821.14</v>
      </c>
      <c r="E25" s="42">
        <v>50000</v>
      </c>
      <c r="F25" s="43">
        <v>47500</v>
      </c>
      <c r="G25" s="24">
        <v>1</v>
      </c>
      <c r="H25" s="47">
        <f t="shared" ref="H25:H28" si="4">SUM(D25+F25)</f>
        <v>73321.14</v>
      </c>
      <c r="I25" s="12"/>
    </row>
    <row r="26" spans="1:11" ht="90" thickBot="1" x14ac:dyDescent="0.3">
      <c r="A26" s="8" t="s">
        <v>13</v>
      </c>
      <c r="B26" s="12" t="s">
        <v>51</v>
      </c>
      <c r="C26" s="31">
        <v>50000</v>
      </c>
      <c r="D26" s="31">
        <v>41333.75</v>
      </c>
      <c r="E26" s="42">
        <v>50000</v>
      </c>
      <c r="F26" s="43">
        <v>47500</v>
      </c>
      <c r="G26" s="24">
        <v>1</v>
      </c>
      <c r="H26" s="47">
        <f t="shared" si="4"/>
        <v>88833.75</v>
      </c>
      <c r="I26" s="12"/>
    </row>
    <row r="27" spans="1:11" ht="115.5" thickBot="1" x14ac:dyDescent="0.3">
      <c r="A27" s="8" t="s">
        <v>14</v>
      </c>
      <c r="B27" s="12" t="s">
        <v>52</v>
      </c>
      <c r="C27" s="31">
        <v>50000</v>
      </c>
      <c r="D27" s="56">
        <v>35968.75</v>
      </c>
      <c r="E27" s="42">
        <v>50000</v>
      </c>
      <c r="F27" s="43">
        <v>53017.22</v>
      </c>
      <c r="G27" s="24">
        <v>1</v>
      </c>
      <c r="H27" s="47">
        <f t="shared" si="4"/>
        <v>88985.97</v>
      </c>
      <c r="I27" s="12"/>
    </row>
    <row r="28" spans="1:11" ht="115.5" thickBot="1" x14ac:dyDescent="0.3">
      <c r="A28" s="8" t="s">
        <v>15</v>
      </c>
      <c r="B28" s="12" t="s">
        <v>53</v>
      </c>
      <c r="C28" s="31">
        <v>50000</v>
      </c>
      <c r="D28" s="31">
        <v>24714</v>
      </c>
      <c r="E28" s="42">
        <v>50000</v>
      </c>
      <c r="F28" s="43">
        <v>35660.959999999999</v>
      </c>
      <c r="G28" s="24">
        <v>1</v>
      </c>
      <c r="H28" s="47">
        <f t="shared" si="4"/>
        <v>60374.96</v>
      </c>
      <c r="I28" s="12"/>
    </row>
    <row r="29" spans="1:11" ht="15.75" thickBot="1" x14ac:dyDescent="0.3">
      <c r="A29" s="62" t="s">
        <v>16</v>
      </c>
      <c r="B29" s="63"/>
      <c r="C29" s="13">
        <f>C25+C26+C27+C28</f>
        <v>200000</v>
      </c>
      <c r="D29" s="13">
        <f t="shared" ref="D29:F29" si="5">D25+D26+D27+D28</f>
        <v>127837.64</v>
      </c>
      <c r="E29" s="13">
        <f>E25+E26+E27+E28</f>
        <v>200000</v>
      </c>
      <c r="F29" s="34">
        <f t="shared" si="5"/>
        <v>183678.18</v>
      </c>
      <c r="G29" s="14"/>
      <c r="H29" s="15">
        <f>SUM(H25:H28)</f>
        <v>311515.82</v>
      </c>
      <c r="I29" s="16"/>
    </row>
    <row r="30" spans="1:11" ht="24" customHeight="1" thickBot="1" x14ac:dyDescent="0.3">
      <c r="A30" s="18" t="s">
        <v>95</v>
      </c>
      <c r="B30" s="60" t="s">
        <v>96</v>
      </c>
      <c r="C30" s="60"/>
      <c r="D30" s="60"/>
      <c r="E30" s="60"/>
      <c r="F30" s="60"/>
      <c r="G30" s="60"/>
      <c r="H30" s="61"/>
      <c r="I30" s="12"/>
    </row>
    <row r="31" spans="1:11" ht="51.75" thickBot="1" x14ac:dyDescent="0.3">
      <c r="A31" s="8" t="s">
        <v>54</v>
      </c>
      <c r="B31" s="12" t="s">
        <v>60</v>
      </c>
      <c r="C31" s="31">
        <v>150000</v>
      </c>
      <c r="D31" s="31">
        <v>147110.43</v>
      </c>
      <c r="E31" s="42"/>
      <c r="F31" s="43"/>
      <c r="G31" s="24">
        <v>1</v>
      </c>
      <c r="H31" s="47">
        <f t="shared" ref="H31:H36" si="6">SUM(D31+F31)</f>
        <v>147110.43</v>
      </c>
      <c r="I31" s="12"/>
    </row>
    <row r="32" spans="1:11" ht="64.5" thickBot="1" x14ac:dyDescent="0.3">
      <c r="A32" s="8" t="s">
        <v>55</v>
      </c>
      <c r="B32" s="12" t="s">
        <v>61</v>
      </c>
      <c r="C32" s="31">
        <v>150000</v>
      </c>
      <c r="D32" s="31">
        <v>144112.99</v>
      </c>
      <c r="E32" s="42"/>
      <c r="F32" s="43"/>
      <c r="G32" s="24">
        <v>1</v>
      </c>
      <c r="H32" s="47">
        <f t="shared" si="6"/>
        <v>144112.99</v>
      </c>
      <c r="I32" s="12"/>
    </row>
    <row r="33" spans="1:9" ht="51.75" thickBot="1" x14ac:dyDescent="0.3">
      <c r="A33" s="8" t="s">
        <v>56</v>
      </c>
      <c r="B33" s="12" t="s">
        <v>62</v>
      </c>
      <c r="C33" s="31">
        <v>30000</v>
      </c>
      <c r="D33" s="31">
        <v>12636</v>
      </c>
      <c r="E33" s="42"/>
      <c r="F33" s="43"/>
      <c r="G33" s="24">
        <v>1</v>
      </c>
      <c r="H33" s="47">
        <f t="shared" si="6"/>
        <v>12636</v>
      </c>
      <c r="I33" s="12"/>
    </row>
    <row r="34" spans="1:9" ht="77.25" thickBot="1" x14ac:dyDescent="0.3">
      <c r="A34" s="8" t="s">
        <v>57</v>
      </c>
      <c r="B34" s="12" t="s">
        <v>63</v>
      </c>
      <c r="C34" s="31">
        <v>90000</v>
      </c>
      <c r="D34" s="31">
        <v>82572.570000000007</v>
      </c>
      <c r="E34" s="42">
        <v>40000</v>
      </c>
      <c r="F34" s="42">
        <v>2302.9999999999964</v>
      </c>
      <c r="G34" s="24">
        <v>1</v>
      </c>
      <c r="H34" s="47">
        <f t="shared" si="6"/>
        <v>84875.57</v>
      </c>
      <c r="I34" s="12"/>
    </row>
    <row r="35" spans="1:9" ht="39" thickBot="1" x14ac:dyDescent="0.3">
      <c r="A35" s="8" t="s">
        <v>58</v>
      </c>
      <c r="B35" s="12" t="s">
        <v>64</v>
      </c>
      <c r="C35" s="31">
        <v>200000</v>
      </c>
      <c r="D35" s="31">
        <v>183027.6</v>
      </c>
      <c r="E35" s="42">
        <v>150000</v>
      </c>
      <c r="F35" s="42">
        <v>19508.320000000098</v>
      </c>
      <c r="G35" s="24">
        <v>1</v>
      </c>
      <c r="H35" s="47">
        <f t="shared" si="6"/>
        <v>202535.9200000001</v>
      </c>
      <c r="I35" s="12"/>
    </row>
    <row r="36" spans="1:9" ht="51.75" thickBot="1" x14ac:dyDescent="0.3">
      <c r="A36" s="8" t="s">
        <v>59</v>
      </c>
      <c r="B36" s="12" t="s">
        <v>65</v>
      </c>
      <c r="C36" s="31">
        <v>50000</v>
      </c>
      <c r="D36" s="31">
        <v>47008.5</v>
      </c>
      <c r="E36" s="42">
        <v>50000</v>
      </c>
      <c r="F36" s="42">
        <v>10353</v>
      </c>
      <c r="G36" s="24">
        <v>1</v>
      </c>
      <c r="H36" s="47">
        <f t="shared" si="6"/>
        <v>57361.5</v>
      </c>
      <c r="I36" s="12"/>
    </row>
    <row r="37" spans="1:9" ht="15.75" thickBot="1" x14ac:dyDescent="0.3">
      <c r="A37" s="62" t="s">
        <v>16</v>
      </c>
      <c r="B37" s="63"/>
      <c r="C37" s="13">
        <f>C31+C32+C33+C34+C35+C36</f>
        <v>670000</v>
      </c>
      <c r="D37" s="13">
        <f t="shared" ref="D37:F37" si="7">D31+D32+D33+D34+D35+D36</f>
        <v>616468.09</v>
      </c>
      <c r="E37" s="13">
        <f>E31+E32+E33+E34+E35+E36</f>
        <v>240000</v>
      </c>
      <c r="F37" s="34">
        <f t="shared" si="7"/>
        <v>32164.320000000094</v>
      </c>
      <c r="G37" s="14"/>
      <c r="H37" s="15">
        <f>SUM(H31:H36)</f>
        <v>648632.41000000015</v>
      </c>
      <c r="I37" s="16"/>
    </row>
    <row r="38" spans="1:9" ht="22.5" customHeight="1" thickBot="1" x14ac:dyDescent="0.3">
      <c r="A38" s="55" t="s">
        <v>97</v>
      </c>
      <c r="B38" s="59" t="s">
        <v>98</v>
      </c>
      <c r="C38" s="60"/>
      <c r="D38" s="60"/>
      <c r="E38" s="60"/>
      <c r="F38" s="60"/>
      <c r="G38" s="60"/>
      <c r="H38" s="61"/>
      <c r="I38" s="12"/>
    </row>
    <row r="39" spans="1:9" ht="67.5" customHeight="1" thickBot="1" x14ac:dyDescent="0.3">
      <c r="A39" s="8" t="s">
        <v>66</v>
      </c>
      <c r="B39" s="12" t="s">
        <v>69</v>
      </c>
      <c r="C39" s="31"/>
      <c r="D39" s="31"/>
      <c r="E39" s="42">
        <v>400000</v>
      </c>
      <c r="F39" s="43">
        <v>432240.60000000003</v>
      </c>
      <c r="G39" s="24">
        <v>1</v>
      </c>
      <c r="H39" s="47">
        <f t="shared" ref="H39:H40" si="8">SUM(D39+F39)</f>
        <v>432240.60000000003</v>
      </c>
      <c r="I39" s="12"/>
    </row>
    <row r="40" spans="1:9" ht="77.25" thickBot="1" x14ac:dyDescent="0.3">
      <c r="A40" s="8" t="s">
        <v>67</v>
      </c>
      <c r="B40" s="12" t="s">
        <v>70</v>
      </c>
      <c r="C40" s="31"/>
      <c r="D40" s="31"/>
      <c r="E40" s="42">
        <v>100000</v>
      </c>
      <c r="F40" s="43">
        <v>96867.26</v>
      </c>
      <c r="G40" s="24">
        <v>1</v>
      </c>
      <c r="H40" s="47">
        <f t="shared" si="8"/>
        <v>96867.26</v>
      </c>
      <c r="I40" s="12"/>
    </row>
    <row r="41" spans="1:9" ht="102.75" thickBot="1" x14ac:dyDescent="0.3">
      <c r="A41" s="8" t="s">
        <v>68</v>
      </c>
      <c r="B41" s="12" t="s">
        <v>71</v>
      </c>
      <c r="C41" s="31"/>
      <c r="D41" s="31"/>
      <c r="E41" s="42">
        <v>100000</v>
      </c>
      <c r="F41" s="43">
        <v>76000</v>
      </c>
      <c r="G41" s="24">
        <v>1</v>
      </c>
      <c r="H41" s="47"/>
      <c r="I41" s="12"/>
    </row>
    <row r="42" spans="1:9" ht="29.45" customHeight="1" thickBot="1" x14ac:dyDescent="0.3">
      <c r="A42" s="62" t="s">
        <v>16</v>
      </c>
      <c r="B42" s="63"/>
      <c r="C42" s="13">
        <f>C39+C40+C41</f>
        <v>0</v>
      </c>
      <c r="D42" s="13">
        <f t="shared" ref="D42:F42" si="9">D39+D40+D41</f>
        <v>0</v>
      </c>
      <c r="E42" s="13">
        <f>E39+E40+E41</f>
        <v>600000</v>
      </c>
      <c r="F42" s="34">
        <f t="shared" si="9"/>
        <v>605107.86</v>
      </c>
      <c r="G42" s="14"/>
      <c r="H42" s="15">
        <f>SUM(H36:H41)</f>
        <v>1235101.7700000003</v>
      </c>
      <c r="I42" s="16"/>
    </row>
    <row r="43" spans="1:9" ht="16.5" thickBot="1" x14ac:dyDescent="0.3">
      <c r="A43" s="75" t="s">
        <v>72</v>
      </c>
      <c r="B43" s="76"/>
      <c r="C43" s="76"/>
      <c r="D43" s="76"/>
      <c r="E43" s="76"/>
      <c r="F43" s="76"/>
      <c r="G43" s="77"/>
      <c r="H43" s="10"/>
      <c r="I43" s="12"/>
    </row>
    <row r="44" spans="1:9" ht="27.6" customHeight="1" thickBot="1" x14ac:dyDescent="0.3">
      <c r="A44" s="55" t="s">
        <v>99</v>
      </c>
      <c r="B44" s="59" t="s">
        <v>100</v>
      </c>
      <c r="C44" s="60"/>
      <c r="D44" s="60"/>
      <c r="E44" s="60"/>
      <c r="F44" s="60"/>
      <c r="G44" s="60"/>
      <c r="H44" s="61"/>
      <c r="I44" s="12"/>
    </row>
    <row r="45" spans="1:9" ht="64.5" thickBot="1" x14ac:dyDescent="0.3">
      <c r="A45" s="8" t="s">
        <v>17</v>
      </c>
      <c r="B45" s="12" t="s">
        <v>73</v>
      </c>
      <c r="C45" s="31"/>
      <c r="D45" s="31"/>
      <c r="E45" s="42"/>
      <c r="F45" s="43"/>
      <c r="G45" s="24">
        <v>1</v>
      </c>
      <c r="H45" s="47">
        <f t="shared" ref="H45:H47" si="10">SUM(D45+F45)</f>
        <v>0</v>
      </c>
      <c r="I45" s="12"/>
    </row>
    <row r="46" spans="1:9" ht="39" thickBot="1" x14ac:dyDescent="0.3">
      <c r="A46" s="8" t="s">
        <v>18</v>
      </c>
      <c r="B46" s="12" t="s">
        <v>74</v>
      </c>
      <c r="C46" s="31">
        <v>191862.5</v>
      </c>
      <c r="D46" s="31">
        <v>151093.16</v>
      </c>
      <c r="E46" s="42"/>
      <c r="F46" s="43"/>
      <c r="G46" s="24">
        <v>1</v>
      </c>
      <c r="H46" s="47">
        <f t="shared" si="10"/>
        <v>151093.16</v>
      </c>
      <c r="I46" s="12"/>
    </row>
    <row r="47" spans="1:9" ht="51.75" thickBot="1" x14ac:dyDescent="0.3">
      <c r="A47" s="8" t="s">
        <v>19</v>
      </c>
      <c r="B47" s="12" t="s">
        <v>75</v>
      </c>
      <c r="C47" s="31">
        <v>50000</v>
      </c>
      <c r="D47" s="31">
        <v>12880</v>
      </c>
      <c r="E47" s="42"/>
      <c r="F47" s="43"/>
      <c r="G47" s="24">
        <v>1</v>
      </c>
      <c r="H47" s="47">
        <f t="shared" si="10"/>
        <v>12880</v>
      </c>
      <c r="I47" s="12"/>
    </row>
    <row r="48" spans="1:9" ht="51.75" thickBot="1" x14ac:dyDescent="0.3">
      <c r="A48" s="8" t="s">
        <v>20</v>
      </c>
      <c r="B48" s="12" t="s">
        <v>76</v>
      </c>
      <c r="C48" s="31">
        <v>100000</v>
      </c>
      <c r="D48" s="31">
        <v>82096.539999999994</v>
      </c>
      <c r="E48" s="42">
        <v>45876.1</v>
      </c>
      <c r="F48" s="43"/>
      <c r="G48" s="24">
        <v>1</v>
      </c>
      <c r="H48" s="47">
        <f>SUM(D48+F48)</f>
        <v>82096.539999999994</v>
      </c>
      <c r="I48" s="12"/>
    </row>
    <row r="49" spans="1:11" ht="15.75" thickBot="1" x14ac:dyDescent="0.3">
      <c r="A49" s="62" t="s">
        <v>21</v>
      </c>
      <c r="B49" s="63"/>
      <c r="C49" s="17">
        <f>C45+C46+C47+C48</f>
        <v>341862.5</v>
      </c>
      <c r="D49" s="17">
        <f t="shared" ref="D49:F49" si="11">D45+D46+D47+D48</f>
        <v>246069.7</v>
      </c>
      <c r="E49" s="17">
        <f>E45+E46+E47+E48</f>
        <v>45876.1</v>
      </c>
      <c r="F49" s="27">
        <f t="shared" si="11"/>
        <v>0</v>
      </c>
      <c r="G49" s="14"/>
      <c r="H49" s="15">
        <f>SUM(H45:H48)</f>
        <v>246069.7</v>
      </c>
      <c r="I49" s="16"/>
    </row>
    <row r="50" spans="1:11" ht="27" customHeight="1" thickBot="1" x14ac:dyDescent="0.3">
      <c r="A50" s="55" t="s">
        <v>101</v>
      </c>
      <c r="B50" s="59" t="s">
        <v>102</v>
      </c>
      <c r="C50" s="60"/>
      <c r="D50" s="60"/>
      <c r="E50" s="60"/>
      <c r="F50" s="60"/>
      <c r="G50" s="60"/>
      <c r="H50" s="61"/>
      <c r="I50" s="12"/>
    </row>
    <row r="51" spans="1:11" ht="51.75" thickBot="1" x14ac:dyDescent="0.3">
      <c r="A51" s="8" t="s">
        <v>77</v>
      </c>
      <c r="B51" s="12" t="s">
        <v>80</v>
      </c>
      <c r="C51" s="31">
        <v>49959.93</v>
      </c>
      <c r="D51" s="31">
        <v>49180</v>
      </c>
      <c r="E51" s="42"/>
      <c r="F51" s="43"/>
      <c r="G51" s="24">
        <v>1</v>
      </c>
      <c r="H51" s="47">
        <f t="shared" ref="H51:H53" si="12">SUM(D51+F51)</f>
        <v>49180</v>
      </c>
      <c r="I51" s="12"/>
    </row>
    <row r="52" spans="1:11" ht="39" thickBot="1" x14ac:dyDescent="0.3">
      <c r="A52" s="8" t="s">
        <v>78</v>
      </c>
      <c r="B52" s="12" t="s">
        <v>81</v>
      </c>
      <c r="C52" s="31">
        <v>200000</v>
      </c>
      <c r="D52" s="31">
        <v>190554.45</v>
      </c>
      <c r="E52" s="42"/>
      <c r="F52" s="43"/>
      <c r="G52" s="24">
        <v>1</v>
      </c>
      <c r="H52" s="47">
        <f t="shared" si="12"/>
        <v>190554.45</v>
      </c>
      <c r="I52" s="12"/>
    </row>
    <row r="53" spans="1:11" ht="51.75" thickBot="1" x14ac:dyDescent="0.3">
      <c r="A53" s="8" t="s">
        <v>79</v>
      </c>
      <c r="B53" s="12" t="s">
        <v>82</v>
      </c>
      <c r="C53" s="31">
        <v>100000</v>
      </c>
      <c r="D53" s="31">
        <v>94017.95</v>
      </c>
      <c r="E53" s="42"/>
      <c r="F53" s="43"/>
      <c r="G53" s="24">
        <v>1</v>
      </c>
      <c r="H53" s="47">
        <f t="shared" si="12"/>
        <v>94017.95</v>
      </c>
      <c r="I53" s="12"/>
    </row>
    <row r="54" spans="1:11" ht="15.75" thickBot="1" x14ac:dyDescent="0.3">
      <c r="A54" s="62" t="s">
        <v>21</v>
      </c>
      <c r="B54" s="63"/>
      <c r="C54" s="17">
        <f>C51+C52+C53</f>
        <v>349959.93</v>
      </c>
      <c r="D54" s="17">
        <f t="shared" ref="D54:F54" si="13">D51+D52+D53</f>
        <v>333752.40000000002</v>
      </c>
      <c r="E54" s="17">
        <f>E51+E52+E53</f>
        <v>0</v>
      </c>
      <c r="F54" s="27">
        <f t="shared" si="13"/>
        <v>0</v>
      </c>
      <c r="G54" s="14"/>
      <c r="H54" s="15"/>
      <c r="I54" s="16"/>
    </row>
    <row r="55" spans="1:11" ht="26.25" thickBot="1" x14ac:dyDescent="0.3">
      <c r="A55" s="4" t="s">
        <v>83</v>
      </c>
      <c r="B55" s="4"/>
      <c r="C55" s="29">
        <v>200000</v>
      </c>
      <c r="D55" s="29">
        <v>145745.56</v>
      </c>
      <c r="E55" s="41">
        <v>162902.54999999999</v>
      </c>
      <c r="F55" s="43">
        <v>129698.4</v>
      </c>
      <c r="G55" s="24">
        <v>0.6</v>
      </c>
      <c r="H55" s="47">
        <f t="shared" ref="H55:H58" si="14">SUM(D55+F55)</f>
        <v>275443.95999999996</v>
      </c>
      <c r="I55" s="18"/>
      <c r="K55" s="58"/>
    </row>
    <row r="56" spans="1:11" ht="51.75" thickBot="1" x14ac:dyDescent="0.3">
      <c r="A56" s="4" t="s">
        <v>84</v>
      </c>
      <c r="B56" s="4" t="s">
        <v>87</v>
      </c>
      <c r="C56" s="29">
        <v>30000</v>
      </c>
      <c r="D56" s="29">
        <v>27466.89</v>
      </c>
      <c r="E56" s="41">
        <v>30000</v>
      </c>
      <c r="F56" s="43">
        <v>21677.300000000003</v>
      </c>
      <c r="G56" s="24">
        <v>0.8</v>
      </c>
      <c r="H56" s="47">
        <f t="shared" si="14"/>
        <v>49144.19</v>
      </c>
      <c r="I56" s="18"/>
      <c r="K56" s="58"/>
    </row>
    <row r="57" spans="1:11" ht="64.5" thickBot="1" x14ac:dyDescent="0.3">
      <c r="A57" s="4" t="s">
        <v>85</v>
      </c>
      <c r="B57" s="4" t="s">
        <v>88</v>
      </c>
      <c r="C57" s="29">
        <v>80000</v>
      </c>
      <c r="D57" s="29">
        <v>80000</v>
      </c>
      <c r="E57" s="41">
        <v>55006.400000000001</v>
      </c>
      <c r="F57" s="43">
        <v>23446</v>
      </c>
      <c r="G57" s="24">
        <v>0.8</v>
      </c>
      <c r="H57" s="47">
        <f t="shared" si="14"/>
        <v>103446</v>
      </c>
      <c r="I57" s="18"/>
      <c r="K57" s="58"/>
    </row>
    <row r="58" spans="1:11" ht="51.75" thickBot="1" x14ac:dyDescent="0.3">
      <c r="A58" s="8" t="s">
        <v>86</v>
      </c>
      <c r="B58" s="12" t="s">
        <v>89</v>
      </c>
      <c r="C58" s="31">
        <v>80000</v>
      </c>
      <c r="D58" s="31"/>
      <c r="E58" s="42"/>
      <c r="F58" s="43"/>
      <c r="G58" s="11"/>
      <c r="H58" s="47">
        <f t="shared" si="14"/>
        <v>0</v>
      </c>
      <c r="I58" s="12"/>
    </row>
    <row r="59" spans="1:11" ht="15.75" thickBot="1" x14ac:dyDescent="0.3">
      <c r="A59" s="62" t="s">
        <v>22</v>
      </c>
      <c r="B59" s="63"/>
      <c r="C59" s="37">
        <f>C15+C22+C29+C37+C42+C49+C54+C55+C56+C57+C58</f>
        <v>2616822.4300000002</v>
      </c>
      <c r="D59" s="27">
        <f t="shared" ref="D59:F59" si="15">D15+D22+D29+D37+D42+D49+D54+D55+D56+D57+D58</f>
        <v>2005132.8099999998</v>
      </c>
      <c r="E59" s="27">
        <f>E15+E22+E29+E37+E42+E49+E54+E55+E56+E57+E58</f>
        <v>1588785.05</v>
      </c>
      <c r="F59" s="27">
        <f t="shared" si="15"/>
        <v>1089637.97</v>
      </c>
      <c r="G59" s="14"/>
      <c r="H59" s="19">
        <f>D59+F59</f>
        <v>3094770.78</v>
      </c>
      <c r="I59" s="16"/>
    </row>
    <row r="60" spans="1:11" ht="15.75" thickBot="1" x14ac:dyDescent="0.3">
      <c r="A60" s="78" t="s">
        <v>23</v>
      </c>
      <c r="B60" s="79"/>
      <c r="C60" s="38">
        <f>7/100*C59</f>
        <v>183177.57010000004</v>
      </c>
      <c r="D60" s="33">
        <v>183177.56</v>
      </c>
      <c r="E60" s="40">
        <f t="shared" ref="E60:F60" si="16">7/100*E59</f>
        <v>111214.95350000002</v>
      </c>
      <c r="F60" s="40">
        <f t="shared" si="16"/>
        <v>76274.657900000006</v>
      </c>
      <c r="G60" s="25"/>
      <c r="H60" s="46">
        <f>D60+F60</f>
        <v>259452.21789999999</v>
      </c>
      <c r="I60" s="26"/>
    </row>
    <row r="61" spans="1:11" ht="15.75" thickBot="1" x14ac:dyDescent="0.3">
      <c r="A61" s="62" t="s">
        <v>24</v>
      </c>
      <c r="B61" s="63"/>
      <c r="C61" s="39">
        <f t="shared" ref="C61:F61" si="17">C59+C60</f>
        <v>2800000.0001000003</v>
      </c>
      <c r="D61" s="34">
        <f>D59+D60</f>
        <v>2188310.3699999996</v>
      </c>
      <c r="E61" s="34">
        <f t="shared" si="17"/>
        <v>1700000.0035000001</v>
      </c>
      <c r="F61" s="34">
        <f t="shared" si="17"/>
        <v>1165912.6279</v>
      </c>
      <c r="G61" s="35"/>
      <c r="H61" s="35">
        <f>D61+F61</f>
        <v>3354222.9978999998</v>
      </c>
      <c r="I61" s="36"/>
    </row>
    <row r="62" spans="1:11" ht="16.5" customHeight="1" x14ac:dyDescent="0.25">
      <c r="A62" s="67" t="s">
        <v>25</v>
      </c>
      <c r="B62" s="67"/>
      <c r="C62" s="74">
        <f>C61+E61</f>
        <v>4500000.0036000004</v>
      </c>
      <c r="D62" s="74"/>
      <c r="E62" s="74"/>
      <c r="F62" s="74"/>
      <c r="G62" s="21"/>
      <c r="H62" s="20"/>
      <c r="I62" s="21"/>
    </row>
    <row r="63" spans="1:11" x14ac:dyDescent="0.25">
      <c r="A63" s="22"/>
      <c r="B63" s="22"/>
      <c r="C63" s="22"/>
      <c r="D63" s="22"/>
      <c r="E63" s="22"/>
      <c r="F63" s="54"/>
      <c r="G63" s="22"/>
      <c r="H63" s="22"/>
      <c r="I63" s="22"/>
    </row>
  </sheetData>
  <mergeCells count="22">
    <mergeCell ref="A62:B62"/>
    <mergeCell ref="A8:I8"/>
    <mergeCell ref="B9:H9"/>
    <mergeCell ref="A15:B15"/>
    <mergeCell ref="C62:F62"/>
    <mergeCell ref="A22:B22"/>
    <mergeCell ref="A43:G43"/>
    <mergeCell ref="A49:B49"/>
    <mergeCell ref="A37:B37"/>
    <mergeCell ref="A54:B54"/>
    <mergeCell ref="A42:B42"/>
    <mergeCell ref="A59:B59"/>
    <mergeCell ref="A60:B60"/>
    <mergeCell ref="A61:B61"/>
    <mergeCell ref="B16:H16"/>
    <mergeCell ref="A23:G23"/>
    <mergeCell ref="B50:H50"/>
    <mergeCell ref="A29:B29"/>
    <mergeCell ref="B24:H24"/>
    <mergeCell ref="B30:H30"/>
    <mergeCell ref="B38:H38"/>
    <mergeCell ref="B44:H44"/>
  </mergeCells>
  <pageMargins left="0.25" right="0.25" top="0.75" bottom="0.7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MPTF_00006_00730</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EA5412D1-3C54-42D8-B2A3-957F84253F8A}"/>
</file>

<file path=customXml/itemProps2.xml><?xml version="1.0" encoding="utf-8"?>
<ds:datastoreItem xmlns:ds="http://schemas.openxmlformats.org/officeDocument/2006/customXml" ds:itemID="{C1B34697-C370-4C79-BBCA-AEF0A0F14EEC}"/>
</file>

<file path=customXml/itemProps3.xml><?xml version="1.0" encoding="utf-8"?>
<ds:datastoreItem xmlns:ds="http://schemas.openxmlformats.org/officeDocument/2006/customXml" ds:itemID="{E97364F2-3654-4822-A1CB-A62A52B38ED2}"/>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 By Activity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SSudan_00120688_Finance Report_nov22.xlsx</dc:title>
  <dc:creator>UNWSS</dc:creator>
  <cp:lastModifiedBy>UNWSS</cp:lastModifiedBy>
  <cp:lastPrinted>2022-11-11T14:26:50Z</cp:lastPrinted>
  <dcterms:created xsi:type="dcterms:W3CDTF">2022-05-23T10:10:41Z</dcterms:created>
  <dcterms:modified xsi:type="dcterms:W3CDTF">2022-11-15T10:43:08Z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