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oachim.ouedraogo\Documents\PBF_Ojoachim\Dossiers par projets\Projet Action concerté_OIM\evaluation finale\"/>
    </mc:Choice>
  </mc:AlternateContent>
  <xr:revisionPtr revIDLastSave="0" documentId="8_{F6E1E39B-6C30-410F-A078-EFE55752FB10}" xr6:coauthVersionLast="47" xr6:coauthVersionMax="47" xr10:uidLastSave="{00000000-0000-0000-0000-000000000000}"/>
  <bookViews>
    <workbookView xWindow="-110" yWindow="-110" windowWidth="19420" windowHeight="10420" activeTab="1" xr2:uid="{00000000-000D-0000-FFFF-FFFF00000000}"/>
  </bookViews>
  <sheets>
    <sheet name="1) Budget Table" sheetId="1" r:id="rId1"/>
    <sheet name="2) Budget by category " sheetId="9" r:id="rId2"/>
    <sheet name="3) Explanatory Notes" sheetId="3" r:id="rId3"/>
    <sheet name="4) -For PBSO Use-" sheetId="6" r:id="rId4"/>
    <sheet name="5) -For MPTF Use-" sheetId="4" r:id="rId5"/>
    <sheet name="Dropdowns" sheetId="8" state="hidden" r:id="rId6"/>
    <sheet name="Sheet2" sheetId="7" state="hidden" r:id="rId7"/>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TEST0">#REF!</definedName>
    <definedName name="TESTHKEY">#REF!</definedName>
    <definedName name="TESTKEYS">#REF!</definedName>
    <definedName name="TESTVK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2" i="1" l="1"/>
  <c r="D14" i="4"/>
  <c r="E14" i="4"/>
  <c r="D13" i="4"/>
  <c r="E13" i="4"/>
  <c r="D12" i="4"/>
  <c r="E12" i="4"/>
  <c r="D11" i="4"/>
  <c r="E11" i="4"/>
  <c r="D10" i="4"/>
  <c r="E10" i="4"/>
  <c r="D9" i="4"/>
  <c r="E9" i="4"/>
  <c r="C9" i="4"/>
  <c r="C10" i="4"/>
  <c r="C11" i="4"/>
  <c r="C12" i="4"/>
  <c r="C13" i="4"/>
  <c r="C14" i="4"/>
  <c r="D8" i="4"/>
  <c r="E8" i="4"/>
  <c r="C8" i="4"/>
  <c r="E211" i="9"/>
  <c r="E213" i="9"/>
  <c r="L173" i="1" l="1"/>
  <c r="L176" i="1"/>
  <c r="L177" i="1"/>
  <c r="L172" i="1"/>
  <c r="L83" i="1"/>
  <c r="L84" i="1"/>
  <c r="L82" i="1"/>
  <c r="L85" i="1" s="1"/>
  <c r="L73" i="1"/>
  <c r="L80" i="1" s="1"/>
  <c r="L74" i="1"/>
  <c r="L72" i="1"/>
  <c r="L63" i="1"/>
  <c r="L64" i="1"/>
  <c r="L69" i="1" s="1"/>
  <c r="L65" i="1"/>
  <c r="L62" i="1"/>
  <c r="L54" i="1"/>
  <c r="L55" i="1"/>
  <c r="L53" i="1"/>
  <c r="L60" i="1" s="1"/>
  <c r="L32" i="1"/>
  <c r="L39" i="1" s="1"/>
  <c r="L33" i="1"/>
  <c r="L31" i="1"/>
  <c r="L25" i="1"/>
  <c r="L26" i="1"/>
  <c r="L24" i="1"/>
  <c r="L29" i="1" s="1"/>
  <c r="L17" i="1"/>
  <c r="L18" i="1"/>
  <c r="L19" i="1"/>
  <c r="L16" i="1"/>
  <c r="L22" i="1" s="1"/>
  <c r="K39" i="1"/>
  <c r="K80" i="1"/>
  <c r="K178" i="1"/>
  <c r="K85" i="1"/>
  <c r="K69" i="1"/>
  <c r="K60" i="1"/>
  <c r="K29" i="1"/>
  <c r="K22" i="1"/>
  <c r="J178" i="1" l="1"/>
  <c r="I85" i="1"/>
  <c r="J85" i="1"/>
  <c r="J80" i="1"/>
  <c r="J69" i="1"/>
  <c r="J60" i="1"/>
  <c r="J39" i="1"/>
  <c r="I39" i="1"/>
  <c r="J29" i="1"/>
  <c r="J22" i="1"/>
  <c r="D202" i="9" l="1"/>
  <c r="D197" i="9"/>
  <c r="D198" i="9"/>
  <c r="D196" i="9"/>
  <c r="D98" i="9"/>
  <c r="D87" i="9"/>
  <c r="D31" i="9"/>
  <c r="I22" i="1"/>
  <c r="I29" i="1"/>
  <c r="I60" i="1"/>
  <c r="I69" i="1"/>
  <c r="I80" i="1"/>
  <c r="I175" i="1"/>
  <c r="L175" i="1" s="1"/>
  <c r="I174" i="1"/>
  <c r="L174" i="1" s="1"/>
  <c r="L178" i="1" s="1"/>
  <c r="G173" i="1"/>
  <c r="G174" i="1"/>
  <c r="G54" i="1"/>
  <c r="I178" i="1" l="1"/>
  <c r="F214" i="9"/>
  <c r="E214" i="9"/>
  <c r="D214" i="9"/>
  <c r="F213" i="9"/>
  <c r="F212" i="9"/>
  <c r="E212" i="9"/>
  <c r="D212" i="9"/>
  <c r="F211" i="9"/>
  <c r="F210" i="9"/>
  <c r="E210" i="9"/>
  <c r="D210" i="9"/>
  <c r="F209" i="9"/>
  <c r="D209" i="9"/>
  <c r="F208" i="9"/>
  <c r="F207" i="9"/>
  <c r="E207" i="9"/>
  <c r="D207" i="9"/>
  <c r="F203" i="9"/>
  <c r="E203" i="9"/>
  <c r="G202" i="9"/>
  <c r="G201" i="9"/>
  <c r="G200" i="9"/>
  <c r="G199" i="9"/>
  <c r="G198" i="9"/>
  <c r="G197" i="9"/>
  <c r="G196" i="9"/>
  <c r="F192" i="9"/>
  <c r="E192" i="9"/>
  <c r="D192" i="9"/>
  <c r="G191" i="9"/>
  <c r="G190" i="9"/>
  <c r="G189" i="9"/>
  <c r="G188" i="9"/>
  <c r="G187" i="9"/>
  <c r="G186" i="9"/>
  <c r="G185" i="9"/>
  <c r="F181" i="9"/>
  <c r="E181" i="9"/>
  <c r="D181" i="9"/>
  <c r="G180" i="9"/>
  <c r="G179" i="9"/>
  <c r="G178" i="9"/>
  <c r="G177" i="9"/>
  <c r="G176" i="9"/>
  <c r="G175" i="9"/>
  <c r="G174" i="9"/>
  <c r="F170" i="9"/>
  <c r="E170" i="9"/>
  <c r="D170" i="9"/>
  <c r="G169" i="9"/>
  <c r="G168" i="9"/>
  <c r="G167" i="9"/>
  <c r="G166" i="9"/>
  <c r="G165" i="9"/>
  <c r="G164" i="9"/>
  <c r="G163" i="9"/>
  <c r="F159" i="9"/>
  <c r="E159" i="9"/>
  <c r="D159" i="9"/>
  <c r="G158" i="9"/>
  <c r="G157" i="9"/>
  <c r="G156" i="9"/>
  <c r="G155" i="9"/>
  <c r="G154" i="9"/>
  <c r="G153" i="9"/>
  <c r="G152" i="9"/>
  <c r="F147" i="9"/>
  <c r="E147" i="9"/>
  <c r="D147" i="9"/>
  <c r="G147" i="9" s="1"/>
  <c r="G146" i="9"/>
  <c r="G145" i="9"/>
  <c r="G144" i="9"/>
  <c r="G143" i="9"/>
  <c r="G142" i="9"/>
  <c r="G141" i="9"/>
  <c r="G140" i="9"/>
  <c r="F136" i="9"/>
  <c r="E136" i="9"/>
  <c r="D136" i="9"/>
  <c r="G135" i="9"/>
  <c r="G134" i="9"/>
  <c r="G133" i="9"/>
  <c r="G132" i="9"/>
  <c r="G131" i="9"/>
  <c r="G130" i="9"/>
  <c r="G129" i="9"/>
  <c r="F125" i="9"/>
  <c r="E125" i="9"/>
  <c r="D125" i="9"/>
  <c r="G124" i="9"/>
  <c r="G123" i="9"/>
  <c r="G122" i="9"/>
  <c r="G121" i="9"/>
  <c r="G120" i="9"/>
  <c r="G119" i="9"/>
  <c r="G118" i="9"/>
  <c r="F114" i="9"/>
  <c r="E114" i="9"/>
  <c r="D114" i="9"/>
  <c r="G113" i="9"/>
  <c r="G112" i="9"/>
  <c r="G111" i="9"/>
  <c r="G110" i="9"/>
  <c r="G109" i="9"/>
  <c r="G108" i="9"/>
  <c r="G107" i="9"/>
  <c r="F102" i="9"/>
  <c r="E102" i="9"/>
  <c r="D102" i="9"/>
  <c r="G101" i="9"/>
  <c r="G100" i="9"/>
  <c r="G99" i="9"/>
  <c r="G98" i="9"/>
  <c r="G97" i="9"/>
  <c r="G96" i="9"/>
  <c r="G95" i="9"/>
  <c r="F91" i="9"/>
  <c r="D91" i="9"/>
  <c r="G90" i="9"/>
  <c r="G89" i="9"/>
  <c r="G88" i="9"/>
  <c r="G86" i="9"/>
  <c r="G85" i="9"/>
  <c r="G84" i="9"/>
  <c r="F80" i="9"/>
  <c r="E80" i="9"/>
  <c r="G79" i="9"/>
  <c r="G78" i="9"/>
  <c r="G77" i="9"/>
  <c r="D211" i="9"/>
  <c r="G75" i="9"/>
  <c r="G74" i="9"/>
  <c r="F69" i="9"/>
  <c r="E69" i="9"/>
  <c r="G68" i="9"/>
  <c r="G67" i="9"/>
  <c r="G66" i="9"/>
  <c r="G65" i="9"/>
  <c r="G64" i="9"/>
  <c r="G63" i="9"/>
  <c r="F57" i="9"/>
  <c r="E57" i="9"/>
  <c r="D57" i="9"/>
  <c r="G56" i="9"/>
  <c r="G55" i="9"/>
  <c r="G54" i="9"/>
  <c r="G53" i="9"/>
  <c r="G52" i="9"/>
  <c r="G51" i="9"/>
  <c r="G50" i="9"/>
  <c r="F46" i="9"/>
  <c r="E46" i="9"/>
  <c r="D46" i="9"/>
  <c r="G45" i="9"/>
  <c r="G44" i="9"/>
  <c r="G43" i="9"/>
  <c r="G42" i="9"/>
  <c r="G41" i="9"/>
  <c r="G40" i="9"/>
  <c r="G39" i="9"/>
  <c r="F35" i="9"/>
  <c r="G34" i="9"/>
  <c r="G32" i="9"/>
  <c r="G31" i="9"/>
  <c r="G30" i="9"/>
  <c r="G29" i="9"/>
  <c r="E208" i="9"/>
  <c r="D35" i="9"/>
  <c r="F24" i="9"/>
  <c r="D24" i="9"/>
  <c r="G23" i="9"/>
  <c r="G22" i="9"/>
  <c r="G21" i="9"/>
  <c r="G20" i="9"/>
  <c r="G19" i="9"/>
  <c r="E209" i="9"/>
  <c r="G17" i="9"/>
  <c r="F13" i="9"/>
  <c r="E13" i="9"/>
  <c r="D13" i="9"/>
  <c r="G102" i="9" l="1"/>
  <c r="G114" i="9"/>
  <c r="G125" i="9"/>
  <c r="G212" i="9"/>
  <c r="D69" i="9"/>
  <c r="G69" i="9" s="1"/>
  <c r="E91" i="9"/>
  <c r="G91" i="9" s="1"/>
  <c r="G192" i="9"/>
  <c r="G57" i="9"/>
  <c r="G181" i="9"/>
  <c r="D80" i="9"/>
  <c r="G80" i="9" s="1"/>
  <c r="G136" i="9"/>
  <c r="G170" i="9"/>
  <c r="G46" i="9"/>
  <c r="G159" i="9"/>
  <c r="G210" i="9"/>
  <c r="G214" i="9"/>
  <c r="G209" i="9"/>
  <c r="F215" i="9"/>
  <c r="F216" i="9" s="1"/>
  <c r="F217" i="9" s="1"/>
  <c r="E215" i="9"/>
  <c r="E216" i="9" s="1"/>
  <c r="G211" i="9"/>
  <c r="G18" i="9"/>
  <c r="G76" i="9"/>
  <c r="D213" i="9"/>
  <c r="G213" i="9" s="1"/>
  <c r="E24" i="9"/>
  <c r="G24" i="9" s="1"/>
  <c r="G33" i="9"/>
  <c r="G87" i="9"/>
  <c r="G28" i="9"/>
  <c r="G62" i="9"/>
  <c r="E35" i="9"/>
  <c r="G35" i="9" s="1"/>
  <c r="G73" i="9"/>
  <c r="D208" i="9"/>
  <c r="D203" i="9"/>
  <c r="G203" i="9" s="1"/>
  <c r="E217" i="9" l="1"/>
  <c r="D215" i="9"/>
  <c r="G208" i="9"/>
  <c r="G215" i="9" l="1"/>
  <c r="D216" i="9"/>
  <c r="D217" i="9" s="1"/>
  <c r="G216" i="9" l="1"/>
  <c r="G217" i="9" s="1"/>
  <c r="G24" i="4" l="1"/>
  <c r="G23" i="4"/>
  <c r="G22" i="4"/>
  <c r="D205" i="1" l="1"/>
  <c r="G172" i="1"/>
  <c r="H200" i="1" l="1"/>
  <c r="D21" i="4" l="1"/>
  <c r="E21" i="4"/>
  <c r="C21" i="4"/>
  <c r="D7" i="4"/>
  <c r="E7" i="4"/>
  <c r="C7" i="4"/>
  <c r="D149" i="1" l="1"/>
  <c r="D162" i="9" s="1"/>
  <c r="E149" i="1"/>
  <c r="E162" i="9" s="1"/>
  <c r="E196" i="1"/>
  <c r="F196" i="1"/>
  <c r="D196" i="1"/>
  <c r="E188" i="1"/>
  <c r="F188" i="1"/>
  <c r="D188" i="1"/>
  <c r="G175" i="1"/>
  <c r="G176" i="1"/>
  <c r="G177" i="1"/>
  <c r="G165" i="1"/>
  <c r="G168" i="1"/>
  <c r="G167" i="1"/>
  <c r="G166" i="1"/>
  <c r="G164" i="1"/>
  <c r="G163" i="1"/>
  <c r="G162" i="1"/>
  <c r="G161" i="1"/>
  <c r="G158" i="1"/>
  <c r="G157" i="1"/>
  <c r="G156" i="1"/>
  <c r="G155" i="1"/>
  <c r="G154" i="1"/>
  <c r="G153" i="1"/>
  <c r="G152" i="1"/>
  <c r="G151" i="1"/>
  <c r="G148" i="1"/>
  <c r="G147" i="1"/>
  <c r="G146" i="1"/>
  <c r="G145" i="1"/>
  <c r="G144" i="1"/>
  <c r="G143" i="1"/>
  <c r="G142" i="1"/>
  <c r="G141" i="1"/>
  <c r="G138" i="1"/>
  <c r="G137" i="1"/>
  <c r="G136" i="1"/>
  <c r="G135" i="1"/>
  <c r="G134" i="1"/>
  <c r="G133" i="1"/>
  <c r="G132" i="1"/>
  <c r="G131" i="1"/>
  <c r="G126" i="1"/>
  <c r="G125" i="1"/>
  <c r="G124" i="1"/>
  <c r="G123" i="1"/>
  <c r="G122" i="1"/>
  <c r="G121" i="1"/>
  <c r="G120" i="1"/>
  <c r="G119" i="1"/>
  <c r="G116" i="1"/>
  <c r="G115" i="1"/>
  <c r="G114" i="1"/>
  <c r="G113" i="1"/>
  <c r="G112" i="1"/>
  <c r="G111" i="1"/>
  <c r="G110" i="1"/>
  <c r="G109" i="1"/>
  <c r="G106" i="1"/>
  <c r="G105" i="1"/>
  <c r="G104" i="1"/>
  <c r="G103" i="1"/>
  <c r="G102" i="1"/>
  <c r="G101" i="1"/>
  <c r="G100" i="1"/>
  <c r="G99" i="1"/>
  <c r="G96" i="1"/>
  <c r="G95" i="1"/>
  <c r="G94" i="1"/>
  <c r="G93" i="1"/>
  <c r="G92" i="1"/>
  <c r="G91" i="1"/>
  <c r="G90" i="1"/>
  <c r="G89" i="1"/>
  <c r="G84" i="1"/>
  <c r="G83" i="1"/>
  <c r="G82" i="1"/>
  <c r="H85" i="1" s="1"/>
  <c r="G79" i="1"/>
  <c r="G78" i="1"/>
  <c r="G77" i="1"/>
  <c r="G76" i="1"/>
  <c r="G75" i="1"/>
  <c r="G74" i="1"/>
  <c r="G73" i="1"/>
  <c r="G72" i="1"/>
  <c r="G68" i="1"/>
  <c r="G67" i="1"/>
  <c r="G66" i="1"/>
  <c r="G65" i="1"/>
  <c r="G64" i="1"/>
  <c r="G63" i="1"/>
  <c r="G62" i="1"/>
  <c r="G59" i="1"/>
  <c r="G58" i="1"/>
  <c r="G57" i="1"/>
  <c r="G56" i="1"/>
  <c r="G55" i="1"/>
  <c r="G53" i="1"/>
  <c r="G48" i="1"/>
  <c r="G47" i="1"/>
  <c r="G46" i="1"/>
  <c r="G45" i="1"/>
  <c r="G44" i="1"/>
  <c r="G43" i="1"/>
  <c r="G42" i="1"/>
  <c r="G41" i="1"/>
  <c r="G38" i="1"/>
  <c r="G37" i="1"/>
  <c r="G36" i="1"/>
  <c r="G35" i="1"/>
  <c r="G34" i="1"/>
  <c r="G33" i="1"/>
  <c r="G32" i="1"/>
  <c r="G31" i="1"/>
  <c r="G25" i="1"/>
  <c r="G26" i="1"/>
  <c r="G27" i="1"/>
  <c r="G28" i="1"/>
  <c r="G24" i="1"/>
  <c r="H29" i="1" s="1"/>
  <c r="G17" i="1"/>
  <c r="G18" i="1"/>
  <c r="G19" i="1"/>
  <c r="G20" i="1"/>
  <c r="G21" i="1"/>
  <c r="G16" i="1"/>
  <c r="E178" i="1"/>
  <c r="E195" i="9" s="1"/>
  <c r="F178" i="1"/>
  <c r="F195" i="9" s="1"/>
  <c r="D178" i="1"/>
  <c r="D195" i="9" s="1"/>
  <c r="H69" i="1" l="1"/>
  <c r="H22" i="1"/>
  <c r="H60" i="1"/>
  <c r="G195" i="9"/>
  <c r="G178" i="1"/>
  <c r="H39" i="1"/>
  <c r="G127" i="1"/>
  <c r="G29" i="1"/>
  <c r="G60" i="1"/>
  <c r="G85" i="1"/>
  <c r="G117" i="1"/>
  <c r="G149" i="1"/>
  <c r="H169" i="1"/>
  <c r="G49" i="1"/>
  <c r="G80" i="1"/>
  <c r="H159" i="1"/>
  <c r="G69" i="1"/>
  <c r="G97" i="1"/>
  <c r="G107" i="1"/>
  <c r="G139" i="1"/>
  <c r="G159" i="1"/>
  <c r="H97" i="1"/>
  <c r="H117" i="1"/>
  <c r="H49" i="1"/>
  <c r="H127" i="1"/>
  <c r="H178" i="1"/>
  <c r="H139" i="1"/>
  <c r="H149" i="1"/>
  <c r="H107" i="1"/>
  <c r="H80" i="1"/>
  <c r="G169" i="1"/>
  <c r="G39" i="1"/>
  <c r="G22" i="1"/>
  <c r="D202" i="1" l="1"/>
  <c r="F13" i="4"/>
  <c r="F10" i="4"/>
  <c r="C15" i="4"/>
  <c r="F14" i="4"/>
  <c r="F8" i="4"/>
  <c r="F11" i="4"/>
  <c r="F12" i="4"/>
  <c r="E15" i="4"/>
  <c r="F9" i="4"/>
  <c r="E169" i="1"/>
  <c r="E184" i="9" s="1"/>
  <c r="F169" i="1"/>
  <c r="F184" i="9" s="1"/>
  <c r="E159" i="1"/>
  <c r="E173" i="9" s="1"/>
  <c r="F159" i="1"/>
  <c r="F173" i="9" s="1"/>
  <c r="F149" i="1"/>
  <c r="F162" i="9" s="1"/>
  <c r="G162" i="9" s="1"/>
  <c r="E139" i="1"/>
  <c r="E151" i="9" s="1"/>
  <c r="F139" i="1"/>
  <c r="F151" i="9" s="1"/>
  <c r="E127" i="1"/>
  <c r="E139" i="9" s="1"/>
  <c r="F127" i="1"/>
  <c r="F139" i="9" s="1"/>
  <c r="E117" i="1"/>
  <c r="E128" i="9" s="1"/>
  <c r="F117" i="1"/>
  <c r="F128" i="9" s="1"/>
  <c r="E107" i="1"/>
  <c r="E117" i="9" s="1"/>
  <c r="F107" i="1"/>
  <c r="F117" i="9" s="1"/>
  <c r="E97" i="1"/>
  <c r="E106" i="9" s="1"/>
  <c r="F97" i="1"/>
  <c r="F106" i="9" s="1"/>
  <c r="E85" i="1"/>
  <c r="E94" i="9" s="1"/>
  <c r="F85" i="1"/>
  <c r="F94" i="9" s="1"/>
  <c r="E80" i="1"/>
  <c r="E83" i="9" s="1"/>
  <c r="F80" i="1"/>
  <c r="F83" i="9" s="1"/>
  <c r="E69" i="1"/>
  <c r="E72" i="9" s="1"/>
  <c r="F69" i="1"/>
  <c r="F72" i="9" s="1"/>
  <c r="E60" i="1"/>
  <c r="E61" i="9" s="1"/>
  <c r="F60" i="1"/>
  <c r="F61" i="9" s="1"/>
  <c r="E49" i="1"/>
  <c r="E49" i="9" s="1"/>
  <c r="F49" i="1"/>
  <c r="F49" i="9" s="1"/>
  <c r="E39" i="1"/>
  <c r="E38" i="9" s="1"/>
  <c r="F39" i="1"/>
  <c r="F38" i="9" s="1"/>
  <c r="E29" i="1"/>
  <c r="F29" i="1"/>
  <c r="D29" i="1"/>
  <c r="F22" i="1"/>
  <c r="F16" i="9" s="1"/>
  <c r="E22" i="1"/>
  <c r="E16" i="9" s="1"/>
  <c r="E27" i="9" l="1"/>
  <c r="E189" i="1"/>
  <c r="F27" i="9"/>
  <c r="F189" i="1"/>
  <c r="D27" i="9"/>
  <c r="G27" i="9" s="1"/>
  <c r="E16" i="4"/>
  <c r="E17" i="4" s="1"/>
  <c r="C16" i="4"/>
  <c r="C17" i="4" s="1"/>
  <c r="D15" i="4"/>
  <c r="F15" i="4" l="1"/>
  <c r="F16" i="4" s="1"/>
  <c r="F17" i="4" s="1"/>
  <c r="D16" i="4"/>
  <c r="D17" i="4" s="1"/>
  <c r="F190" i="1"/>
  <c r="E190" i="1"/>
  <c r="D169" i="1"/>
  <c r="D184" i="9" s="1"/>
  <c r="G184" i="9" s="1"/>
  <c r="D159" i="1"/>
  <c r="D173" i="9" s="1"/>
  <c r="G173" i="9" s="1"/>
  <c r="D139" i="1"/>
  <c r="D151" i="9" s="1"/>
  <c r="G151" i="9" s="1"/>
  <c r="D127" i="1"/>
  <c r="D139" i="9" s="1"/>
  <c r="G139" i="9" s="1"/>
  <c r="D117" i="1"/>
  <c r="D128" i="9" s="1"/>
  <c r="G128" i="9" s="1"/>
  <c r="D107" i="1"/>
  <c r="D117" i="9" s="1"/>
  <c r="G117" i="9" s="1"/>
  <c r="D97" i="1"/>
  <c r="D106" i="9" s="1"/>
  <c r="G106" i="9" s="1"/>
  <c r="D85" i="1"/>
  <c r="D94" i="9" s="1"/>
  <c r="G94" i="9" s="1"/>
  <c r="D80" i="1"/>
  <c r="D83" i="9" s="1"/>
  <c r="G83" i="9" s="1"/>
  <c r="D69" i="1"/>
  <c r="D72" i="9" s="1"/>
  <c r="G72" i="9" s="1"/>
  <c r="D60" i="1"/>
  <c r="D61" i="9" s="1"/>
  <c r="G61" i="9" s="1"/>
  <c r="D49" i="1"/>
  <c r="D49" i="9" s="1"/>
  <c r="G49" i="9" s="1"/>
  <c r="D39" i="1"/>
  <c r="D38" i="9" s="1"/>
  <c r="G38" i="9" s="1"/>
  <c r="D22" i="1"/>
  <c r="D16" i="9" l="1"/>
  <c r="G16" i="9" s="1"/>
  <c r="D189" i="1"/>
  <c r="F191" i="1"/>
  <c r="E191" i="1"/>
  <c r="C29" i="6"/>
  <c r="C40" i="6"/>
  <c r="C18" i="6"/>
  <c r="C7" i="6"/>
  <c r="D10" i="6" s="1"/>
  <c r="F199" i="1" l="1"/>
  <c r="E24" i="4" s="1"/>
  <c r="F198" i="1"/>
  <c r="E23" i="4" s="1"/>
  <c r="F197" i="1"/>
  <c r="E199" i="1"/>
  <c r="D24" i="4" s="1"/>
  <c r="E198" i="1"/>
  <c r="D23" i="4" s="1"/>
  <c r="E197" i="1"/>
  <c r="G189" i="1"/>
  <c r="D45" i="6"/>
  <c r="D47" i="6"/>
  <c r="D46" i="6"/>
  <c r="D43" i="6"/>
  <c r="D44" i="6"/>
  <c r="D34" i="6"/>
  <c r="D36" i="6"/>
  <c r="D32" i="6"/>
  <c r="D33" i="6"/>
  <c r="D35" i="6"/>
  <c r="D24" i="6"/>
  <c r="D25" i="6"/>
  <c r="D21" i="6"/>
  <c r="D22" i="6"/>
  <c r="D23" i="6"/>
  <c r="D12" i="6"/>
  <c r="D11" i="6"/>
  <c r="D14" i="6"/>
  <c r="D13" i="6"/>
  <c r="D190" i="1"/>
  <c r="E200" i="1" l="1"/>
  <c r="D25" i="4" s="1"/>
  <c r="F200" i="1"/>
  <c r="E25" i="4" s="1"/>
  <c r="G190" i="1"/>
  <c r="G191" i="1" s="1"/>
  <c r="E22" i="4"/>
  <c r="D22" i="4"/>
  <c r="D191" i="1"/>
  <c r="C30" i="6"/>
  <c r="C41" i="6"/>
  <c r="C19" i="6"/>
  <c r="C8" i="6"/>
  <c r="D206" i="1" l="1"/>
  <c r="L203" i="1"/>
  <c r="D203" i="1"/>
  <c r="D199" i="1"/>
  <c r="D198" i="1"/>
  <c r="G198" i="1" s="1"/>
  <c r="F23" i="4" s="1"/>
  <c r="D197" i="1"/>
  <c r="C22" i="4" s="1"/>
  <c r="G199" i="1" l="1"/>
  <c r="F24" i="4" s="1"/>
  <c r="C24" i="4"/>
  <c r="D200" i="1"/>
  <c r="C25" i="4" s="1"/>
  <c r="G197" i="1"/>
  <c r="C23" i="4"/>
  <c r="G200" i="1" l="1"/>
  <c r="F25" i="4" s="1"/>
  <c r="F22" i="4"/>
</calcChain>
</file>

<file path=xl/sharedStrings.xml><?xml version="1.0" encoding="utf-8"?>
<sst xmlns="http://schemas.openxmlformats.org/spreadsheetml/2006/main" count="840" uniqueCount="604">
  <si>
    <t xml:space="preserve">OUTCOME 1: </t>
  </si>
  <si>
    <t>Output 1.1:</t>
  </si>
  <si>
    <t>Activity 1.1.1:</t>
  </si>
  <si>
    <t>Activity 1.1.2:</t>
  </si>
  <si>
    <t>Activity 1.1.3:</t>
  </si>
  <si>
    <t>Output 1.2:</t>
  </si>
  <si>
    <t>Output 1.3:</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</si>
  <si>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</si>
  <si>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</si>
  <si>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</si>
  <si>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</si>
  <si>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</si>
  <si>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</si>
  <si>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</si>
  <si>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</si>
  <si>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</si>
  <si>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</si>
  <si>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</si>
  <si>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</si>
  <si>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</si>
  <si>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</si>
  <si>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</si>
  <si>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</si>
  <si>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</si>
  <si>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</si>
  <si>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</si>
  <si>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</si>
  <si>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</si>
  <si>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</si>
  <si>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</si>
  <si>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</si>
  <si>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</si>
  <si>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</si>
  <si>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</si>
  <si>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1.1.7</t>
  </si>
  <si>
    <t>Activity 1.1.8</t>
  </si>
  <si>
    <t>Activity 1.2.3</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</si>
  <si>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</si>
  <si>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</si>
  <si>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</si>
  <si>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</si>
  <si>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</si>
  <si>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</si>
  <si>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</si>
  <si>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</si>
  <si>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</si>
  <si>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</si>
  <si>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</si>
  <si>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</si>
  <si>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</si>
  <si>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</si>
  <si>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</si>
  <si>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</si>
  <si>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</si>
  <si>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</si>
  <si>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</si>
  <si>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</si>
  <si>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</si>
  <si>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</si>
  <si>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</si>
  <si>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</si>
  <si>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</si>
  <si>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</si>
  <si>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2.1.3</t>
  </si>
  <si>
    <t>Activity 2.1.5</t>
  </si>
  <si>
    <t>Activity 2.1.6</t>
  </si>
  <si>
    <t>Activity 2.1.7</t>
  </si>
  <si>
    <t>Activity 2.1.8</t>
  </si>
  <si>
    <t>Output 2.2</t>
  </si>
  <si>
    <t>Activity 2.2.1</t>
  </si>
  <si>
    <t>Activity 2.2.2</t>
  </si>
  <si>
    <t>Activity 2.2.3</t>
  </si>
  <si>
    <t>Activity 2.2.4</t>
  </si>
  <si>
    <t>Activity 2.2.6</t>
  </si>
  <si>
    <t>Activity 2.2.7</t>
  </si>
  <si>
    <t>Activity 2.2.8</t>
  </si>
  <si>
    <t>Activity 2.3.4</t>
  </si>
  <si>
    <t>Activity 2.3.5</t>
  </si>
  <si>
    <t>Activity 2.3.6</t>
  </si>
  <si>
    <t>Activity 2.3.7</t>
  </si>
  <si>
    <t>Activity 2.3.8</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</si>
  <si>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</si>
  <si>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</si>
  <si>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</si>
  <si>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</si>
  <si>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</si>
  <si>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</si>
  <si>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</si>
  <si>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</si>
  <si>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</si>
  <si>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</si>
  <si>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</si>
  <si>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</si>
  <si>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</si>
  <si>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</si>
  <si>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</si>
  <si>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</si>
  <si>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</si>
  <si>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</si>
  <si>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</si>
  <si>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</si>
  <si>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</si>
  <si>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</si>
  <si>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</si>
  <si>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</si>
  <si>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</si>
  <si>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</si>
  <si>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</si>
  <si>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</si>
  <si>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</si>
  <si>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</si>
  <si>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</si>
  <si>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</si>
  <si>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</si>
  <si>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</si>
  <si>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</si>
  <si>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</si>
  <si>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</si>
  <si>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</si>
  <si>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</si>
  <si>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</si>
  <si>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</si>
  <si>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</si>
  <si>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</si>
  <si>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</si>
  <si>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</si>
  <si>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</si>
  <si>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</si>
  <si>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</si>
  <si>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</si>
  <si>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</si>
  <si>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</si>
  <si>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</si>
  <si>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</si>
  <si>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</si>
  <si>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</si>
  <si>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</si>
  <si>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</si>
  <si>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</si>
  <si>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</si>
  <si>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</si>
  <si>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</si>
  <si>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</si>
  <si>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</si>
  <si>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</si>
  <si>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</si>
  <si>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</si>
  <si>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</si>
  <si>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</si>
  <si>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</si>
  <si>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</si>
  <si>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</si>
  <si>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</si>
  <si>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</si>
  <si>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</si>
  <si>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</si>
  <si>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</si>
  <si>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</si>
  <si>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</si>
  <si>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</si>
  <si>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</si>
  <si>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</si>
  <si>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</si>
  <si>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</si>
  <si>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</si>
  <si>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</si>
  <si>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</si>
  <si>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</si>
  <si>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</si>
  <si>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</si>
  <si>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</si>
  <si>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</si>
  <si>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</si>
  <si>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</si>
  <si>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</si>
  <si>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</si>
  <si>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</si>
  <si>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</si>
  <si>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</si>
  <si>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</si>
  <si>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</si>
  <si>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</si>
  <si>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</si>
  <si>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</si>
  <si>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</si>
  <si>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</si>
  <si>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</si>
  <si>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</si>
  <si>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</si>
  <si>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</si>
  <si>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</si>
  <si>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</si>
  <si>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</si>
  <si>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</si>
  <si>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</si>
  <si>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</si>
  <si>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</si>
  <si>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</si>
  <si>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</si>
  <si>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</si>
  <si>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</si>
  <si>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</si>
  <si>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</si>
  <si>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</si>
  <si>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</si>
  <si>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</si>
  <si>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</si>
  <si>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</si>
  <si>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</si>
  <si>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</si>
  <si>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</si>
  <si>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</si>
  <si>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</si>
  <si>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</si>
  <si>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</si>
  <si>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</si>
  <si>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</si>
  <si>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</si>
  <si>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</si>
  <si>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</si>
  <si>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</si>
  <si>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</si>
  <si>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</si>
  <si>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</si>
  <si>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</si>
  <si>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</si>
  <si>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</si>
  <si>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</si>
  <si>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</si>
  <si>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</si>
  <si>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</si>
  <si>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</si>
  <si>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</si>
  <si>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</si>
  <si>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</si>
  <si>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</si>
  <si>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</si>
  <si>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</si>
  <si>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</si>
  <si>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</si>
  <si>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</si>
  <si>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</si>
  <si>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</si>
  <si>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</si>
  <si>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</si>
  <si>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</si>
  <si>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</si>
  <si>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</si>
  <si>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</si>
  <si>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</si>
  <si>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</si>
  <si>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</si>
  <si>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</si>
  <si>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</si>
  <si>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</si>
  <si>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</si>
  <si>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</si>
  <si>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</si>
  <si>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</si>
  <si>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</si>
  <si>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</si>
  <si>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</si>
  <si>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</si>
  <si>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</si>
  <si>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</si>
  <si>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</si>
  <si>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</si>
  <si>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</si>
  <si>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</si>
  <si>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</si>
  <si>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</si>
  <si>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</si>
  <si>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</si>
  <si>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</si>
  <si>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</si>
  <si>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</si>
  <si>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</si>
  <si>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</si>
  <si>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</si>
  <si>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</si>
  <si>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</si>
  <si>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</si>
  <si>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</si>
  <si>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</si>
  <si>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</si>
  <si>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</si>
  <si>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</si>
  <si>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</si>
  <si>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</si>
  <si>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</si>
  <si>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</si>
  <si>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</si>
  <si>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</si>
  <si>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</si>
  <si>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</si>
  <si>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</si>
  <si>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</si>
  <si>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</si>
  <si>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</si>
  <si>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</si>
  <si>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</si>
  <si>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</si>
  <si>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</si>
  <si>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</si>
  <si>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</si>
  <si>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</si>
  <si>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</si>
  <si>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</si>
  <si>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</si>
  <si>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</si>
  <si>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</si>
  <si>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</si>
  <si>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</si>
  <si>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</si>
  <si>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</si>
  <si>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</si>
  <si>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</si>
  <si>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</si>
  <si>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</si>
  <si>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</si>
  <si>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</si>
  <si>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</si>
  <si>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</si>
  <si>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</si>
  <si>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</si>
  <si>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</si>
  <si>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</si>
  <si>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</si>
  <si>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</si>
  <si>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</si>
  <si>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</si>
  <si>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</si>
  <si>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</si>
  <si>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</si>
  <si>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</si>
  <si>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</si>
  <si>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</si>
  <si>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</si>
  <si>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</si>
  <si>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</si>
  <si>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</si>
  <si>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</si>
  <si>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</si>
  <si>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</si>
  <si>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</si>
  <si>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</si>
  <si>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</si>
  <si>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</si>
  <si>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</si>
  <si>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</si>
  <si>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</si>
  <si>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</si>
  <si>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</si>
  <si>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</si>
  <si>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</si>
  <si>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</si>
  <si>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</si>
  <si>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</si>
  <si>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</si>
  <si>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</si>
  <si>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</si>
  <si>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</si>
  <si>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</si>
  <si>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</si>
  <si>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</si>
  <si>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</si>
  <si>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</si>
  <si>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</si>
  <si>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</si>
  <si>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</si>
  <si>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</si>
  <si>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</si>
  <si>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</si>
  <si>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</si>
  <si>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</si>
  <si>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</si>
  <si>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</si>
  <si>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</si>
  <si>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</si>
  <si>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</si>
  <si>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</si>
  <si>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</si>
  <si>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</si>
  <si>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</si>
  <si>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</si>
  <si>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</si>
  <si>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</si>
  <si>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</si>
  <si>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</si>
  <si>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</si>
  <si>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</si>
  <si>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</si>
  <si>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</si>
  <si>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</si>
  <si>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</si>
  <si>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</si>
  <si>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</si>
  <si>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</si>
  <si>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</si>
  <si>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</si>
  <si>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</si>
  <si>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</si>
  <si>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</si>
  <si>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</si>
  <si>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</si>
  <si>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</si>
  <si>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</si>
  <si>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</si>
  <si>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</si>
  <si>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</si>
  <si>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</si>
  <si>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</si>
  <si>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</si>
  <si>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</si>
  <si>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</si>
  <si>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</si>
  <si>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</si>
  <si>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</si>
  <si>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</si>
  <si>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</si>
  <si>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</si>
  <si>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</si>
  <si>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</si>
  <si>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</si>
  <si>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</si>
  <si>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</si>
  <si>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</si>
  <si>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</si>
  <si>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</si>
  <si>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</si>
  <si>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</si>
  <si>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</si>
  <si>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</si>
  <si>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</si>
  <si>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</si>
  <si>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</si>
  <si>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</si>
  <si>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</si>
  <si>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</si>
  <si>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</si>
  <si>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</si>
  <si>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</si>
  <si>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</si>
  <si>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</si>
  <si>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</si>
  <si>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</si>
  <si>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</si>
  <si>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</si>
  <si>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</si>
  <si>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</si>
  <si>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</si>
  <si>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</si>
  <si>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</si>
  <si>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</si>
  <si>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</si>
  <si>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</si>
  <si>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</si>
  <si>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</si>
  <si>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</si>
  <si>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</si>
  <si>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</si>
  <si>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</si>
  <si>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</si>
  <si>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</si>
  <si>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</si>
  <si>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</si>
  <si>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</si>
  <si>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</si>
  <si>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</si>
  <si>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</si>
  <si>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</si>
  <si>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</si>
  <si>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</si>
  <si>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</si>
  <si>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</si>
  <si>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</si>
  <si>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</si>
  <si>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</si>
  <si>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</si>
  <si>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</si>
  <si>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</si>
  <si>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</si>
  <si>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</si>
  <si>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</si>
  <si>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</si>
  <si>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</si>
  <si>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</si>
  <si>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</si>
  <si>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</si>
  <si>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</si>
  <si>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</si>
  <si>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</si>
  <si>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</si>
  <si>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</si>
  <si>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</si>
  <si>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</si>
  <si>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</si>
  <si>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</si>
  <si>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</si>
  <si>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</si>
  <si>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</si>
  <si>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</si>
  <si>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</si>
  <si>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</si>
  <si>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</si>
  <si>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</si>
  <si>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</si>
  <si>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</si>
  <si>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</si>
  <si>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</si>
  <si>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</si>
  <si>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</si>
  <si>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</si>
  <si>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</si>
  <si>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</si>
  <si>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</si>
  <si>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</si>
  <si>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</si>
  <si>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</si>
  <si>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</si>
  <si>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</si>
  <si>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</si>
  <si>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</si>
  <si>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</si>
  <si>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</si>
  <si>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</si>
  <si>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</si>
  <si>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</si>
  <si>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</si>
  <si>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</si>
  <si>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</si>
  <si>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</si>
  <si>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</si>
  <si>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</si>
  <si>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</si>
  <si>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</si>
  <si>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</si>
  <si>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</si>
  <si>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</si>
  <si>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</si>
  <si>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</si>
  <si>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</si>
  <si>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</si>
  <si>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</si>
  <si>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</si>
  <si>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</si>
  <si>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</si>
  <si>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</si>
  <si>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</si>
  <si>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</si>
  <si>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</si>
  <si>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</si>
  <si>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</si>
  <si>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</si>
  <si>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</si>
  <si>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</si>
  <si>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  Les jeunes femmes et hommes leaders communautaires se sont mis ensemble et se sont engagés autour de la prévention des conflits, de la cohésion sociale et de la consolidation de la paix au sein de leurs communautés en Guinée forestière. </t>
  </si>
  <si>
    <t>OIM</t>
  </si>
  <si>
    <t>UNFPA</t>
  </si>
  <si>
    <t>HCDH</t>
  </si>
  <si>
    <t>Des mécanismes de dialogue intégrant des structures formelles et informelles des filles et femmes intergénérationnel sont créés/renforcés et fonctionnels</t>
  </si>
  <si>
    <t xml:space="preserve">Réaliser une étude base pour compléter l’état des lieux des conflits intercommunautaires et cartographier les différentes structures de jeunes œuvrant dans la consolidation de la paix en Guinée Forestière (début et fin de projet) </t>
  </si>
  <si>
    <t xml:space="preserve">Organiser des forums périodiques de dialogue entre les structures de jeunes femmes et hommes et les structures communautaires (Conseil communal, conseil des sages, les autorités coutumières traditionnelles, les Infrastructure de sociales de Paix (ISP) etc) </t>
  </si>
  <si>
    <t>Organiser des sessions d’échanges et de dialogues et de plaidoyer portées par les femmes et les filles sur les problématiques de consolidation de la paix et des droits de l’homme (identification des problèmes, priorisation, et proposition de piste de solution).</t>
  </si>
  <si>
    <t xml:space="preserve">Les différentes initiatives   de consolidation de la paix portées par les jeunes d’ici et de la diaspora sont soutenues. </t>
  </si>
  <si>
    <t>Appuyer la mise en place et le fonctionnement d’un réseau des jeunes en faveur de la consolidation de la paix</t>
  </si>
  <si>
    <t>Soutenir l’organisation des foras   2 sessions dans 14 communautés) à l’échelle communale sur la participation politique des jeunes et les droits de l’homme.</t>
  </si>
  <si>
    <t>Assurer la mise en place d’une plateforme numérique dénommée « Entente » pour un échange continu d’information et d’expérience entre la communauté et la diaspora</t>
  </si>
  <si>
    <t>Les capacités de résolutions pacifiques de conflits des jeunes leaders de la Guinée Forestière sont renforcées</t>
  </si>
  <si>
    <t>Le cadre juridique en vigueur est la référence des actions des jeunes et cela permet la réduction des conflits intercommunautaires qui menacent la paix en Guinée forestière</t>
  </si>
  <si>
    <t>La législation nationale et les normes internationales relatives aux droits de l’homme  et à la lutte contre les violences sont connues, vulgarisées et valorisées auprès des jeunes</t>
  </si>
  <si>
    <t xml:space="preserve"> Vulgariser les normes internationales de droit de l’homme et les dispositions du code pénal et du code de procédure pénale relatives à la lutte contre les violences auprès des jeunes leaders et les acteurs communautaires;</t>
  </si>
  <si>
    <t>Plaidoyer auprès des autorités administratives, judiciaires et sécuritaires en faveur de l’application des textes de loi relatifs à la lutte contre la violence et des normes internationales de droit de l’homme;</t>
  </si>
  <si>
    <t xml:space="preserve"> les pratiques enfreignant les droits de l’homme et néfastes à la paix et la coexistence pacifique sont découragées </t>
  </si>
  <si>
    <t>Soutenir les jeunes leaders ciblés des différentes communautés en direction des conservateurs traditionnels, à la production et à la présentation d’activités artistiques et culturelles sur la relation entre les droits de l’homme, les us et coutumes et la cohésion sociale);</t>
  </si>
  <si>
    <t>Appuyer la réalisation d’émissions radio interactives de sensibilisation en langues locales sur les droits des femmes et pratiques culturelles néfastes à la paix et à la cohésion sociale en Guinée forestière;</t>
  </si>
  <si>
    <t>Appuyer la dissémination auprès du personnel judiciaire et sécuritaires, des dispositions du Code pénal relatives à la lutte contre les pratiques néfastes aux droits des femmes à la paix, et à la coexistence pacifique en Guinée forestières);</t>
  </si>
  <si>
    <t>Créer et/ou renforcer un mécanisme de prise en charge des jeunes victimes (y compris les jeunes filles et femmes) d’abus et de violations des droits de l’homme en Guinée forestière ;</t>
  </si>
  <si>
    <t>Les relations intercommunautaires, le vivre ensemble, entre les jeunes leaders ciblés issus de différentes catégories sociopolitiques et ethniques sont consolidées autour d’initiatives socioéconomiques</t>
  </si>
  <si>
    <t>Les capacités socioéconomiques et professionnelles des jeunes leaders communautaires sont renforcées</t>
  </si>
  <si>
    <t>Identifier les membres des groupements d’intérêt économique;</t>
  </si>
  <si>
    <t>Former les membres des groupements en microprojet, en vie associative, technique de négociation et de gestion pacifique des conflits;</t>
  </si>
  <si>
    <t>Appuyer la mise en place de 14 Groupements d’Intérêt Economiques (GIE) des Jeunes leaders communautaires favorisant la diversité sociopolitique, religieuse et ethnique.</t>
  </si>
  <si>
    <t>Les Initiatives socio-économiques à caractère communautaire sont soutenues</t>
  </si>
  <si>
    <t xml:space="preserve">Mettre en place des comités mixtes de jeunes (femmes et hommes) pour l’identification des microprogrammes </t>
  </si>
  <si>
    <t xml:space="preserve">Appuyer l’organisation de sessions d’identification des microprogrammes d’utilité communautaires à travers un comité local mis en place à cet effet  </t>
  </si>
  <si>
    <t>Accompagner le financement de 14 microprogrammes viables et i à haut impact communautaire en faveur de la paix et de la cohésion sociale</t>
  </si>
  <si>
    <t>Annex D - PBF Project Budget Action concertée des jeunes (femmes et hommes) leaders communautaires pour le renforcement de la cohésion sociale et la consolidation de la paix en Guinée Forestière.</t>
  </si>
  <si>
    <t xml:space="preserve">Assurer des sessions de formation en faveur des jeunes leaders communautaires sur : la citoyenneté, la communication non violente, les droits de l’homme. </t>
  </si>
  <si>
    <t xml:space="preserve">Organiser des sessions de formation en direction des jeunes filles/femmes leaders ciblées sur l’alerte, le référencement et la prise en charge des cas d’abus et de violences.  </t>
  </si>
  <si>
    <t>Organiser 2 sessions de revues de pairs pour partager les bonnes pratiques au niveau local et entre jeunes de différentes communautés.</t>
  </si>
  <si>
    <t>Appuyer le renforcement des Club de paix et de droits de l’homme dans les écoles et universités de la zone d’intervention du projet</t>
  </si>
  <si>
    <t xml:space="preserve">1 coordonnateur SB5 OIM) ,                        2 chargés projet ( 1SB4 UNFPA et 1 SB4 HCDH)   1 suivi du projet SB4                                                     OIM  </t>
  </si>
  <si>
    <t>Fournitures et autres materiels du bureau (Forfait)</t>
  </si>
  <si>
    <t>Équipement, véhicules et mobilier (compte tenu de la dépréciation)</t>
  </si>
  <si>
    <t>Frais généraux de fonctionnement et autres coûts directs (Locaux                  
VSAT                  
Sécurité
Assurance
Autres charges communes)</t>
  </si>
  <si>
    <t xml:space="preserve">Suivi &amp; Evaluation des activités du projet </t>
  </si>
  <si>
    <t xml:space="preserve">Evaluation finale du projet par une cabinet indépendant </t>
  </si>
  <si>
    <t>Total of expenses</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</si>
  <si>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OIM</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</si>
  <si>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UNFPA</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</si>
  <si>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HCDH</t>
    </r>
  </si>
  <si>
    <t xml:space="preserve">Organiser des séances de sensibilisation des membres des structures communautaires (y compris celles  des jeunes  filles et femmes) sur l`importance de  l’implication des jeunes femmes et hommes dans le processus de prévention et de gestion des conflits et la prise de décisions basées sur droits de l`homme. </t>
  </si>
  <si>
    <t xml:space="preserve"> 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</si>
</sst>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0.0%"/>
    <numFmt numFmtId="166" formatCode="_-[$$-409]* #,##0.00_ ;_-[$$-409]* \-#,##0.00\ ;_-[$$-409]* &quot;-&quot;??_ ;_-@_ "/>
    <numFmt numFmtId="167" formatCode="_-* #,##0.00\ _€_-;\-* #,##0.00\ _€_-;_-* &quot;-&quot;??\ _€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1"/>
      <color theme="1"/>
      <name val="Calibri"/>
      <family val="2"/>
      <charset val="238"/>
      <scheme val="minor"/>
    </font>
    <font>
      <sz val="10"/>
      <name val="Calibri"/>
      <family val="2"/>
    </font>
    <font>
      <sz val="12"/>
      <name val="Calibri"/>
      <family val="2"/>
    </font>
    <font>
      <sz val="11"/>
      <color rgb="FF00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21" fillId="0" borderId="0"/>
  </cellStyleXfs>
  <cellXfs count="31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6" fillId="2" borderId="16" xfId="0" applyFont="1" applyFill="1" applyBorder="1"/>
    <xf numFmtId="0" fontId="0" fillId="2" borderId="14" xfId="0" applyFill="1" applyBorder="1"/>
    <xf numFmtId="4" fontId="22" fillId="3" borderId="3" xfId="3"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wrapText="1"/>
    </xf>
    <xf numFmtId="12" fontId="6" fillId="0" borderId="39"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4" fontId="23" fillId="3" borderId="3" xfId="3" applyNumberFormat="1" applyFont="1" applyFill="1" applyBorder="1" applyAlignment="1" applyProtection="1">
      <alignment horizontal="right" vertical="center"/>
      <protection locked="0"/>
    </xf>
    <xf numFmtId="165" fontId="0" fillId="2" borderId="14" xfId="2" applyNumberFormat="1" applyFont="1" applyFill="1" applyBorder="1" applyAlignment="1">
      <alignment wrapText="1"/>
    </xf>
    <xf numFmtId="0" fontId="1" fillId="0" borderId="3" xfId="0" applyFont="1" applyBorder="1" applyAlignment="1" applyProtection="1">
      <alignment horizontal="left" vertical="top" wrapText="1"/>
      <protection locked="0"/>
    </xf>
    <xf numFmtId="0" fontId="14" fillId="6" borderId="0" xfId="0" applyFont="1" applyFill="1" applyBorder="1" applyAlignment="1">
      <alignment horizontal="left" wrapText="1"/>
    </xf>
    <xf numFmtId="0" fontId="24" fillId="0" borderId="0" xfId="0" applyFont="1" applyAlignment="1">
      <alignment wrapText="1"/>
    </xf>
    <xf numFmtId="0" fontId="24" fillId="0" borderId="3" xfId="0" applyFont="1" applyBorder="1" applyAlignment="1">
      <alignment vertical="top" wrapText="1"/>
    </xf>
    <xf numFmtId="0" fontId="1" fillId="2" borderId="3" xfId="0" applyFont="1" applyFill="1" applyBorder="1" applyAlignment="1" applyProtection="1">
      <alignment vertical="center" wrapText="1"/>
    </xf>
    <xf numFmtId="166" fontId="0" fillId="0" borderId="0" xfId="0" applyNumberFormat="1" applyFont="1" applyBorder="1" applyAlignment="1">
      <alignment wrapText="1"/>
    </xf>
    <xf numFmtId="166" fontId="0" fillId="6" borderId="15" xfId="0" applyNumberFormat="1" applyFont="1" applyFill="1" applyBorder="1" applyAlignment="1">
      <alignment wrapText="1"/>
    </xf>
    <xf numFmtId="166" fontId="14" fillId="6" borderId="0" xfId="0" applyNumberFormat="1" applyFont="1" applyFill="1" applyBorder="1" applyAlignment="1">
      <alignment horizontal="left" wrapText="1"/>
    </xf>
    <xf numFmtId="166" fontId="0" fillId="0" borderId="0" xfId="0" applyNumberFormat="1" applyFont="1" applyFill="1" applyBorder="1" applyAlignment="1">
      <alignment wrapText="1"/>
    </xf>
    <xf numFmtId="166" fontId="2" fillId="2" borderId="3" xfId="0" applyNumberFormat="1" applyFont="1" applyFill="1" applyBorder="1" applyAlignment="1" applyProtection="1">
      <alignment horizontal="center" vertical="center" wrapText="1"/>
    </xf>
    <xf numFmtId="166" fontId="6" fillId="2" borderId="3" xfId="0" applyNumberFormat="1" applyFont="1" applyFill="1" applyBorder="1" applyAlignment="1" applyProtection="1">
      <alignment horizontal="center" vertical="center" wrapText="1"/>
    </xf>
    <xf numFmtId="166" fontId="6" fillId="0" borderId="3" xfId="2" applyNumberFormat="1" applyFont="1" applyBorder="1" applyAlignment="1" applyProtection="1">
      <alignment horizontal="center" vertical="center" wrapText="1"/>
      <protection locked="0"/>
    </xf>
    <xf numFmtId="166" fontId="6" fillId="3" borderId="3" xfId="2" applyNumberFormat="1" applyFont="1" applyFill="1" applyBorder="1" applyAlignment="1" applyProtection="1">
      <alignment horizontal="center" vertical="center" wrapText="1"/>
      <protection locked="0"/>
    </xf>
    <xf numFmtId="166" fontId="2" fillId="2" borderId="3" xfId="1" applyNumberFormat="1" applyFont="1" applyFill="1" applyBorder="1" applyAlignment="1" applyProtection="1">
      <alignment horizontal="center" vertical="center" wrapText="1"/>
    </xf>
    <xf numFmtId="166" fontId="1" fillId="0" borderId="3" xfId="2" applyNumberFormat="1" applyFont="1" applyBorder="1" applyAlignment="1" applyProtection="1">
      <alignment horizontal="center" vertical="center" wrapText="1"/>
      <protection locked="0"/>
    </xf>
    <xf numFmtId="166" fontId="6" fillId="3" borderId="0" xfId="1" applyNumberFormat="1" applyFont="1" applyFill="1" applyBorder="1" applyAlignment="1" applyProtection="1">
      <alignment horizontal="center" vertical="center" wrapText="1"/>
      <protection locked="0"/>
    </xf>
    <xf numFmtId="166" fontId="6" fillId="3" borderId="0" xfId="1" applyNumberFormat="1" applyFont="1" applyFill="1" applyBorder="1" applyAlignment="1" applyProtection="1">
      <alignment vertical="center" wrapText="1"/>
      <protection locked="0"/>
    </xf>
    <xf numFmtId="166" fontId="6" fillId="0" borderId="3" xfId="2" applyNumberFormat="1" applyFont="1" applyBorder="1" applyAlignment="1" applyProtection="1">
      <alignment vertical="center" wrapText="1"/>
      <protection locked="0"/>
    </xf>
    <xf numFmtId="166" fontId="2" fillId="3" borderId="0" xfId="0" applyNumberFormat="1" applyFont="1" applyFill="1" applyBorder="1" applyAlignment="1" applyProtection="1">
      <alignment vertical="center" wrapText="1"/>
      <protection locked="0"/>
    </xf>
    <xf numFmtId="166" fontId="6" fillId="3" borderId="0" xfId="0" applyNumberFormat="1" applyFont="1" applyFill="1" applyBorder="1" applyAlignment="1" applyProtection="1">
      <alignment vertical="center" wrapText="1"/>
      <protection locked="0"/>
    </xf>
    <xf numFmtId="166" fontId="6" fillId="0" borderId="0" xfId="0" applyNumberFormat="1" applyFont="1" applyFill="1" applyBorder="1" applyAlignment="1" applyProtection="1">
      <alignment vertical="center" wrapText="1"/>
      <protection locked="0"/>
    </xf>
    <xf numFmtId="166" fontId="2" fillId="3" borderId="0" xfId="0" applyNumberFormat="1" applyFont="1" applyFill="1" applyBorder="1" applyAlignment="1">
      <alignment vertical="center" wrapText="1"/>
    </xf>
    <xf numFmtId="166" fontId="2" fillId="3" borderId="0" xfId="2" applyNumberFormat="1" applyFont="1" applyFill="1" applyBorder="1" applyAlignment="1" applyProtection="1">
      <alignment vertical="center" wrapText="1"/>
      <protection locked="0"/>
    </xf>
    <xf numFmtId="166" fontId="2" fillId="3" borderId="0" xfId="2" applyNumberFormat="1" applyFont="1" applyFill="1" applyBorder="1" applyAlignment="1" applyProtection="1">
      <alignment horizontal="right" vertical="center" wrapText="1"/>
      <protection locked="0"/>
    </xf>
    <xf numFmtId="166" fontId="2" fillId="0" borderId="0" xfId="0" applyNumberFormat="1" applyFont="1" applyFill="1" applyBorder="1" applyAlignment="1">
      <alignment vertical="center" wrapText="1"/>
    </xf>
    <xf numFmtId="166" fontId="2" fillId="2" borderId="47" xfId="0" applyNumberFormat="1" applyFont="1" applyFill="1" applyBorder="1" applyAlignment="1">
      <alignment vertical="center" wrapText="1"/>
    </xf>
    <xf numFmtId="166" fontId="0" fillId="2" borderId="52" xfId="0" applyNumberFormat="1" applyFont="1" applyFill="1" applyBorder="1" applyAlignment="1">
      <alignment wrapText="1"/>
    </xf>
    <xf numFmtId="167" fontId="0" fillId="0" borderId="0" xfId="0" applyNumberFormat="1" applyFont="1" applyFill="1" applyBorder="1" applyAlignment="1">
      <alignment wrapText="1"/>
    </xf>
    <xf numFmtId="166" fontId="6" fillId="3" borderId="3" xfId="0" applyNumberFormat="1" applyFont="1" applyFill="1" applyBorder="1" applyAlignment="1" applyProtection="1">
      <alignment horizontal="center" vertical="center" wrapText="1"/>
    </xf>
    <xf numFmtId="164" fontId="6" fillId="0" borderId="0" xfId="0" applyNumberFormat="1" applyFont="1" applyFill="1" applyBorder="1" applyAlignment="1">
      <alignment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center" wrapText="1"/>
    </xf>
    <xf numFmtId="0" fontId="2" fillId="2" borderId="55" xfId="0" applyFont="1" applyFill="1" applyBorder="1" applyAlignment="1" applyProtection="1">
      <alignment horizontal="left" vertical="center" wrapText="1"/>
    </xf>
    <xf numFmtId="0" fontId="2" fillId="2" borderId="39" xfId="0" applyFont="1" applyFill="1" applyBorder="1" applyAlignment="1" applyProtection="1">
      <alignment horizontal="left" vertical="center"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0" fontId="4" fillId="6"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Monétaire" xfId="1" builtinId="4"/>
    <cellStyle name="Normal" xfId="0" builtinId="0"/>
    <cellStyle name="Normal 2" xfId="3" xr:uid="{0DB47FDE-EF45-4C74-AD1C-E9A7A92DF0A2}"/>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21"/>
  <sheetViews>
    <sheetView showGridLines="0" showZeros="0" topLeftCell="C201" zoomScale="62" zoomScaleNormal="62" workbookViewId="0">
      <selection activeCell="L203" sqref="L203"/>
    </sheetView>
  </sheetViews>
  <sheetFormatPr baseColWidth="10" defaultColWidth="9.1796875" defaultRowHeight="14.5" x14ac:dyDescent="0.35"/>
  <cols>
    <col min="1" max="1" width="9.1796875" style="40"/>
    <col min="2" max="2" width="30.7265625" style="40" customWidth="1"/>
    <col min="3" max="3" width="32.453125" style="40" customWidth="1"/>
    <col min="4" max="7" width="23.1796875" style="40" customWidth="1"/>
    <col min="8" max="8" width="22.453125" style="40" customWidth="1"/>
    <col min="9" max="12" width="22.453125" style="204" customWidth="1"/>
    <col min="13" max="13" width="30.26953125" style="40" customWidth="1"/>
    <col min="14" max="14" width="18.81640625" style="40" customWidth="1"/>
    <col min="15" max="15" width="9.1796875" style="40"/>
    <col min="16" max="16" width="17.7265625" style="40" customWidth="1"/>
    <col min="17" max="17" width="26.453125" style="40" customWidth="1"/>
    <col min="18" max="18" width="22.453125" style="40" customWidth="1"/>
    <col min="19" max="19" width="29.7265625" style="40" customWidth="1"/>
    <col min="20" max="20" width="23.453125" style="40" customWidth="1"/>
    <col min="21" max="21" width="18.453125" style="40" customWidth="1"/>
    <col min="22" max="22" width="17.453125" style="40" customWidth="1"/>
    <col min="23" max="23" width="25.1796875" style="40" customWidth="1"/>
    <col min="24" max="16384" width="9.1796875" style="40"/>
  </cols>
  <sheetData>
    <row r="2" spans="2:14" ht="101.15" customHeight="1" x14ac:dyDescent="0.35">
      <c r="B2" s="243" t="s">
        <v>587</v>
      </c>
      <c r="C2" s="243"/>
      <c r="D2" s="243"/>
      <c r="E2" s="243"/>
      <c r="F2" s="243"/>
      <c r="G2" s="243"/>
      <c r="H2" s="243"/>
      <c r="I2" s="243"/>
      <c r="J2" s="243"/>
      <c r="K2" s="243"/>
      <c r="L2" s="243"/>
      <c r="M2" s="243"/>
    </row>
    <row r="3" spans="2:14" ht="15.5" x14ac:dyDescent="0.35">
      <c r="B3" s="43"/>
    </row>
    <row r="4" spans="2:14" ht="16" thickBot="1" x14ac:dyDescent="0.4">
      <c r="B4" s="43"/>
    </row>
    <row r="5" spans="2:14" ht="36.75" customHeight="1" x14ac:dyDescent="0.8">
      <c r="B5" s="123" t="s">
        <v>14</v>
      </c>
      <c r="C5" s="124"/>
      <c r="D5" s="124"/>
      <c r="E5" s="124"/>
      <c r="F5" s="124"/>
      <c r="G5" s="124"/>
      <c r="H5" s="125"/>
      <c r="I5" s="205"/>
      <c r="J5" s="205"/>
      <c r="K5" s="205"/>
      <c r="L5" s="205"/>
      <c r="M5" s="126"/>
    </row>
    <row r="6" spans="2:14" ht="175.5" customHeight="1" thickBot="1" x14ac:dyDescent="0.55000000000000004">
      <c r="B6" s="265" t="s">
        <v>547</v>
      </c>
      <c r="C6" s="266"/>
      <c r="D6" s="266"/>
      <c r="E6" s="266"/>
      <c r="F6" s="266"/>
      <c r="G6" s="266"/>
      <c r="H6" s="266"/>
      <c r="I6" s="266"/>
      <c r="J6" s="266"/>
      <c r="K6" s="266"/>
      <c r="L6" s="266"/>
      <c r="M6" s="267"/>
    </row>
    <row r="7" spans="2:14" x14ac:dyDescent="0.35">
      <c r="B7" s="44"/>
    </row>
    <row r="8" spans="2:14" ht="15" thickBot="1" x14ac:dyDescent="0.4"/>
    <row r="9" spans="2:14" ht="27" customHeight="1" thickBot="1" x14ac:dyDescent="0.65">
      <c r="B9" s="238" t="s">
        <v>155</v>
      </c>
      <c r="C9" s="239"/>
      <c r="D9" s="239"/>
      <c r="E9" s="239"/>
      <c r="F9" s="239"/>
      <c r="G9" s="239"/>
      <c r="H9" s="240"/>
      <c r="I9" s="206"/>
      <c r="J9" s="206"/>
      <c r="K9" s="206"/>
      <c r="L9" s="206"/>
      <c r="M9" s="200"/>
    </row>
    <row r="11" spans="2:14" ht="25.5" customHeight="1" x14ac:dyDescent="0.35">
      <c r="D11" s="45"/>
      <c r="E11" s="45"/>
      <c r="F11" s="45"/>
      <c r="G11" s="45"/>
      <c r="H11" s="42"/>
      <c r="I11" s="207"/>
      <c r="J11" s="207"/>
      <c r="K11" s="207"/>
      <c r="L11" s="207"/>
      <c r="M11" s="41"/>
      <c r="N11" s="41"/>
    </row>
    <row r="12" spans="2:14" ht="133.5" customHeight="1" x14ac:dyDescent="0.35">
      <c r="B12" s="51" t="s">
        <v>541</v>
      </c>
      <c r="C12" s="51" t="s">
        <v>542</v>
      </c>
      <c r="D12" s="51" t="s">
        <v>543</v>
      </c>
      <c r="E12" s="51" t="s">
        <v>544</v>
      </c>
      <c r="F12" s="51" t="s">
        <v>545</v>
      </c>
      <c r="G12" s="107" t="s">
        <v>59</v>
      </c>
      <c r="H12" s="181" t="s">
        <v>546</v>
      </c>
      <c r="I12" s="181" t="s">
        <v>599</v>
      </c>
      <c r="J12" s="181" t="s">
        <v>600</v>
      </c>
      <c r="K12" s="181" t="s">
        <v>601</v>
      </c>
      <c r="L12" s="208" t="s">
        <v>598</v>
      </c>
      <c r="M12" s="51" t="s">
        <v>19</v>
      </c>
      <c r="N12" s="50"/>
    </row>
    <row r="13" spans="2:14" ht="18.75" customHeight="1" x14ac:dyDescent="0.35">
      <c r="B13" s="51"/>
      <c r="C13" s="51"/>
      <c r="D13" s="81" t="s">
        <v>557</v>
      </c>
      <c r="E13" s="81" t="s">
        <v>558</v>
      </c>
      <c r="F13" s="81" t="s">
        <v>559</v>
      </c>
      <c r="G13" s="107"/>
      <c r="H13" s="51"/>
      <c r="I13" s="227" t="s">
        <v>603</v>
      </c>
      <c r="J13" s="227" t="s">
        <v>558</v>
      </c>
      <c r="K13" s="227" t="s">
        <v>559</v>
      </c>
      <c r="L13" s="209"/>
      <c r="M13" s="51"/>
      <c r="N13" s="50"/>
    </row>
    <row r="14" spans="2:14" ht="51" customHeight="1" x14ac:dyDescent="0.35">
      <c r="B14" s="104" t="s">
        <v>0</v>
      </c>
      <c r="C14" s="264" t="s">
        <v>556</v>
      </c>
      <c r="D14" s="264"/>
      <c r="E14" s="264"/>
      <c r="F14" s="264"/>
      <c r="G14" s="264"/>
      <c r="H14" s="264"/>
      <c r="I14" s="264"/>
      <c r="J14" s="264"/>
      <c r="K14" s="264"/>
      <c r="L14" s="264"/>
      <c r="M14" s="264"/>
      <c r="N14" s="19"/>
    </row>
    <row r="15" spans="2:14" ht="51" customHeight="1" x14ac:dyDescent="0.35">
      <c r="B15" s="104" t="s">
        <v>1</v>
      </c>
      <c r="C15" s="241" t="s">
        <v>560</v>
      </c>
      <c r="D15" s="242"/>
      <c r="E15" s="242"/>
      <c r="F15" s="242"/>
      <c r="G15" s="242"/>
      <c r="H15" s="242"/>
      <c r="I15" s="242"/>
      <c r="J15" s="242"/>
      <c r="K15" s="242"/>
      <c r="L15" s="242"/>
      <c r="M15" s="242"/>
      <c r="N15" s="53"/>
    </row>
    <row r="16" spans="2:14" ht="148" customHeight="1" x14ac:dyDescent="0.35">
      <c r="B16" s="160" t="s">
        <v>2</v>
      </c>
      <c r="C16" s="199" t="s">
        <v>561</v>
      </c>
      <c r="D16" s="20"/>
      <c r="E16" s="20">
        <v>70000</v>
      </c>
      <c r="F16" s="20"/>
      <c r="G16" s="141">
        <f>SUM(D16:F16)</f>
        <v>70000</v>
      </c>
      <c r="H16" s="138">
        <v>0.4</v>
      </c>
      <c r="I16" s="210"/>
      <c r="J16" s="210">
        <v>65000</v>
      </c>
      <c r="K16" s="210"/>
      <c r="L16" s="210">
        <f>SUM(I16,J16,K16)</f>
        <v>65000</v>
      </c>
      <c r="M16" s="121"/>
      <c r="N16" s="54"/>
    </row>
    <row r="17" spans="1:14" ht="124" x14ac:dyDescent="0.35">
      <c r="B17" s="160" t="s">
        <v>3</v>
      </c>
      <c r="C17" s="199" t="s">
        <v>562</v>
      </c>
      <c r="D17" s="20"/>
      <c r="E17" s="20">
        <v>40000</v>
      </c>
      <c r="F17" s="20"/>
      <c r="G17" s="141">
        <f t="shared" ref="G17:G21" si="0">SUM(D17:F17)</f>
        <v>40000</v>
      </c>
      <c r="H17" s="138">
        <v>0.35</v>
      </c>
      <c r="I17" s="210"/>
      <c r="J17" s="210">
        <v>30000</v>
      </c>
      <c r="K17" s="210"/>
      <c r="L17" s="210">
        <f t="shared" ref="L17:L19" si="1">SUM(I17,J17,K17)</f>
        <v>30000</v>
      </c>
      <c r="M17" s="121"/>
      <c r="N17" s="54"/>
    </row>
    <row r="18" spans="1:14" ht="155" x14ac:dyDescent="0.35">
      <c r="B18" s="160" t="s">
        <v>4</v>
      </c>
      <c r="C18" s="199" t="s">
        <v>602</v>
      </c>
      <c r="D18" s="20"/>
      <c r="E18" s="20">
        <v>50000</v>
      </c>
      <c r="F18" s="20"/>
      <c r="G18" s="141">
        <f t="shared" si="0"/>
        <v>50000</v>
      </c>
      <c r="H18" s="138">
        <v>0.4</v>
      </c>
      <c r="I18" s="210"/>
      <c r="J18" s="210">
        <v>50000</v>
      </c>
      <c r="K18" s="210"/>
      <c r="L18" s="210">
        <f t="shared" si="1"/>
        <v>50000</v>
      </c>
      <c r="M18" s="121"/>
      <c r="N18" s="54"/>
    </row>
    <row r="19" spans="1:14" ht="124" x14ac:dyDescent="0.35">
      <c r="B19" s="160" t="s">
        <v>33</v>
      </c>
      <c r="C19" s="199" t="s">
        <v>563</v>
      </c>
      <c r="D19" s="20"/>
      <c r="E19" s="20">
        <v>30000</v>
      </c>
      <c r="F19" s="20"/>
      <c r="G19" s="141">
        <f t="shared" si="0"/>
        <v>30000</v>
      </c>
      <c r="H19" s="138">
        <v>0.4</v>
      </c>
      <c r="I19" s="210"/>
      <c r="J19" s="210">
        <v>30000</v>
      </c>
      <c r="K19" s="210"/>
      <c r="L19" s="210">
        <f t="shared" si="1"/>
        <v>30000</v>
      </c>
      <c r="M19" s="121"/>
      <c r="N19" s="54"/>
    </row>
    <row r="20" spans="1:14" ht="15.5" hidden="1" x14ac:dyDescent="0.35">
      <c r="B20" s="160" t="s">
        <v>34</v>
      </c>
      <c r="C20" s="49"/>
      <c r="D20" s="21"/>
      <c r="E20" s="21"/>
      <c r="F20" s="21"/>
      <c r="G20" s="141">
        <f t="shared" si="0"/>
        <v>0</v>
      </c>
      <c r="H20" s="139"/>
      <c r="I20" s="211"/>
      <c r="J20" s="211"/>
      <c r="K20" s="211"/>
      <c r="L20" s="211"/>
      <c r="M20" s="122"/>
      <c r="N20" s="54"/>
    </row>
    <row r="21" spans="1:14" ht="15.5" hidden="1" x14ac:dyDescent="0.35">
      <c r="A21" s="41"/>
      <c r="B21" s="160" t="s">
        <v>35</v>
      </c>
      <c r="C21" s="49"/>
      <c r="D21" s="21"/>
      <c r="E21" s="21"/>
      <c r="F21" s="21"/>
      <c r="G21" s="141">
        <f t="shared" si="0"/>
        <v>0</v>
      </c>
      <c r="H21" s="139"/>
      <c r="I21" s="211"/>
      <c r="J21" s="211"/>
      <c r="K21" s="211"/>
      <c r="L21" s="211"/>
      <c r="M21" s="122"/>
      <c r="N21" s="42"/>
    </row>
    <row r="22" spans="1:14" ht="15.5" x14ac:dyDescent="0.35">
      <c r="A22" s="41"/>
      <c r="C22" s="104" t="s">
        <v>154</v>
      </c>
      <c r="D22" s="22">
        <f>SUM(D16:D21)</f>
        <v>0</v>
      </c>
      <c r="E22" s="22">
        <f>SUM(E16:E21)</f>
        <v>190000</v>
      </c>
      <c r="F22" s="22">
        <f>SUM(F16:F21)</f>
        <v>0</v>
      </c>
      <c r="G22" s="22">
        <f>SUM(G16:G21)</f>
        <v>190000</v>
      </c>
      <c r="H22" s="127">
        <f>(H16*G16)+(H17*G17)+(H18*G18)+(H19*G19)</f>
        <v>74000</v>
      </c>
      <c r="I22" s="22">
        <f>SUM(I16:I21)</f>
        <v>0</v>
      </c>
      <c r="J22" s="22">
        <f>SUM(J16:J21)</f>
        <v>175000</v>
      </c>
      <c r="K22" s="22">
        <f>SUM(K16:K21)</f>
        <v>0</v>
      </c>
      <c r="L22" s="22">
        <f>SUM(L16:L21)</f>
        <v>175000</v>
      </c>
      <c r="M22" s="122"/>
      <c r="N22" s="56"/>
    </row>
    <row r="23" spans="1:14" ht="51" customHeight="1" x14ac:dyDescent="0.35">
      <c r="A23" s="41"/>
      <c r="B23" s="104" t="s">
        <v>5</v>
      </c>
      <c r="C23" s="229" t="s">
        <v>564</v>
      </c>
      <c r="D23" s="230"/>
      <c r="E23" s="230"/>
      <c r="F23" s="230"/>
      <c r="G23" s="230"/>
      <c r="H23" s="230"/>
      <c r="I23" s="230"/>
      <c r="J23" s="230"/>
      <c r="K23" s="230"/>
      <c r="L23" s="230"/>
      <c r="M23" s="230"/>
      <c r="N23" s="53"/>
    </row>
    <row r="24" spans="1:14" ht="73.5" customHeight="1" x14ac:dyDescent="0.35">
      <c r="A24" s="41"/>
      <c r="B24" s="160" t="s">
        <v>39</v>
      </c>
      <c r="C24" s="199" t="s">
        <v>565</v>
      </c>
      <c r="D24" s="20"/>
      <c r="E24" s="20">
        <v>50000</v>
      </c>
      <c r="F24" s="20"/>
      <c r="G24" s="141">
        <f>SUM(D24:F24)</f>
        <v>50000</v>
      </c>
      <c r="H24" s="138">
        <v>0.4</v>
      </c>
      <c r="I24" s="210"/>
      <c r="J24" s="210">
        <v>50000</v>
      </c>
      <c r="K24" s="210"/>
      <c r="L24" s="210">
        <f>SUM(I24,J24,K24)</f>
        <v>50000</v>
      </c>
      <c r="M24" s="121"/>
      <c r="N24" s="54"/>
    </row>
    <row r="25" spans="1:14" ht="95.15" customHeight="1" x14ac:dyDescent="0.35">
      <c r="A25" s="41"/>
      <c r="B25" s="160" t="s">
        <v>40</v>
      </c>
      <c r="C25" s="202" t="s">
        <v>566</v>
      </c>
      <c r="D25" s="20"/>
      <c r="E25" s="20"/>
      <c r="F25" s="20">
        <v>30000</v>
      </c>
      <c r="G25" s="141">
        <f t="shared" ref="G25:G28" si="2">SUM(D25:F25)</f>
        <v>30000</v>
      </c>
      <c r="H25" s="138">
        <v>0.4</v>
      </c>
      <c r="I25" s="210"/>
      <c r="J25" s="210"/>
      <c r="K25" s="210">
        <v>30000</v>
      </c>
      <c r="L25" s="210">
        <f t="shared" ref="L25:L26" si="3">SUM(I25,J25,K25)</f>
        <v>30000</v>
      </c>
      <c r="M25" s="121"/>
      <c r="N25" s="54"/>
    </row>
    <row r="26" spans="1:14" ht="86.5" customHeight="1" x14ac:dyDescent="0.35">
      <c r="A26" s="41"/>
      <c r="B26" s="160" t="s">
        <v>36</v>
      </c>
      <c r="C26" s="201" t="s">
        <v>567</v>
      </c>
      <c r="D26" s="20">
        <v>40000</v>
      </c>
      <c r="E26" s="20"/>
      <c r="F26" s="20"/>
      <c r="G26" s="141">
        <f t="shared" si="2"/>
        <v>40000</v>
      </c>
      <c r="H26" s="138">
        <v>0.3</v>
      </c>
      <c r="I26" s="213">
        <v>41768.28</v>
      </c>
      <c r="J26" s="210"/>
      <c r="K26" s="210"/>
      <c r="L26" s="210">
        <f t="shared" si="3"/>
        <v>41768.28</v>
      </c>
      <c r="M26" s="121"/>
      <c r="N26" s="54"/>
    </row>
    <row r="27" spans="1:14" ht="15.5" hidden="1" x14ac:dyDescent="0.35">
      <c r="A27" s="41"/>
      <c r="B27" s="160" t="s">
        <v>37</v>
      </c>
      <c r="C27" s="49"/>
      <c r="D27" s="21"/>
      <c r="E27" s="21"/>
      <c r="F27" s="21"/>
      <c r="G27" s="141">
        <f t="shared" si="2"/>
        <v>0</v>
      </c>
      <c r="H27" s="139"/>
      <c r="I27" s="211"/>
      <c r="J27" s="211"/>
      <c r="K27" s="211"/>
      <c r="L27" s="211"/>
      <c r="M27" s="122"/>
      <c r="N27" s="54"/>
    </row>
    <row r="28" spans="1:14" ht="15.5" hidden="1" x14ac:dyDescent="0.35">
      <c r="A28" s="41"/>
      <c r="B28" s="160" t="s">
        <v>38</v>
      </c>
      <c r="C28" s="49"/>
      <c r="D28" s="21"/>
      <c r="E28" s="21"/>
      <c r="F28" s="21"/>
      <c r="G28" s="141">
        <f t="shared" si="2"/>
        <v>0</v>
      </c>
      <c r="H28" s="139"/>
      <c r="I28" s="211"/>
      <c r="J28" s="211"/>
      <c r="K28" s="211"/>
      <c r="L28" s="211"/>
      <c r="M28" s="122"/>
      <c r="N28" s="54"/>
    </row>
    <row r="29" spans="1:14" ht="15.5" x14ac:dyDescent="0.35">
      <c r="A29" s="41"/>
      <c r="C29" s="104" t="s">
        <v>154</v>
      </c>
      <c r="D29" s="24">
        <f>SUM(D24:D28)</f>
        <v>40000</v>
      </c>
      <c r="E29" s="24">
        <f>SUM(E24:E28)</f>
        <v>50000</v>
      </c>
      <c r="F29" s="24">
        <f>SUM(F24:F28)</f>
        <v>30000</v>
      </c>
      <c r="G29" s="24">
        <f>SUM(G24:G28)</f>
        <v>120000</v>
      </c>
      <c r="H29" s="127">
        <f>(H24*G24)+(H25*G25)+(H26*G26)</f>
        <v>44000</v>
      </c>
      <c r="I29" s="24">
        <f>SUM(I24:I28)</f>
        <v>41768.28</v>
      </c>
      <c r="J29" s="24">
        <f>SUM(J24:J28)</f>
        <v>50000</v>
      </c>
      <c r="K29" s="24">
        <f>SUM(K24:K28)</f>
        <v>30000</v>
      </c>
      <c r="L29" s="24">
        <f>SUM(L24:L28)</f>
        <v>121768.28</v>
      </c>
      <c r="M29" s="122"/>
      <c r="N29" s="56"/>
    </row>
    <row r="30" spans="1:14" ht="51" customHeight="1" x14ac:dyDescent="0.35">
      <c r="A30" s="41"/>
      <c r="B30" s="104" t="s">
        <v>6</v>
      </c>
      <c r="C30" s="229" t="s">
        <v>568</v>
      </c>
      <c r="D30" s="230"/>
      <c r="E30" s="230"/>
      <c r="F30" s="230"/>
      <c r="G30" s="230"/>
      <c r="H30" s="230"/>
      <c r="I30" s="230"/>
      <c r="J30" s="230"/>
      <c r="K30" s="230"/>
      <c r="L30" s="230"/>
      <c r="M30" s="230"/>
      <c r="N30" s="53"/>
    </row>
    <row r="31" spans="1:14" ht="93" x14ac:dyDescent="0.35">
      <c r="A31" s="41"/>
      <c r="B31" s="160" t="s">
        <v>41</v>
      </c>
      <c r="C31" s="199" t="s">
        <v>588</v>
      </c>
      <c r="D31" s="20"/>
      <c r="E31" s="20">
        <v>46500</v>
      </c>
      <c r="F31" s="20"/>
      <c r="G31" s="141">
        <f>SUM(D31:F31)</f>
        <v>46500</v>
      </c>
      <c r="H31" s="138">
        <v>0.4</v>
      </c>
      <c r="I31" s="210"/>
      <c r="J31" s="210">
        <v>48500</v>
      </c>
      <c r="K31" s="210"/>
      <c r="L31" s="210">
        <f>SUM(I31,J31:K31)</f>
        <v>48500</v>
      </c>
      <c r="M31" s="121"/>
      <c r="N31" s="54"/>
    </row>
    <row r="32" spans="1:14" ht="93" x14ac:dyDescent="0.35">
      <c r="A32" s="41"/>
      <c r="B32" s="160" t="s">
        <v>42</v>
      </c>
      <c r="C32" s="199" t="s">
        <v>589</v>
      </c>
      <c r="D32" s="20"/>
      <c r="E32" s="20">
        <v>20000</v>
      </c>
      <c r="F32" s="20"/>
      <c r="G32" s="141">
        <f t="shared" ref="G32:G38" si="4">SUM(D32:F32)</f>
        <v>20000</v>
      </c>
      <c r="H32" s="138">
        <v>0.4</v>
      </c>
      <c r="I32" s="210"/>
      <c r="J32" s="210">
        <v>20000</v>
      </c>
      <c r="K32" s="210"/>
      <c r="L32" s="210">
        <f t="shared" ref="L32:L33" si="5">SUM(I32,J32:K32)</f>
        <v>20000</v>
      </c>
      <c r="M32" s="121"/>
      <c r="N32" s="54"/>
    </row>
    <row r="33" spans="1:14" ht="77.5" x14ac:dyDescent="0.35">
      <c r="A33" s="41"/>
      <c r="B33" s="160" t="s">
        <v>43</v>
      </c>
      <c r="C33" s="199" t="s">
        <v>590</v>
      </c>
      <c r="D33" s="20"/>
      <c r="E33" s="20">
        <v>40000</v>
      </c>
      <c r="F33" s="20"/>
      <c r="G33" s="141">
        <f t="shared" si="4"/>
        <v>40000</v>
      </c>
      <c r="H33" s="138">
        <v>0.4</v>
      </c>
      <c r="I33" s="210"/>
      <c r="J33" s="210">
        <v>40000</v>
      </c>
      <c r="K33" s="210"/>
      <c r="L33" s="210">
        <f t="shared" si="5"/>
        <v>40000</v>
      </c>
      <c r="M33" s="121"/>
      <c r="N33" s="54"/>
    </row>
    <row r="34" spans="1:14" ht="15.5" hidden="1" x14ac:dyDescent="0.35">
      <c r="A34" s="41"/>
      <c r="B34" s="160" t="s">
        <v>44</v>
      </c>
      <c r="C34" s="18"/>
      <c r="D34" s="20"/>
      <c r="E34" s="20"/>
      <c r="F34" s="20"/>
      <c r="G34" s="141">
        <f t="shared" si="4"/>
        <v>0</v>
      </c>
      <c r="H34" s="138"/>
      <c r="I34" s="210"/>
      <c r="J34" s="210"/>
      <c r="K34" s="210"/>
      <c r="L34" s="210"/>
      <c r="M34" s="121"/>
      <c r="N34" s="54"/>
    </row>
    <row r="35" spans="1:14" s="41" customFormat="1" ht="15.5" hidden="1" x14ac:dyDescent="0.35">
      <c r="B35" s="160" t="s">
        <v>45</v>
      </c>
      <c r="C35" s="18"/>
      <c r="D35" s="20"/>
      <c r="E35" s="20"/>
      <c r="F35" s="20"/>
      <c r="G35" s="141">
        <f t="shared" si="4"/>
        <v>0</v>
      </c>
      <c r="H35" s="138"/>
      <c r="I35" s="210"/>
      <c r="J35" s="210"/>
      <c r="K35" s="210"/>
      <c r="L35" s="210"/>
      <c r="M35" s="121"/>
      <c r="N35" s="54"/>
    </row>
    <row r="36" spans="1:14" s="41" customFormat="1" ht="15.5" hidden="1" x14ac:dyDescent="0.35">
      <c r="B36" s="160" t="s">
        <v>46</v>
      </c>
      <c r="C36" s="18"/>
      <c r="D36" s="20"/>
      <c r="E36" s="20"/>
      <c r="F36" s="20"/>
      <c r="G36" s="141">
        <f t="shared" si="4"/>
        <v>0</v>
      </c>
      <c r="H36" s="138"/>
      <c r="I36" s="210"/>
      <c r="J36" s="210"/>
      <c r="K36" s="210"/>
      <c r="L36" s="210"/>
      <c r="M36" s="121"/>
      <c r="N36" s="54"/>
    </row>
    <row r="37" spans="1:14" s="41" customFormat="1" ht="15.5" hidden="1" x14ac:dyDescent="0.35">
      <c r="A37" s="40"/>
      <c r="B37" s="160" t="s">
        <v>47</v>
      </c>
      <c r="C37" s="49"/>
      <c r="D37" s="21"/>
      <c r="E37" s="21"/>
      <c r="F37" s="21"/>
      <c r="G37" s="141">
        <f t="shared" si="4"/>
        <v>0</v>
      </c>
      <c r="H37" s="139"/>
      <c r="I37" s="211"/>
      <c r="J37" s="211"/>
      <c r="K37" s="211"/>
      <c r="L37" s="211"/>
      <c r="M37" s="122"/>
      <c r="N37" s="54"/>
    </row>
    <row r="38" spans="1:14" ht="15.5" hidden="1" x14ac:dyDescent="0.35">
      <c r="B38" s="160" t="s">
        <v>48</v>
      </c>
      <c r="C38" s="49"/>
      <c r="D38" s="21"/>
      <c r="E38" s="21"/>
      <c r="F38" s="21"/>
      <c r="G38" s="141">
        <f t="shared" si="4"/>
        <v>0</v>
      </c>
      <c r="H38" s="139"/>
      <c r="I38" s="211"/>
      <c r="J38" s="211"/>
      <c r="K38" s="211"/>
      <c r="L38" s="211"/>
      <c r="M38" s="122"/>
      <c r="N38" s="54"/>
    </row>
    <row r="39" spans="1:14" ht="15.5" x14ac:dyDescent="0.35">
      <c r="C39" s="104" t="s">
        <v>154</v>
      </c>
      <c r="D39" s="24">
        <f>SUM(D31:D38)</f>
        <v>0</v>
      </c>
      <c r="E39" s="24">
        <f>SUM(E31:E38)</f>
        <v>106500</v>
      </c>
      <c r="F39" s="24">
        <f>SUM(F31:F38)</f>
        <v>0</v>
      </c>
      <c r="G39" s="24">
        <f>SUM(G31:G38)</f>
        <v>106500</v>
      </c>
      <c r="H39" s="127">
        <f>(H31*G31)+(H32*G32)+(H33*G33)+(H34*G34)+(H35*G35)+(H36*G36)+(H37*G37)+(H38*G38)</f>
        <v>42600</v>
      </c>
      <c r="I39" s="127">
        <f>+SUM(I31:I33)</f>
        <v>0</v>
      </c>
      <c r="J39" s="127">
        <f>+SUM(J31:J33)</f>
        <v>108500</v>
      </c>
      <c r="K39" s="127">
        <f>+SUM(K31:K33)</f>
        <v>0</v>
      </c>
      <c r="L39" s="127">
        <f>+SUM(L31:L33)</f>
        <v>108500</v>
      </c>
      <c r="M39" s="122"/>
      <c r="N39" s="56"/>
    </row>
    <row r="40" spans="1:14" ht="51" hidden="1" customHeight="1" x14ac:dyDescent="0.35">
      <c r="B40" s="104" t="s">
        <v>49</v>
      </c>
      <c r="C40" s="230"/>
      <c r="D40" s="230"/>
      <c r="E40" s="230"/>
      <c r="F40" s="230"/>
      <c r="G40" s="230"/>
      <c r="H40" s="230"/>
      <c r="I40" s="230"/>
      <c r="J40" s="230"/>
      <c r="K40" s="230"/>
      <c r="L40" s="230"/>
      <c r="M40" s="230"/>
      <c r="N40" s="53"/>
    </row>
    <row r="41" spans="1:14" ht="15.5" hidden="1" x14ac:dyDescent="0.35">
      <c r="B41" s="160" t="s">
        <v>50</v>
      </c>
      <c r="C41" s="18"/>
      <c r="D41" s="20"/>
      <c r="E41" s="20"/>
      <c r="F41" s="20"/>
      <c r="G41" s="141">
        <f>SUM(D41:F41)</f>
        <v>0</v>
      </c>
      <c r="H41" s="138"/>
      <c r="I41" s="210"/>
      <c r="J41" s="210"/>
      <c r="K41" s="210"/>
      <c r="L41" s="210"/>
      <c r="M41" s="121"/>
      <c r="N41" s="54"/>
    </row>
    <row r="42" spans="1:14" ht="15.5" hidden="1" x14ac:dyDescent="0.35">
      <c r="B42" s="160" t="s">
        <v>51</v>
      </c>
      <c r="C42" s="18"/>
      <c r="D42" s="20"/>
      <c r="E42" s="20"/>
      <c r="F42" s="20"/>
      <c r="G42" s="141">
        <f t="shared" ref="G42:G48" si="6">SUM(D42:F42)</f>
        <v>0</v>
      </c>
      <c r="H42" s="138"/>
      <c r="I42" s="210"/>
      <c r="J42" s="210"/>
      <c r="K42" s="210"/>
      <c r="L42" s="210"/>
      <c r="M42" s="121"/>
      <c r="N42" s="54"/>
    </row>
    <row r="43" spans="1:14" ht="15.5" hidden="1" x14ac:dyDescent="0.35">
      <c r="B43" s="160" t="s">
        <v>52</v>
      </c>
      <c r="C43" s="18"/>
      <c r="D43" s="20"/>
      <c r="E43" s="20"/>
      <c r="F43" s="20"/>
      <c r="G43" s="141">
        <f t="shared" si="6"/>
        <v>0</v>
      </c>
      <c r="H43" s="138"/>
      <c r="I43" s="210"/>
      <c r="J43" s="210"/>
      <c r="K43" s="210"/>
      <c r="L43" s="210"/>
      <c r="M43" s="121"/>
      <c r="N43" s="54"/>
    </row>
    <row r="44" spans="1:14" ht="15.5" hidden="1" x14ac:dyDescent="0.35">
      <c r="B44" s="160" t="s">
        <v>53</v>
      </c>
      <c r="C44" s="18"/>
      <c r="D44" s="20"/>
      <c r="E44" s="20"/>
      <c r="F44" s="20"/>
      <c r="G44" s="141">
        <f t="shared" si="6"/>
        <v>0</v>
      </c>
      <c r="H44" s="138"/>
      <c r="I44" s="210"/>
      <c r="J44" s="210"/>
      <c r="K44" s="210"/>
      <c r="L44" s="210"/>
      <c r="M44" s="121"/>
      <c r="N44" s="54"/>
    </row>
    <row r="45" spans="1:14" ht="15.5" hidden="1" x14ac:dyDescent="0.35">
      <c r="B45" s="160" t="s">
        <v>54</v>
      </c>
      <c r="C45" s="18"/>
      <c r="D45" s="20"/>
      <c r="E45" s="20"/>
      <c r="F45" s="20"/>
      <c r="G45" s="141">
        <f t="shared" si="6"/>
        <v>0</v>
      </c>
      <c r="H45" s="138"/>
      <c r="I45" s="210"/>
      <c r="J45" s="210"/>
      <c r="K45" s="210"/>
      <c r="L45" s="210"/>
      <c r="M45" s="121"/>
      <c r="N45" s="54"/>
    </row>
    <row r="46" spans="1:14" ht="15.5" hidden="1" x14ac:dyDescent="0.35">
      <c r="A46" s="41"/>
      <c r="B46" s="160" t="s">
        <v>55</v>
      </c>
      <c r="C46" s="18"/>
      <c r="D46" s="20"/>
      <c r="E46" s="20"/>
      <c r="F46" s="20"/>
      <c r="G46" s="141">
        <f t="shared" si="6"/>
        <v>0</v>
      </c>
      <c r="H46" s="138"/>
      <c r="I46" s="210"/>
      <c r="J46" s="210"/>
      <c r="K46" s="210"/>
      <c r="L46" s="210"/>
      <c r="M46" s="121"/>
      <c r="N46" s="54"/>
    </row>
    <row r="47" spans="1:14" s="41" customFormat="1" ht="15.5" hidden="1" x14ac:dyDescent="0.35">
      <c r="A47" s="40"/>
      <c r="B47" s="160" t="s">
        <v>56</v>
      </c>
      <c r="C47" s="49"/>
      <c r="D47" s="21"/>
      <c r="E47" s="21"/>
      <c r="F47" s="21"/>
      <c r="G47" s="141">
        <f t="shared" si="6"/>
        <v>0</v>
      </c>
      <c r="H47" s="139"/>
      <c r="I47" s="211"/>
      <c r="J47" s="211"/>
      <c r="K47" s="211"/>
      <c r="L47" s="211"/>
      <c r="M47" s="122"/>
      <c r="N47" s="54"/>
    </row>
    <row r="48" spans="1:14" ht="15.5" hidden="1" x14ac:dyDescent="0.35">
      <c r="B48" s="160" t="s">
        <v>57</v>
      </c>
      <c r="C48" s="49"/>
      <c r="D48" s="21"/>
      <c r="E48" s="21"/>
      <c r="F48" s="21"/>
      <c r="G48" s="141">
        <f t="shared" si="6"/>
        <v>0</v>
      </c>
      <c r="H48" s="139"/>
      <c r="I48" s="211"/>
      <c r="J48" s="211"/>
      <c r="K48" s="211"/>
      <c r="L48" s="211"/>
      <c r="M48" s="122"/>
      <c r="N48" s="54"/>
    </row>
    <row r="49" spans="1:14" ht="15.5" hidden="1" x14ac:dyDescent="0.35">
      <c r="C49" s="104" t="s">
        <v>154</v>
      </c>
      <c r="D49" s="22">
        <f>SUM(D41:D48)</f>
        <v>0</v>
      </c>
      <c r="E49" s="22">
        <f>SUM(E41:E48)</f>
        <v>0</v>
      </c>
      <c r="F49" s="22">
        <f>SUM(F41:F48)</f>
        <v>0</v>
      </c>
      <c r="G49" s="22">
        <f>SUM(G41:G48)</f>
        <v>0</v>
      </c>
      <c r="H49" s="127">
        <f>(H41*G41)+(H42*G42)+(H43*G43)+(H44*G44)+(H45*G45)+(H46*G46)+(H47*G47)+(H48*G48)</f>
        <v>0</v>
      </c>
      <c r="I49" s="212"/>
      <c r="J49" s="212"/>
      <c r="K49" s="212"/>
      <c r="L49" s="212"/>
      <c r="M49" s="122"/>
      <c r="N49" s="56"/>
    </row>
    <row r="50" spans="1:14" ht="15.5" x14ac:dyDescent="0.35">
      <c r="B50" s="12"/>
      <c r="C50" s="13"/>
      <c r="D50" s="11"/>
      <c r="E50" s="11"/>
      <c r="F50" s="11"/>
      <c r="G50" s="11"/>
      <c r="H50" s="11"/>
      <c r="I50" s="214"/>
      <c r="J50" s="214"/>
      <c r="K50" s="214"/>
      <c r="L50" s="214"/>
      <c r="M50" s="11"/>
      <c r="N50" s="55"/>
    </row>
    <row r="51" spans="1:14" ht="51" customHeight="1" x14ac:dyDescent="0.35">
      <c r="B51" s="104" t="s">
        <v>171</v>
      </c>
      <c r="C51" s="231" t="s">
        <v>569</v>
      </c>
      <c r="D51" s="231"/>
      <c r="E51" s="231"/>
      <c r="F51" s="231"/>
      <c r="G51" s="231"/>
      <c r="H51" s="231"/>
      <c r="I51" s="231"/>
      <c r="J51" s="231"/>
      <c r="K51" s="231"/>
      <c r="L51" s="231"/>
      <c r="M51" s="231"/>
      <c r="N51" s="53"/>
    </row>
    <row r="52" spans="1:14" ht="51" customHeight="1" x14ac:dyDescent="0.35">
      <c r="B52" s="104" t="s">
        <v>172</v>
      </c>
      <c r="C52" s="232" t="s">
        <v>570</v>
      </c>
      <c r="D52" s="233"/>
      <c r="E52" s="233"/>
      <c r="F52" s="233"/>
      <c r="G52" s="233"/>
      <c r="H52" s="233"/>
      <c r="I52" s="233"/>
      <c r="J52" s="233"/>
      <c r="K52" s="233"/>
      <c r="L52" s="233"/>
      <c r="M52" s="234"/>
      <c r="N52" s="53"/>
    </row>
    <row r="53" spans="1:14" ht="124" x14ac:dyDescent="0.35">
      <c r="B53" s="203" t="s">
        <v>62</v>
      </c>
      <c r="C53" s="199" t="s">
        <v>571</v>
      </c>
      <c r="D53" s="197"/>
      <c r="E53" s="193"/>
      <c r="F53" s="193">
        <v>35000</v>
      </c>
      <c r="G53" s="141">
        <f>SUM(D53:F53)</f>
        <v>35000</v>
      </c>
      <c r="H53" s="138">
        <v>0.4</v>
      </c>
      <c r="I53" s="210"/>
      <c r="J53" s="210"/>
      <c r="K53" s="210">
        <v>35000</v>
      </c>
      <c r="L53" s="210">
        <f>SUM(I53,J53,K53)</f>
        <v>35000</v>
      </c>
      <c r="M53" s="121"/>
      <c r="N53" s="54"/>
    </row>
    <row r="54" spans="1:14" ht="91.5" customHeight="1" x14ac:dyDescent="0.35">
      <c r="B54" s="203" t="s">
        <v>61</v>
      </c>
      <c r="C54" s="199" t="s">
        <v>591</v>
      </c>
      <c r="D54" s="197"/>
      <c r="E54" s="193"/>
      <c r="F54" s="193">
        <v>10000</v>
      </c>
      <c r="G54" s="141">
        <f>SUM(D54:F54)</f>
        <v>10000</v>
      </c>
      <c r="H54" s="138">
        <v>0.4</v>
      </c>
      <c r="I54" s="210"/>
      <c r="J54" s="210"/>
      <c r="K54" s="210">
        <v>10000</v>
      </c>
      <c r="L54" s="210">
        <f t="shared" ref="L54:L55" si="7">SUM(I54,J54,K54)</f>
        <v>10000</v>
      </c>
      <c r="M54" s="121"/>
      <c r="N54" s="54"/>
    </row>
    <row r="55" spans="1:14" ht="108.5" x14ac:dyDescent="0.35">
      <c r="B55" s="203" t="s">
        <v>63</v>
      </c>
      <c r="C55" s="199" t="s">
        <v>572</v>
      </c>
      <c r="D55" s="197"/>
      <c r="E55" s="193"/>
      <c r="F55" s="193">
        <v>5000</v>
      </c>
      <c r="G55" s="141">
        <f t="shared" ref="G55:G59" si="8">SUM(D55:F55)</f>
        <v>5000</v>
      </c>
      <c r="H55" s="138">
        <v>0.4</v>
      </c>
      <c r="I55" s="210"/>
      <c r="J55" s="210"/>
      <c r="K55" s="210">
        <v>5000</v>
      </c>
      <c r="L55" s="210">
        <f t="shared" si="7"/>
        <v>5000</v>
      </c>
      <c r="M55" s="121"/>
      <c r="N55" s="54"/>
    </row>
    <row r="56" spans="1:14" ht="15.5" hidden="1" x14ac:dyDescent="0.35">
      <c r="B56" s="160" t="s">
        <v>64</v>
      </c>
      <c r="C56" s="18"/>
      <c r="D56" s="20"/>
      <c r="E56" s="20"/>
      <c r="F56" s="20"/>
      <c r="G56" s="141">
        <f t="shared" si="8"/>
        <v>0</v>
      </c>
      <c r="H56" s="138"/>
      <c r="I56" s="210"/>
      <c r="J56" s="210"/>
      <c r="K56" s="210"/>
      <c r="L56" s="210"/>
      <c r="M56" s="121"/>
      <c r="N56" s="54"/>
    </row>
    <row r="57" spans="1:14" ht="15.5" hidden="1" x14ac:dyDescent="0.35">
      <c r="B57" s="160" t="s">
        <v>65</v>
      </c>
      <c r="C57" s="18"/>
      <c r="D57" s="20"/>
      <c r="E57" s="20"/>
      <c r="F57" s="20"/>
      <c r="G57" s="141">
        <f t="shared" si="8"/>
        <v>0</v>
      </c>
      <c r="H57" s="138"/>
      <c r="I57" s="210"/>
      <c r="J57" s="210"/>
      <c r="K57" s="210"/>
      <c r="L57" s="210"/>
      <c r="M57" s="121"/>
      <c r="N57" s="54"/>
    </row>
    <row r="58" spans="1:14" ht="15.5" hidden="1" x14ac:dyDescent="0.35">
      <c r="A58" s="41"/>
      <c r="B58" s="160" t="s">
        <v>66</v>
      </c>
      <c r="C58" s="49"/>
      <c r="D58" s="21"/>
      <c r="E58" s="21"/>
      <c r="F58" s="21"/>
      <c r="G58" s="141">
        <f t="shared" si="8"/>
        <v>0</v>
      </c>
      <c r="H58" s="139"/>
      <c r="I58" s="211"/>
      <c r="J58" s="211"/>
      <c r="K58" s="211"/>
      <c r="L58" s="211"/>
      <c r="M58" s="122"/>
      <c r="N58" s="54"/>
    </row>
    <row r="59" spans="1:14" s="41" customFormat="1" ht="15.5" hidden="1" x14ac:dyDescent="0.35">
      <c r="B59" s="160" t="s">
        <v>67</v>
      </c>
      <c r="C59" s="49"/>
      <c r="D59" s="21"/>
      <c r="E59" s="21"/>
      <c r="F59" s="21"/>
      <c r="G59" s="141">
        <f t="shared" si="8"/>
        <v>0</v>
      </c>
      <c r="H59" s="139"/>
      <c r="I59" s="211"/>
      <c r="J59" s="211"/>
      <c r="K59" s="211"/>
      <c r="L59" s="211"/>
      <c r="M59" s="122"/>
      <c r="N59" s="54"/>
    </row>
    <row r="60" spans="1:14" s="41" customFormat="1" ht="15.5" x14ac:dyDescent="0.35">
      <c r="A60" s="40"/>
      <c r="B60" s="40"/>
      <c r="C60" s="104" t="s">
        <v>154</v>
      </c>
      <c r="D60" s="22">
        <f>SUM(D53:D59)</f>
        <v>0</v>
      </c>
      <c r="E60" s="22">
        <f>SUM(E53:E59)</f>
        <v>0</v>
      </c>
      <c r="F60" s="22">
        <f>SUM(F53:F59)</f>
        <v>50000</v>
      </c>
      <c r="G60" s="24">
        <f>SUM(G53:G59)</f>
        <v>50000</v>
      </c>
      <c r="H60" s="127">
        <f>(H53*G53)+(H54*G54)+(H55*G55)</f>
        <v>20000</v>
      </c>
      <c r="I60" s="24">
        <f>SUM(I53:I59)</f>
        <v>0</v>
      </c>
      <c r="J60" s="24">
        <f>SUM(J53:J59)</f>
        <v>0</v>
      </c>
      <c r="K60" s="24">
        <f>SUM(K53:K59)</f>
        <v>50000</v>
      </c>
      <c r="L60" s="24">
        <f>SUM(L53:L59)</f>
        <v>50000</v>
      </c>
      <c r="M60" s="122"/>
      <c r="N60" s="56"/>
    </row>
    <row r="61" spans="1:14" ht="51" customHeight="1" x14ac:dyDescent="0.35">
      <c r="B61" s="104" t="s">
        <v>68</v>
      </c>
      <c r="C61" s="229" t="s">
        <v>573</v>
      </c>
      <c r="D61" s="230"/>
      <c r="E61" s="230"/>
      <c r="F61" s="230"/>
      <c r="G61" s="230"/>
      <c r="H61" s="230"/>
      <c r="I61" s="230"/>
      <c r="J61" s="230"/>
      <c r="K61" s="230"/>
      <c r="L61" s="230"/>
      <c r="M61" s="230"/>
      <c r="N61" s="53"/>
    </row>
    <row r="62" spans="1:14" ht="139.5" x14ac:dyDescent="0.35">
      <c r="B62" s="160" t="s">
        <v>69</v>
      </c>
      <c r="C62" s="199" t="s">
        <v>574</v>
      </c>
      <c r="D62" s="193"/>
      <c r="E62" s="193"/>
      <c r="F62" s="193">
        <v>40000</v>
      </c>
      <c r="G62" s="141">
        <f>SUM(D62:F62)</f>
        <v>40000</v>
      </c>
      <c r="H62" s="138">
        <v>0.4</v>
      </c>
      <c r="I62" s="210"/>
      <c r="J62" s="210"/>
      <c r="K62" s="210">
        <v>39700</v>
      </c>
      <c r="L62" s="210">
        <f>SUM(I62,J62,K62)</f>
        <v>39700</v>
      </c>
      <c r="M62" s="121"/>
      <c r="N62" s="54"/>
    </row>
    <row r="63" spans="1:14" ht="108.5" x14ac:dyDescent="0.35">
      <c r="B63" s="160" t="s">
        <v>70</v>
      </c>
      <c r="C63" s="199" t="s">
        <v>575</v>
      </c>
      <c r="D63" s="193"/>
      <c r="E63" s="193"/>
      <c r="F63" s="193">
        <v>35000</v>
      </c>
      <c r="G63" s="141">
        <f t="shared" ref="G63:G68" si="9">SUM(D63:F63)</f>
        <v>35000</v>
      </c>
      <c r="H63" s="138">
        <v>1</v>
      </c>
      <c r="I63" s="210"/>
      <c r="J63" s="210"/>
      <c r="K63" s="210">
        <v>35000</v>
      </c>
      <c r="L63" s="210">
        <f t="shared" ref="L63:L65" si="10">SUM(I63,J63,K63)</f>
        <v>35000</v>
      </c>
      <c r="M63" s="121"/>
      <c r="N63" s="54"/>
    </row>
    <row r="64" spans="1:14" ht="124" x14ac:dyDescent="0.35">
      <c r="B64" s="160" t="s">
        <v>71</v>
      </c>
      <c r="C64" s="199" t="s">
        <v>576</v>
      </c>
      <c r="D64" s="193"/>
      <c r="E64" s="193"/>
      <c r="F64" s="193">
        <v>45000</v>
      </c>
      <c r="G64" s="141">
        <f t="shared" si="9"/>
        <v>45000</v>
      </c>
      <c r="H64" s="138">
        <v>0.4</v>
      </c>
      <c r="I64" s="210"/>
      <c r="J64" s="210"/>
      <c r="K64" s="210">
        <v>45600</v>
      </c>
      <c r="L64" s="210">
        <f t="shared" si="10"/>
        <v>45600</v>
      </c>
      <c r="M64" s="121"/>
      <c r="N64" s="54"/>
    </row>
    <row r="65" spans="1:14" ht="93" x14ac:dyDescent="0.35">
      <c r="B65" s="160" t="s">
        <v>72</v>
      </c>
      <c r="C65" s="199" t="s">
        <v>577</v>
      </c>
      <c r="D65" s="193"/>
      <c r="E65" s="193"/>
      <c r="F65" s="193">
        <v>40000</v>
      </c>
      <c r="G65" s="141">
        <f t="shared" si="9"/>
        <v>40000</v>
      </c>
      <c r="H65" s="138">
        <v>0.4</v>
      </c>
      <c r="I65" s="210"/>
      <c r="J65" s="210"/>
      <c r="K65" s="210">
        <v>39700</v>
      </c>
      <c r="L65" s="210">
        <f t="shared" si="10"/>
        <v>39700</v>
      </c>
      <c r="M65" s="121"/>
      <c r="N65" s="54"/>
    </row>
    <row r="66" spans="1:14" ht="15.5" hidden="1" x14ac:dyDescent="0.35">
      <c r="B66" s="160" t="s">
        <v>73</v>
      </c>
      <c r="C66" s="18"/>
      <c r="D66" s="20"/>
      <c r="E66" s="20"/>
      <c r="F66" s="20"/>
      <c r="G66" s="141">
        <f t="shared" si="9"/>
        <v>0</v>
      </c>
      <c r="H66" s="138"/>
      <c r="I66" s="210"/>
      <c r="J66" s="210"/>
      <c r="K66" s="210"/>
      <c r="L66" s="210"/>
      <c r="M66" s="121"/>
      <c r="N66" s="54"/>
    </row>
    <row r="67" spans="1:14" ht="15.5" hidden="1" x14ac:dyDescent="0.35">
      <c r="B67" s="160" t="s">
        <v>74</v>
      </c>
      <c r="C67" s="49"/>
      <c r="D67" s="21"/>
      <c r="E67" s="21"/>
      <c r="F67" s="21"/>
      <c r="G67" s="141">
        <f t="shared" si="9"/>
        <v>0</v>
      </c>
      <c r="H67" s="139"/>
      <c r="I67" s="211"/>
      <c r="J67" s="211"/>
      <c r="K67" s="211"/>
      <c r="L67" s="211"/>
      <c r="M67" s="122"/>
      <c r="N67" s="54"/>
    </row>
    <row r="68" spans="1:14" ht="15.5" hidden="1" x14ac:dyDescent="0.35">
      <c r="B68" s="160" t="s">
        <v>75</v>
      </c>
      <c r="C68" s="49"/>
      <c r="D68" s="21"/>
      <c r="E68" s="21"/>
      <c r="F68" s="21"/>
      <c r="G68" s="141">
        <f t="shared" si="9"/>
        <v>0</v>
      </c>
      <c r="H68" s="139"/>
      <c r="I68" s="211"/>
      <c r="J68" s="211"/>
      <c r="K68" s="211"/>
      <c r="L68" s="211"/>
      <c r="M68" s="122"/>
      <c r="N68" s="54"/>
    </row>
    <row r="69" spans="1:14" ht="15.5" x14ac:dyDescent="0.35">
      <c r="C69" s="104" t="s">
        <v>154</v>
      </c>
      <c r="D69" s="24">
        <f>SUM(D62:D68)</f>
        <v>0</v>
      </c>
      <c r="E69" s="24">
        <f>SUM(E62:E68)</f>
        <v>0</v>
      </c>
      <c r="F69" s="24">
        <f>SUM(F62:F68)</f>
        <v>160000</v>
      </c>
      <c r="G69" s="24">
        <f>SUM(G62:G68)</f>
        <v>160000</v>
      </c>
      <c r="H69" s="127">
        <f>(H62*G62)+(H63*G63)+(H64*G64)+(H65*G65)</f>
        <v>85000</v>
      </c>
      <c r="I69" s="24">
        <f>SUM(I62:I68)</f>
        <v>0</v>
      </c>
      <c r="J69" s="24">
        <f>SUM(J62:J68)</f>
        <v>0</v>
      </c>
      <c r="K69" s="24">
        <f>SUM(K62:K68)</f>
        <v>160000</v>
      </c>
      <c r="L69" s="24">
        <f>SUM(L62:L68)</f>
        <v>160000</v>
      </c>
      <c r="M69" s="122"/>
      <c r="N69" s="56"/>
    </row>
    <row r="70" spans="1:14" ht="51" customHeight="1" x14ac:dyDescent="0.35">
      <c r="B70" s="104" t="s">
        <v>173</v>
      </c>
      <c r="C70" s="231" t="s">
        <v>578</v>
      </c>
      <c r="D70" s="231"/>
      <c r="E70" s="231"/>
      <c r="F70" s="231"/>
      <c r="G70" s="231"/>
      <c r="H70" s="231"/>
      <c r="I70" s="231"/>
      <c r="J70" s="231"/>
      <c r="K70" s="231"/>
      <c r="L70" s="231"/>
      <c r="M70" s="231"/>
      <c r="N70" s="53"/>
    </row>
    <row r="71" spans="1:14" ht="51" customHeight="1" x14ac:dyDescent="0.35">
      <c r="B71" s="104" t="s">
        <v>82</v>
      </c>
      <c r="C71" s="232" t="s">
        <v>579</v>
      </c>
      <c r="D71" s="233"/>
      <c r="E71" s="233"/>
      <c r="F71" s="233"/>
      <c r="G71" s="233"/>
      <c r="H71" s="233"/>
      <c r="I71" s="233"/>
      <c r="J71" s="233"/>
      <c r="K71" s="233"/>
      <c r="L71" s="233"/>
      <c r="M71" s="234"/>
      <c r="N71" s="53"/>
    </row>
    <row r="72" spans="1:14" ht="46.5" x14ac:dyDescent="0.35">
      <c r="B72" s="203" t="s">
        <v>83</v>
      </c>
      <c r="C72" s="199" t="s">
        <v>580</v>
      </c>
      <c r="D72" s="20">
        <v>13000</v>
      </c>
      <c r="E72" s="20"/>
      <c r="F72" s="20"/>
      <c r="G72" s="141">
        <f>SUM(D72:F72)</f>
        <v>13000</v>
      </c>
      <c r="H72" s="138">
        <v>0.45</v>
      </c>
      <c r="I72" s="210">
        <v>13583.22</v>
      </c>
      <c r="J72" s="210"/>
      <c r="K72" s="210"/>
      <c r="L72" s="210">
        <f>SUM(I72,J72,K72)</f>
        <v>13583.22</v>
      </c>
      <c r="M72" s="121"/>
      <c r="N72" s="54"/>
    </row>
    <row r="73" spans="1:14" ht="77.5" x14ac:dyDescent="0.35">
      <c r="B73" s="203" t="s">
        <v>84</v>
      </c>
      <c r="C73" s="199" t="s">
        <v>581</v>
      </c>
      <c r="D73" s="20">
        <v>20000</v>
      </c>
      <c r="E73" s="20"/>
      <c r="F73" s="20"/>
      <c r="G73" s="141">
        <f t="shared" ref="G73:G79" si="11">SUM(D73:F73)</f>
        <v>20000</v>
      </c>
      <c r="H73" s="138">
        <v>0.45</v>
      </c>
      <c r="I73" s="210">
        <v>18843.87</v>
      </c>
      <c r="J73" s="210"/>
      <c r="K73" s="210"/>
      <c r="L73" s="210">
        <f t="shared" ref="L73:L74" si="12">SUM(I73,J73,K73)</f>
        <v>18843.87</v>
      </c>
      <c r="M73" s="121"/>
      <c r="N73" s="54"/>
    </row>
    <row r="74" spans="1:14" ht="108.5" x14ac:dyDescent="0.35">
      <c r="B74" s="203" t="s">
        <v>86</v>
      </c>
      <c r="C74" s="199" t="s">
        <v>582</v>
      </c>
      <c r="D74" s="20">
        <v>80000</v>
      </c>
      <c r="E74" s="20"/>
      <c r="F74" s="20"/>
      <c r="G74" s="141">
        <f t="shared" si="11"/>
        <v>80000</v>
      </c>
      <c r="H74" s="138">
        <v>0.45</v>
      </c>
      <c r="I74" s="210">
        <v>84223.54</v>
      </c>
      <c r="J74" s="210"/>
      <c r="K74" s="210"/>
      <c r="L74" s="210">
        <f t="shared" si="12"/>
        <v>84223.54</v>
      </c>
      <c r="M74" s="121"/>
      <c r="N74" s="54"/>
    </row>
    <row r="75" spans="1:14" ht="15.5" hidden="1" x14ac:dyDescent="0.35">
      <c r="A75" s="41"/>
      <c r="B75" s="160" t="s">
        <v>76</v>
      </c>
      <c r="C75" s="18"/>
      <c r="D75" s="20"/>
      <c r="E75" s="20"/>
      <c r="F75" s="20"/>
      <c r="G75" s="141">
        <f t="shared" si="11"/>
        <v>0</v>
      </c>
      <c r="H75" s="138"/>
      <c r="I75" s="210"/>
      <c r="J75" s="210"/>
      <c r="K75" s="210"/>
      <c r="L75" s="210"/>
      <c r="M75" s="121"/>
      <c r="N75" s="54"/>
    </row>
    <row r="76" spans="1:14" s="41" customFormat="1" ht="15.5" hidden="1" x14ac:dyDescent="0.35">
      <c r="A76" s="40"/>
      <c r="B76" s="160" t="s">
        <v>77</v>
      </c>
      <c r="C76" s="18"/>
      <c r="D76" s="20"/>
      <c r="E76" s="20"/>
      <c r="F76" s="20"/>
      <c r="G76" s="141">
        <f t="shared" si="11"/>
        <v>0</v>
      </c>
      <c r="H76" s="138"/>
      <c r="I76" s="210"/>
      <c r="J76" s="210"/>
      <c r="K76" s="210"/>
      <c r="L76" s="210"/>
      <c r="M76" s="121"/>
      <c r="N76" s="54"/>
    </row>
    <row r="77" spans="1:14" ht="15.5" hidden="1" x14ac:dyDescent="0.35">
      <c r="B77" s="160" t="s">
        <v>78</v>
      </c>
      <c r="C77" s="18"/>
      <c r="D77" s="20"/>
      <c r="E77" s="20"/>
      <c r="F77" s="20"/>
      <c r="G77" s="141">
        <f t="shared" si="11"/>
        <v>0</v>
      </c>
      <c r="H77" s="138"/>
      <c r="I77" s="210"/>
      <c r="J77" s="210"/>
      <c r="K77" s="210"/>
      <c r="L77" s="210"/>
      <c r="M77" s="121"/>
      <c r="N77" s="54"/>
    </row>
    <row r="78" spans="1:14" ht="15.5" hidden="1" x14ac:dyDescent="0.35">
      <c r="B78" s="160" t="s">
        <v>79</v>
      </c>
      <c r="C78" s="49"/>
      <c r="D78" s="21"/>
      <c r="E78" s="21"/>
      <c r="F78" s="21"/>
      <c r="G78" s="141">
        <f t="shared" si="11"/>
        <v>0</v>
      </c>
      <c r="H78" s="139"/>
      <c r="I78" s="211"/>
      <c r="J78" s="211"/>
      <c r="K78" s="211"/>
      <c r="L78" s="211"/>
      <c r="M78" s="122"/>
      <c r="N78" s="54"/>
    </row>
    <row r="79" spans="1:14" ht="15.5" hidden="1" x14ac:dyDescent="0.35">
      <c r="B79" s="160" t="s">
        <v>80</v>
      </c>
      <c r="C79" s="49"/>
      <c r="D79" s="21"/>
      <c r="E79" s="21"/>
      <c r="F79" s="21"/>
      <c r="G79" s="141">
        <f t="shared" si="11"/>
        <v>0</v>
      </c>
      <c r="H79" s="139"/>
      <c r="I79" s="211"/>
      <c r="J79" s="211"/>
      <c r="K79" s="211"/>
      <c r="L79" s="211"/>
      <c r="M79" s="122"/>
      <c r="N79" s="54"/>
    </row>
    <row r="80" spans="1:14" ht="15.5" x14ac:dyDescent="0.35">
      <c r="C80" s="104" t="s">
        <v>154</v>
      </c>
      <c r="D80" s="24">
        <f>SUM(D72:D79)</f>
        <v>113000</v>
      </c>
      <c r="E80" s="24">
        <f>SUM(E72:E79)</f>
        <v>0</v>
      </c>
      <c r="F80" s="24">
        <f>SUM(F72:F79)</f>
        <v>0</v>
      </c>
      <c r="G80" s="24">
        <f>SUM(G72:G79)</f>
        <v>113000</v>
      </c>
      <c r="H80" s="127">
        <f>(H72*G72)+(H73*G73)+(H74*G74)+(H75*G75)+(H76*G76)+(H77*G77)+(H78*G78)+(H79*G79)</f>
        <v>50850</v>
      </c>
      <c r="I80" s="24">
        <f>SUM(I72:I79)</f>
        <v>116650.62999999999</v>
      </c>
      <c r="J80" s="24">
        <f>SUM(J72:J79)</f>
        <v>0</v>
      </c>
      <c r="K80" s="24">
        <f>SUM(K72:K79)</f>
        <v>0</v>
      </c>
      <c r="L80" s="24">
        <f>SUM(L72:L79)</f>
        <v>116650.62999999999</v>
      </c>
      <c r="M80" s="122"/>
      <c r="N80" s="56"/>
    </row>
    <row r="81" spans="2:14" ht="51" customHeight="1" x14ac:dyDescent="0.35">
      <c r="B81" s="104" t="s">
        <v>174</v>
      </c>
      <c r="C81" s="229" t="s">
        <v>583</v>
      </c>
      <c r="D81" s="230"/>
      <c r="E81" s="230"/>
      <c r="F81" s="230"/>
      <c r="G81" s="230"/>
      <c r="H81" s="230"/>
      <c r="I81" s="230"/>
      <c r="J81" s="230"/>
      <c r="K81" s="230"/>
      <c r="L81" s="230"/>
      <c r="M81" s="230"/>
      <c r="N81" s="53"/>
    </row>
    <row r="82" spans="2:14" ht="62" x14ac:dyDescent="0.35">
      <c r="B82" s="203" t="s">
        <v>91</v>
      </c>
      <c r="C82" s="199" t="s">
        <v>584</v>
      </c>
      <c r="D82" s="20">
        <v>10000</v>
      </c>
      <c r="E82" s="20"/>
      <c r="F82" s="20"/>
      <c r="G82" s="141">
        <f>SUM(D82:F82)</f>
        <v>10000</v>
      </c>
      <c r="H82" s="138">
        <v>0.4</v>
      </c>
      <c r="I82" s="210">
        <v>10713.53</v>
      </c>
      <c r="J82" s="210"/>
      <c r="K82" s="210"/>
      <c r="L82" s="210">
        <f>SUM(I82,J82,K82)</f>
        <v>10713.53</v>
      </c>
      <c r="M82" s="121"/>
      <c r="N82" s="54"/>
    </row>
    <row r="83" spans="2:14" ht="93" x14ac:dyDescent="0.35">
      <c r="B83" s="203" t="s">
        <v>92</v>
      </c>
      <c r="C83" s="199" t="s">
        <v>585</v>
      </c>
      <c r="D83" s="20">
        <v>10000</v>
      </c>
      <c r="E83" s="20"/>
      <c r="F83" s="20"/>
      <c r="G83" s="141">
        <f t="shared" ref="G83:G84" si="13">SUM(D83:F83)</f>
        <v>10000</v>
      </c>
      <c r="H83" s="138">
        <v>0.4</v>
      </c>
      <c r="I83" s="210">
        <v>10713.52</v>
      </c>
      <c r="J83" s="210"/>
      <c r="K83" s="210"/>
      <c r="L83" s="210">
        <f t="shared" ref="L83:L84" si="14">SUM(I83,J83,K83)</f>
        <v>10713.52</v>
      </c>
      <c r="M83" s="121"/>
      <c r="N83" s="54"/>
    </row>
    <row r="84" spans="2:14" ht="77.5" x14ac:dyDescent="0.35">
      <c r="B84" s="203" t="s">
        <v>93</v>
      </c>
      <c r="C84" s="199" t="s">
        <v>586</v>
      </c>
      <c r="D84" s="20">
        <v>140000</v>
      </c>
      <c r="E84" s="20"/>
      <c r="F84" s="20"/>
      <c r="G84" s="141">
        <f t="shared" si="13"/>
        <v>140000</v>
      </c>
      <c r="H84" s="138">
        <v>0.4</v>
      </c>
      <c r="I84" s="210">
        <v>144300.31</v>
      </c>
      <c r="J84" s="210"/>
      <c r="K84" s="210"/>
      <c r="L84" s="210">
        <f t="shared" si="14"/>
        <v>144300.31</v>
      </c>
      <c r="M84" s="121"/>
      <c r="N84" s="54"/>
    </row>
    <row r="85" spans="2:14" ht="15.5" x14ac:dyDescent="0.35">
      <c r="C85" s="104" t="s">
        <v>154</v>
      </c>
      <c r="D85" s="22">
        <f>SUM(D82:D84)</f>
        <v>160000</v>
      </c>
      <c r="E85" s="22">
        <f>SUM(E82:E84)</f>
        <v>0</v>
      </c>
      <c r="F85" s="22">
        <f>SUM(F82:F84)</f>
        <v>0</v>
      </c>
      <c r="G85" s="22">
        <f>SUM(G82:G84)</f>
        <v>160000</v>
      </c>
      <c r="H85" s="127">
        <f>(H82*G82)+(H83*G83)+(H84*G84)</f>
        <v>64000</v>
      </c>
      <c r="I85" s="22">
        <f>SUM(I82:I84)</f>
        <v>165727.35999999999</v>
      </c>
      <c r="J85" s="22">
        <f>SUM(J82:J84)</f>
        <v>0</v>
      </c>
      <c r="K85" s="22">
        <f>SUM(K82:K84)</f>
        <v>0</v>
      </c>
      <c r="L85" s="22">
        <f>SUM(L82:L84)</f>
        <v>165727.35999999999</v>
      </c>
      <c r="M85" s="122"/>
      <c r="N85" s="56"/>
    </row>
    <row r="86" spans="2:14" ht="15.75" customHeight="1" x14ac:dyDescent="0.35">
      <c r="B86" s="7"/>
      <c r="C86" s="12"/>
      <c r="D86" s="26"/>
      <c r="E86" s="26"/>
      <c r="F86" s="26"/>
      <c r="G86" s="26"/>
      <c r="H86" s="26"/>
      <c r="I86" s="215"/>
      <c r="J86" s="215"/>
      <c r="K86" s="215"/>
      <c r="L86" s="215"/>
      <c r="M86" s="12"/>
      <c r="N86" s="4"/>
    </row>
    <row r="87" spans="2:14" ht="51" hidden="1" customHeight="1" x14ac:dyDescent="0.35">
      <c r="B87" s="104" t="s">
        <v>81</v>
      </c>
      <c r="C87" s="231"/>
      <c r="D87" s="231"/>
      <c r="E87" s="231"/>
      <c r="F87" s="231"/>
      <c r="G87" s="231"/>
      <c r="H87" s="231"/>
      <c r="I87" s="231"/>
      <c r="J87" s="231"/>
      <c r="K87" s="231"/>
      <c r="L87" s="231"/>
      <c r="M87" s="231"/>
      <c r="N87" s="19"/>
    </row>
    <row r="88" spans="2:14" ht="51" hidden="1" customHeight="1" x14ac:dyDescent="0.35">
      <c r="B88" s="104" t="s">
        <v>82</v>
      </c>
      <c r="C88" s="230"/>
      <c r="D88" s="230"/>
      <c r="E88" s="230"/>
      <c r="F88" s="230"/>
      <c r="G88" s="230"/>
      <c r="H88" s="230"/>
      <c r="I88" s="230"/>
      <c r="J88" s="230"/>
      <c r="K88" s="230"/>
      <c r="L88" s="230"/>
      <c r="M88" s="230"/>
      <c r="N88" s="53"/>
    </row>
    <row r="89" spans="2:14" ht="15.5" hidden="1" x14ac:dyDescent="0.35">
      <c r="B89" s="160" t="s">
        <v>83</v>
      </c>
      <c r="C89" s="18"/>
      <c r="D89" s="20"/>
      <c r="E89" s="20"/>
      <c r="F89" s="20"/>
      <c r="G89" s="141">
        <f>SUM(D89:F89)</f>
        <v>0</v>
      </c>
      <c r="H89" s="138"/>
      <c r="I89" s="210"/>
      <c r="J89" s="210"/>
      <c r="K89" s="210"/>
      <c r="L89" s="210"/>
      <c r="M89" s="121"/>
      <c r="N89" s="54"/>
    </row>
    <row r="90" spans="2:14" ht="15.5" hidden="1" x14ac:dyDescent="0.35">
      <c r="B90" s="160" t="s">
        <v>84</v>
      </c>
      <c r="C90" s="18"/>
      <c r="D90" s="20"/>
      <c r="E90" s="20"/>
      <c r="F90" s="20"/>
      <c r="G90" s="141">
        <f t="shared" ref="G90:G96" si="15">SUM(D90:F90)</f>
        <v>0</v>
      </c>
      <c r="H90" s="138"/>
      <c r="I90" s="210"/>
      <c r="J90" s="210"/>
      <c r="K90" s="210"/>
      <c r="L90" s="210"/>
      <c r="M90" s="121"/>
      <c r="N90" s="54"/>
    </row>
    <row r="91" spans="2:14" ht="15.5" hidden="1" x14ac:dyDescent="0.35">
      <c r="B91" s="160" t="s">
        <v>85</v>
      </c>
      <c r="C91" s="18"/>
      <c r="D91" s="20"/>
      <c r="E91" s="20"/>
      <c r="F91" s="20"/>
      <c r="G91" s="141">
        <f t="shared" si="15"/>
        <v>0</v>
      </c>
      <c r="H91" s="138"/>
      <c r="I91" s="210"/>
      <c r="J91" s="210"/>
      <c r="K91" s="210"/>
      <c r="L91" s="210"/>
      <c r="M91" s="121"/>
      <c r="N91" s="54"/>
    </row>
    <row r="92" spans="2:14" ht="15.5" hidden="1" x14ac:dyDescent="0.35">
      <c r="B92" s="160" t="s">
        <v>86</v>
      </c>
      <c r="C92" s="18"/>
      <c r="D92" s="20"/>
      <c r="E92" s="20"/>
      <c r="F92" s="20"/>
      <c r="G92" s="141">
        <f t="shared" si="15"/>
        <v>0</v>
      </c>
      <c r="H92" s="138"/>
      <c r="I92" s="210"/>
      <c r="J92" s="210"/>
      <c r="K92" s="210"/>
      <c r="L92" s="210"/>
      <c r="M92" s="121"/>
      <c r="N92" s="54"/>
    </row>
    <row r="93" spans="2:14" ht="15.5" hidden="1" x14ac:dyDescent="0.35">
      <c r="B93" s="160" t="s">
        <v>87</v>
      </c>
      <c r="C93" s="18"/>
      <c r="D93" s="20"/>
      <c r="E93" s="20"/>
      <c r="F93" s="20"/>
      <c r="G93" s="141">
        <f t="shared" si="15"/>
        <v>0</v>
      </c>
      <c r="H93" s="138"/>
      <c r="I93" s="210"/>
      <c r="J93" s="210"/>
      <c r="K93" s="210"/>
      <c r="L93" s="210"/>
      <c r="M93" s="121"/>
      <c r="N93" s="54"/>
    </row>
    <row r="94" spans="2:14" ht="15.5" hidden="1" x14ac:dyDescent="0.35">
      <c r="B94" s="160" t="s">
        <v>88</v>
      </c>
      <c r="C94" s="18"/>
      <c r="D94" s="20"/>
      <c r="E94" s="20"/>
      <c r="F94" s="20"/>
      <c r="G94" s="141">
        <f t="shared" si="15"/>
        <v>0</v>
      </c>
      <c r="H94" s="138"/>
      <c r="I94" s="210"/>
      <c r="J94" s="210"/>
      <c r="K94" s="210"/>
      <c r="L94" s="210"/>
      <c r="M94" s="121"/>
      <c r="N94" s="54"/>
    </row>
    <row r="95" spans="2:14" ht="15.5" hidden="1" x14ac:dyDescent="0.35">
      <c r="B95" s="160" t="s">
        <v>89</v>
      </c>
      <c r="C95" s="49"/>
      <c r="D95" s="21"/>
      <c r="E95" s="21"/>
      <c r="F95" s="21"/>
      <c r="G95" s="141">
        <f t="shared" si="15"/>
        <v>0</v>
      </c>
      <c r="H95" s="139"/>
      <c r="I95" s="211"/>
      <c r="J95" s="211"/>
      <c r="K95" s="211"/>
      <c r="L95" s="211"/>
      <c r="M95" s="122"/>
      <c r="N95" s="54"/>
    </row>
    <row r="96" spans="2:14" ht="15.5" hidden="1" x14ac:dyDescent="0.35">
      <c r="B96" s="160" t="s">
        <v>90</v>
      </c>
      <c r="C96" s="49"/>
      <c r="D96" s="21"/>
      <c r="E96" s="21"/>
      <c r="F96" s="21"/>
      <c r="G96" s="141">
        <f t="shared" si="15"/>
        <v>0</v>
      </c>
      <c r="H96" s="139"/>
      <c r="I96" s="211"/>
      <c r="J96" s="211"/>
      <c r="K96" s="211"/>
      <c r="L96" s="211"/>
      <c r="M96" s="122"/>
      <c r="N96" s="54"/>
    </row>
    <row r="97" spans="2:14" ht="15.5" hidden="1" x14ac:dyDescent="0.35">
      <c r="C97" s="104" t="s">
        <v>154</v>
      </c>
      <c r="D97" s="22">
        <f>SUM(D89:D96)</f>
        <v>0</v>
      </c>
      <c r="E97" s="22">
        <f>SUM(E89:E96)</f>
        <v>0</v>
      </c>
      <c r="F97" s="22">
        <f>SUM(F89:F96)</f>
        <v>0</v>
      </c>
      <c r="G97" s="24">
        <f>SUM(G89:G96)</f>
        <v>0</v>
      </c>
      <c r="H97" s="127">
        <f>(H89*G89)+(H90*G90)+(H91*G91)+(H92*G92)+(H93*G93)+(H94*G94)+(H95*G95)+(H96*G96)</f>
        <v>0</v>
      </c>
      <c r="I97" s="212"/>
      <c r="J97" s="212"/>
      <c r="K97" s="212"/>
      <c r="L97" s="212"/>
      <c r="M97" s="122"/>
      <c r="N97" s="56"/>
    </row>
    <row r="98" spans="2:14" ht="51" hidden="1" customHeight="1" x14ac:dyDescent="0.35">
      <c r="B98" s="104" t="s">
        <v>7</v>
      </c>
      <c r="C98" s="230"/>
      <c r="D98" s="230"/>
      <c r="E98" s="230"/>
      <c r="F98" s="230"/>
      <c r="G98" s="230"/>
      <c r="H98" s="230"/>
      <c r="I98" s="230"/>
      <c r="J98" s="230"/>
      <c r="K98" s="230"/>
      <c r="L98" s="230"/>
      <c r="M98" s="230"/>
      <c r="N98" s="53"/>
    </row>
    <row r="99" spans="2:14" ht="15.5" hidden="1" x14ac:dyDescent="0.35">
      <c r="B99" s="160" t="s">
        <v>91</v>
      </c>
      <c r="C99" s="18"/>
      <c r="D99" s="20"/>
      <c r="E99" s="20"/>
      <c r="F99" s="20"/>
      <c r="G99" s="141">
        <f>SUM(D99:F99)</f>
        <v>0</v>
      </c>
      <c r="H99" s="138"/>
      <c r="I99" s="210"/>
      <c r="J99" s="210"/>
      <c r="K99" s="210"/>
      <c r="L99" s="210"/>
      <c r="M99" s="121"/>
      <c r="N99" s="54"/>
    </row>
    <row r="100" spans="2:14" ht="15.5" hidden="1" x14ac:dyDescent="0.35">
      <c r="B100" s="160" t="s">
        <v>92</v>
      </c>
      <c r="C100" s="18"/>
      <c r="D100" s="20"/>
      <c r="E100" s="20"/>
      <c r="F100" s="20"/>
      <c r="G100" s="141">
        <f t="shared" ref="G100:G106" si="16">SUM(D100:F100)</f>
        <v>0</v>
      </c>
      <c r="H100" s="138"/>
      <c r="I100" s="210"/>
      <c r="J100" s="210"/>
      <c r="K100" s="210"/>
      <c r="L100" s="210"/>
      <c r="M100" s="121"/>
      <c r="N100" s="54"/>
    </row>
    <row r="101" spans="2:14" ht="15.5" hidden="1" x14ac:dyDescent="0.35">
      <c r="B101" s="160" t="s">
        <v>93</v>
      </c>
      <c r="C101" s="18"/>
      <c r="D101" s="20"/>
      <c r="E101" s="20"/>
      <c r="F101" s="20"/>
      <c r="G101" s="141">
        <f t="shared" si="16"/>
        <v>0</v>
      </c>
      <c r="H101" s="138"/>
      <c r="I101" s="210"/>
      <c r="J101" s="210"/>
      <c r="K101" s="210"/>
      <c r="L101" s="210"/>
      <c r="M101" s="121"/>
      <c r="N101" s="54"/>
    </row>
    <row r="102" spans="2:14" ht="15.5" hidden="1" x14ac:dyDescent="0.35">
      <c r="B102" s="160" t="s">
        <v>94</v>
      </c>
      <c r="C102" s="18"/>
      <c r="D102" s="20"/>
      <c r="E102" s="20"/>
      <c r="F102" s="20"/>
      <c r="G102" s="141">
        <f t="shared" si="16"/>
        <v>0</v>
      </c>
      <c r="H102" s="138"/>
      <c r="I102" s="210"/>
      <c r="J102" s="210"/>
      <c r="K102" s="210"/>
      <c r="L102" s="210"/>
      <c r="M102" s="121"/>
      <c r="N102" s="54"/>
    </row>
    <row r="103" spans="2:14" ht="15.5" hidden="1" x14ac:dyDescent="0.35">
      <c r="B103" s="160" t="s">
        <v>95</v>
      </c>
      <c r="C103" s="18"/>
      <c r="D103" s="20"/>
      <c r="E103" s="20"/>
      <c r="F103" s="20"/>
      <c r="G103" s="141">
        <f t="shared" si="16"/>
        <v>0</v>
      </c>
      <c r="H103" s="138"/>
      <c r="I103" s="210"/>
      <c r="J103" s="210"/>
      <c r="K103" s="210"/>
      <c r="L103" s="210"/>
      <c r="M103" s="121"/>
      <c r="N103" s="54"/>
    </row>
    <row r="104" spans="2:14" ht="15.5" hidden="1" x14ac:dyDescent="0.35">
      <c r="B104" s="160" t="s">
        <v>96</v>
      </c>
      <c r="C104" s="18"/>
      <c r="D104" s="20"/>
      <c r="E104" s="20"/>
      <c r="F104" s="20"/>
      <c r="G104" s="141">
        <f t="shared" si="16"/>
        <v>0</v>
      </c>
      <c r="H104" s="138"/>
      <c r="I104" s="210"/>
      <c r="J104" s="210"/>
      <c r="K104" s="210"/>
      <c r="L104" s="210"/>
      <c r="M104" s="121"/>
      <c r="N104" s="54"/>
    </row>
    <row r="105" spans="2:14" ht="15.5" hidden="1" x14ac:dyDescent="0.35">
      <c r="B105" s="160" t="s">
        <v>97</v>
      </c>
      <c r="C105" s="49"/>
      <c r="D105" s="21"/>
      <c r="E105" s="21"/>
      <c r="F105" s="21"/>
      <c r="G105" s="141">
        <f t="shared" si="16"/>
        <v>0</v>
      </c>
      <c r="H105" s="139"/>
      <c r="I105" s="211"/>
      <c r="J105" s="211"/>
      <c r="K105" s="211"/>
      <c r="L105" s="211"/>
      <c r="M105" s="122"/>
      <c r="N105" s="54"/>
    </row>
    <row r="106" spans="2:14" ht="15.5" hidden="1" x14ac:dyDescent="0.35">
      <c r="B106" s="160" t="s">
        <v>98</v>
      </c>
      <c r="C106" s="49"/>
      <c r="D106" s="21"/>
      <c r="E106" s="21"/>
      <c r="F106" s="21"/>
      <c r="G106" s="141">
        <f t="shared" si="16"/>
        <v>0</v>
      </c>
      <c r="H106" s="139"/>
      <c r="I106" s="211"/>
      <c r="J106" s="211"/>
      <c r="K106" s="211"/>
      <c r="L106" s="211"/>
      <c r="M106" s="122"/>
      <c r="N106" s="54"/>
    </row>
    <row r="107" spans="2:14" ht="15.5" hidden="1" x14ac:dyDescent="0.35">
      <c r="C107" s="104" t="s">
        <v>154</v>
      </c>
      <c r="D107" s="24">
        <f>SUM(D99:D106)</f>
        <v>0</v>
      </c>
      <c r="E107" s="24">
        <f>SUM(E99:E106)</f>
        <v>0</v>
      </c>
      <c r="F107" s="24">
        <f>SUM(F99:F106)</f>
        <v>0</v>
      </c>
      <c r="G107" s="24">
        <f>SUM(G99:G106)</f>
        <v>0</v>
      </c>
      <c r="H107" s="127">
        <f>(H99*G99)+(H100*G100)+(H101*G101)+(H102*G102)+(H103*G103)+(H104*G104)+(H105*G105)+(H106*G106)</f>
        <v>0</v>
      </c>
      <c r="I107" s="212"/>
      <c r="J107" s="212"/>
      <c r="K107" s="212"/>
      <c r="L107" s="212"/>
      <c r="M107" s="122"/>
      <c r="N107" s="56"/>
    </row>
    <row r="108" spans="2:14" ht="51" hidden="1" customHeight="1" x14ac:dyDescent="0.35">
      <c r="B108" s="104" t="s">
        <v>99</v>
      </c>
      <c r="C108" s="230"/>
      <c r="D108" s="230"/>
      <c r="E108" s="230"/>
      <c r="F108" s="230"/>
      <c r="G108" s="230"/>
      <c r="H108" s="230"/>
      <c r="I108" s="230"/>
      <c r="J108" s="230"/>
      <c r="K108" s="230"/>
      <c r="L108" s="230"/>
      <c r="M108" s="230"/>
      <c r="N108" s="53"/>
    </row>
    <row r="109" spans="2:14" ht="15.5" hidden="1" x14ac:dyDescent="0.35">
      <c r="B109" s="160" t="s">
        <v>100</v>
      </c>
      <c r="C109" s="18"/>
      <c r="D109" s="20"/>
      <c r="E109" s="20"/>
      <c r="F109" s="20"/>
      <c r="G109" s="141">
        <f>SUM(D109:F109)</f>
        <v>0</v>
      </c>
      <c r="H109" s="138"/>
      <c r="I109" s="210"/>
      <c r="J109" s="210"/>
      <c r="K109" s="210"/>
      <c r="L109" s="210"/>
      <c r="M109" s="121"/>
      <c r="N109" s="54"/>
    </row>
    <row r="110" spans="2:14" ht="15.5" hidden="1" x14ac:dyDescent="0.35">
      <c r="B110" s="160" t="s">
        <v>101</v>
      </c>
      <c r="C110" s="18"/>
      <c r="D110" s="20"/>
      <c r="E110" s="20"/>
      <c r="F110" s="20"/>
      <c r="G110" s="141">
        <f t="shared" ref="G110:G116" si="17">SUM(D110:F110)</f>
        <v>0</v>
      </c>
      <c r="H110" s="138"/>
      <c r="I110" s="210"/>
      <c r="J110" s="210"/>
      <c r="K110" s="210"/>
      <c r="L110" s="210"/>
      <c r="M110" s="121"/>
      <c r="N110" s="54"/>
    </row>
    <row r="111" spans="2:14" ht="15.5" hidden="1" x14ac:dyDescent="0.35">
      <c r="B111" s="160" t="s">
        <v>102</v>
      </c>
      <c r="C111" s="18"/>
      <c r="D111" s="20"/>
      <c r="E111" s="20"/>
      <c r="F111" s="20"/>
      <c r="G111" s="141">
        <f t="shared" si="17"/>
        <v>0</v>
      </c>
      <c r="H111" s="138"/>
      <c r="I111" s="210"/>
      <c r="J111" s="210"/>
      <c r="K111" s="210"/>
      <c r="L111" s="210"/>
      <c r="M111" s="121"/>
      <c r="N111" s="54"/>
    </row>
    <row r="112" spans="2:14" ht="15.5" hidden="1" x14ac:dyDescent="0.35">
      <c r="B112" s="160" t="s">
        <v>103</v>
      </c>
      <c r="C112" s="18"/>
      <c r="D112" s="20"/>
      <c r="E112" s="20"/>
      <c r="F112" s="20"/>
      <c r="G112" s="141">
        <f t="shared" si="17"/>
        <v>0</v>
      </c>
      <c r="H112" s="138"/>
      <c r="I112" s="210"/>
      <c r="J112" s="210"/>
      <c r="K112" s="210"/>
      <c r="L112" s="210"/>
      <c r="M112" s="121"/>
      <c r="N112" s="54"/>
    </row>
    <row r="113" spans="2:14" ht="15.5" hidden="1" x14ac:dyDescent="0.35">
      <c r="B113" s="160" t="s">
        <v>104</v>
      </c>
      <c r="C113" s="18"/>
      <c r="D113" s="20"/>
      <c r="E113" s="20"/>
      <c r="F113" s="20"/>
      <c r="G113" s="141">
        <f t="shared" si="17"/>
        <v>0</v>
      </c>
      <c r="H113" s="138"/>
      <c r="I113" s="210"/>
      <c r="J113" s="210"/>
      <c r="K113" s="210"/>
      <c r="L113" s="210"/>
      <c r="M113" s="121"/>
      <c r="N113" s="54"/>
    </row>
    <row r="114" spans="2:14" ht="15.5" hidden="1" x14ac:dyDescent="0.35">
      <c r="B114" s="160" t="s">
        <v>105</v>
      </c>
      <c r="C114" s="18"/>
      <c r="D114" s="20"/>
      <c r="E114" s="20"/>
      <c r="F114" s="20"/>
      <c r="G114" s="141">
        <f t="shared" si="17"/>
        <v>0</v>
      </c>
      <c r="H114" s="138"/>
      <c r="I114" s="210"/>
      <c r="J114" s="210"/>
      <c r="K114" s="210"/>
      <c r="L114" s="210"/>
      <c r="M114" s="121"/>
      <c r="N114" s="54"/>
    </row>
    <row r="115" spans="2:14" ht="15.5" hidden="1" x14ac:dyDescent="0.35">
      <c r="B115" s="160" t="s">
        <v>106</v>
      </c>
      <c r="C115" s="49"/>
      <c r="D115" s="21"/>
      <c r="E115" s="21"/>
      <c r="F115" s="21"/>
      <c r="G115" s="141">
        <f t="shared" si="17"/>
        <v>0</v>
      </c>
      <c r="H115" s="139"/>
      <c r="I115" s="211"/>
      <c r="J115" s="211"/>
      <c r="K115" s="211"/>
      <c r="L115" s="211"/>
      <c r="M115" s="122"/>
      <c r="N115" s="54"/>
    </row>
    <row r="116" spans="2:14" ht="15.5" hidden="1" x14ac:dyDescent="0.35">
      <c r="B116" s="160" t="s">
        <v>107</v>
      </c>
      <c r="C116" s="49"/>
      <c r="D116" s="21"/>
      <c r="E116" s="21"/>
      <c r="F116" s="21"/>
      <c r="G116" s="141">
        <f t="shared" si="17"/>
        <v>0</v>
      </c>
      <c r="H116" s="139"/>
      <c r="I116" s="211"/>
      <c r="J116" s="211"/>
      <c r="K116" s="211"/>
      <c r="L116" s="211"/>
      <c r="M116" s="122"/>
      <c r="N116" s="54"/>
    </row>
    <row r="117" spans="2:14" ht="15.5" hidden="1" x14ac:dyDescent="0.35">
      <c r="C117" s="104" t="s">
        <v>154</v>
      </c>
      <c r="D117" s="24">
        <f>SUM(D109:D116)</f>
        <v>0</v>
      </c>
      <c r="E117" s="24">
        <f>SUM(E109:E116)</f>
        <v>0</v>
      </c>
      <c r="F117" s="24">
        <f>SUM(F109:F116)</f>
        <v>0</v>
      </c>
      <c r="G117" s="24">
        <f>SUM(G109:G116)</f>
        <v>0</v>
      </c>
      <c r="H117" s="127">
        <f>(H109*G109)+(H110*G110)+(H111*G111)+(H112*G112)+(H113*G113)+(H114*G114)+(H115*G115)+(H116*G116)</f>
        <v>0</v>
      </c>
      <c r="I117" s="212"/>
      <c r="J117" s="212"/>
      <c r="K117" s="212"/>
      <c r="L117" s="212"/>
      <c r="M117" s="122"/>
      <c r="N117" s="56"/>
    </row>
    <row r="118" spans="2:14" ht="51" hidden="1" customHeight="1" x14ac:dyDescent="0.35">
      <c r="B118" s="104" t="s">
        <v>108</v>
      </c>
      <c r="C118" s="230"/>
      <c r="D118" s="230"/>
      <c r="E118" s="230"/>
      <c r="F118" s="230"/>
      <c r="G118" s="230"/>
      <c r="H118" s="230"/>
      <c r="I118" s="230"/>
      <c r="J118" s="230"/>
      <c r="K118" s="230"/>
      <c r="L118" s="230"/>
      <c r="M118" s="230"/>
      <c r="N118" s="53"/>
    </row>
    <row r="119" spans="2:14" ht="15.5" hidden="1" x14ac:dyDescent="0.35">
      <c r="B119" s="160" t="s">
        <v>109</v>
      </c>
      <c r="C119" s="18"/>
      <c r="D119" s="20"/>
      <c r="E119" s="20"/>
      <c r="F119" s="20"/>
      <c r="G119" s="141">
        <f>SUM(D119:F119)</f>
        <v>0</v>
      </c>
      <c r="H119" s="138"/>
      <c r="I119" s="210"/>
      <c r="J119" s="210"/>
      <c r="K119" s="210"/>
      <c r="L119" s="210"/>
      <c r="M119" s="121"/>
      <c r="N119" s="54"/>
    </row>
    <row r="120" spans="2:14" ht="15.5" hidden="1" x14ac:dyDescent="0.35">
      <c r="B120" s="160" t="s">
        <v>110</v>
      </c>
      <c r="C120" s="18"/>
      <c r="D120" s="20"/>
      <c r="E120" s="20"/>
      <c r="F120" s="20"/>
      <c r="G120" s="141">
        <f t="shared" ref="G120:G126" si="18">SUM(D120:F120)</f>
        <v>0</v>
      </c>
      <c r="H120" s="138"/>
      <c r="I120" s="210"/>
      <c r="J120" s="210"/>
      <c r="K120" s="210"/>
      <c r="L120" s="210"/>
      <c r="M120" s="121"/>
      <c r="N120" s="54"/>
    </row>
    <row r="121" spans="2:14" ht="15.5" hidden="1" x14ac:dyDescent="0.35">
      <c r="B121" s="160" t="s">
        <v>111</v>
      </c>
      <c r="C121" s="18"/>
      <c r="D121" s="20"/>
      <c r="E121" s="20"/>
      <c r="F121" s="20"/>
      <c r="G121" s="141">
        <f t="shared" si="18"/>
        <v>0</v>
      </c>
      <c r="H121" s="138"/>
      <c r="I121" s="210"/>
      <c r="J121" s="210"/>
      <c r="K121" s="210"/>
      <c r="L121" s="210"/>
      <c r="M121" s="121"/>
      <c r="N121" s="54"/>
    </row>
    <row r="122" spans="2:14" ht="15.5" hidden="1" x14ac:dyDescent="0.35">
      <c r="B122" s="160" t="s">
        <v>112</v>
      </c>
      <c r="C122" s="18"/>
      <c r="D122" s="20"/>
      <c r="E122" s="20"/>
      <c r="F122" s="20"/>
      <c r="G122" s="141">
        <f t="shared" si="18"/>
        <v>0</v>
      </c>
      <c r="H122" s="138"/>
      <c r="I122" s="210"/>
      <c r="J122" s="210"/>
      <c r="K122" s="210"/>
      <c r="L122" s="210"/>
      <c r="M122" s="121"/>
      <c r="N122" s="54"/>
    </row>
    <row r="123" spans="2:14" ht="15.5" hidden="1" x14ac:dyDescent="0.35">
      <c r="B123" s="160" t="s">
        <v>113</v>
      </c>
      <c r="C123" s="18"/>
      <c r="D123" s="20"/>
      <c r="E123" s="20"/>
      <c r="F123" s="20"/>
      <c r="G123" s="141">
        <f t="shared" si="18"/>
        <v>0</v>
      </c>
      <c r="H123" s="138"/>
      <c r="I123" s="210"/>
      <c r="J123" s="210"/>
      <c r="K123" s="210"/>
      <c r="L123" s="210"/>
      <c r="M123" s="121"/>
      <c r="N123" s="54"/>
    </row>
    <row r="124" spans="2:14" ht="15.5" hidden="1" x14ac:dyDescent="0.35">
      <c r="B124" s="160" t="s">
        <v>114</v>
      </c>
      <c r="C124" s="18"/>
      <c r="D124" s="20"/>
      <c r="E124" s="20"/>
      <c r="F124" s="20"/>
      <c r="G124" s="141">
        <f t="shared" si="18"/>
        <v>0</v>
      </c>
      <c r="H124" s="138"/>
      <c r="I124" s="210"/>
      <c r="J124" s="210"/>
      <c r="K124" s="210"/>
      <c r="L124" s="210"/>
      <c r="M124" s="121"/>
      <c r="N124" s="54"/>
    </row>
    <row r="125" spans="2:14" ht="15.5" hidden="1" x14ac:dyDescent="0.35">
      <c r="B125" s="160" t="s">
        <v>115</v>
      </c>
      <c r="C125" s="49"/>
      <c r="D125" s="21"/>
      <c r="E125" s="21"/>
      <c r="F125" s="21"/>
      <c r="G125" s="141">
        <f t="shared" si="18"/>
        <v>0</v>
      </c>
      <c r="H125" s="139"/>
      <c r="I125" s="211"/>
      <c r="J125" s="211"/>
      <c r="K125" s="211"/>
      <c r="L125" s="211"/>
      <c r="M125" s="122"/>
      <c r="N125" s="54"/>
    </row>
    <row r="126" spans="2:14" ht="15.5" hidden="1" x14ac:dyDescent="0.35">
      <c r="B126" s="160" t="s">
        <v>116</v>
      </c>
      <c r="C126" s="49"/>
      <c r="D126" s="21"/>
      <c r="E126" s="21"/>
      <c r="F126" s="21"/>
      <c r="G126" s="141">
        <f t="shared" si="18"/>
        <v>0</v>
      </c>
      <c r="H126" s="139"/>
      <c r="I126" s="211"/>
      <c r="J126" s="211"/>
      <c r="K126" s="211"/>
      <c r="L126" s="211"/>
      <c r="M126" s="122"/>
      <c r="N126" s="54"/>
    </row>
    <row r="127" spans="2:14" ht="15.5" hidden="1" x14ac:dyDescent="0.35">
      <c r="C127" s="104" t="s">
        <v>154</v>
      </c>
      <c r="D127" s="22">
        <f>SUM(D119:D126)</f>
        <v>0</v>
      </c>
      <c r="E127" s="22">
        <f>SUM(E119:E126)</f>
        <v>0</v>
      </c>
      <c r="F127" s="22">
        <f>SUM(F119:F126)</f>
        <v>0</v>
      </c>
      <c r="G127" s="22">
        <f>SUM(G119:G126)</f>
        <v>0</v>
      </c>
      <c r="H127" s="127">
        <f>(H119*G119)+(H120*G120)+(H121*G121)+(H122*G122)+(H123*G123)+(H124*G124)+(H125*G125)+(H126*G126)</f>
        <v>0</v>
      </c>
      <c r="I127" s="212"/>
      <c r="J127" s="212"/>
      <c r="K127" s="212"/>
      <c r="L127" s="212"/>
      <c r="M127" s="122"/>
      <c r="N127" s="56"/>
    </row>
    <row r="128" spans="2:14" ht="15.75" hidden="1" customHeight="1" x14ac:dyDescent="0.35">
      <c r="B128" s="7"/>
      <c r="C128" s="12"/>
      <c r="D128" s="26"/>
      <c r="E128" s="26"/>
      <c r="F128" s="26"/>
      <c r="G128" s="26"/>
      <c r="H128" s="26"/>
      <c r="I128" s="215"/>
      <c r="J128" s="215"/>
      <c r="K128" s="215"/>
      <c r="L128" s="215"/>
      <c r="M128" s="80"/>
      <c r="N128" s="4"/>
    </row>
    <row r="129" spans="2:14" ht="51" hidden="1" customHeight="1" x14ac:dyDescent="0.35">
      <c r="B129" s="104" t="s">
        <v>117</v>
      </c>
      <c r="C129" s="231"/>
      <c r="D129" s="231"/>
      <c r="E129" s="231"/>
      <c r="F129" s="231"/>
      <c r="G129" s="231"/>
      <c r="H129" s="231"/>
      <c r="I129" s="231"/>
      <c r="J129" s="231"/>
      <c r="K129" s="231"/>
      <c r="L129" s="231"/>
      <c r="M129" s="231"/>
      <c r="N129" s="19"/>
    </row>
    <row r="130" spans="2:14" ht="51" hidden="1" customHeight="1" x14ac:dyDescent="0.35">
      <c r="B130" s="104" t="s">
        <v>118</v>
      </c>
      <c r="C130" s="230"/>
      <c r="D130" s="230"/>
      <c r="E130" s="230"/>
      <c r="F130" s="230"/>
      <c r="G130" s="230"/>
      <c r="H130" s="230"/>
      <c r="I130" s="230"/>
      <c r="J130" s="230"/>
      <c r="K130" s="230"/>
      <c r="L130" s="230"/>
      <c r="M130" s="230"/>
      <c r="N130" s="53"/>
    </row>
    <row r="131" spans="2:14" ht="15.5" hidden="1" x14ac:dyDescent="0.35">
      <c r="B131" s="160" t="s">
        <v>119</v>
      </c>
      <c r="C131" s="18"/>
      <c r="D131" s="20"/>
      <c r="E131" s="20"/>
      <c r="F131" s="20"/>
      <c r="G131" s="141">
        <f>SUM(D131:F131)</f>
        <v>0</v>
      </c>
      <c r="H131" s="138"/>
      <c r="I131" s="210"/>
      <c r="J131" s="210"/>
      <c r="K131" s="210"/>
      <c r="L131" s="210"/>
      <c r="M131" s="121"/>
      <c r="N131" s="54"/>
    </row>
    <row r="132" spans="2:14" ht="15.5" hidden="1" x14ac:dyDescent="0.35">
      <c r="B132" s="160" t="s">
        <v>120</v>
      </c>
      <c r="C132" s="18"/>
      <c r="D132" s="20"/>
      <c r="E132" s="20"/>
      <c r="F132" s="20"/>
      <c r="G132" s="141">
        <f t="shared" ref="G132:G138" si="19">SUM(D132:F132)</f>
        <v>0</v>
      </c>
      <c r="H132" s="138"/>
      <c r="I132" s="210"/>
      <c r="J132" s="210"/>
      <c r="K132" s="210"/>
      <c r="L132" s="210"/>
      <c r="M132" s="121"/>
      <c r="N132" s="54"/>
    </row>
    <row r="133" spans="2:14" ht="15.5" hidden="1" x14ac:dyDescent="0.35">
      <c r="B133" s="160" t="s">
        <v>121</v>
      </c>
      <c r="C133" s="18"/>
      <c r="D133" s="20"/>
      <c r="E133" s="20"/>
      <c r="F133" s="20"/>
      <c r="G133" s="141">
        <f t="shared" si="19"/>
        <v>0</v>
      </c>
      <c r="H133" s="138"/>
      <c r="I133" s="210"/>
      <c r="J133" s="210"/>
      <c r="K133" s="210"/>
      <c r="L133" s="210"/>
      <c r="M133" s="121"/>
      <c r="N133" s="54"/>
    </row>
    <row r="134" spans="2:14" ht="15.5" hidden="1" x14ac:dyDescent="0.35">
      <c r="B134" s="160" t="s">
        <v>122</v>
      </c>
      <c r="C134" s="18"/>
      <c r="D134" s="20"/>
      <c r="E134" s="20"/>
      <c r="F134" s="20"/>
      <c r="G134" s="141">
        <f t="shared" si="19"/>
        <v>0</v>
      </c>
      <c r="H134" s="138"/>
      <c r="I134" s="210"/>
      <c r="J134" s="210"/>
      <c r="K134" s="210"/>
      <c r="L134" s="210"/>
      <c r="M134" s="121"/>
      <c r="N134" s="54"/>
    </row>
    <row r="135" spans="2:14" ht="15.5" hidden="1" x14ac:dyDescent="0.35">
      <c r="B135" s="160" t="s">
        <v>123</v>
      </c>
      <c r="C135" s="18"/>
      <c r="D135" s="20"/>
      <c r="E135" s="20"/>
      <c r="F135" s="20"/>
      <c r="G135" s="141">
        <f t="shared" si="19"/>
        <v>0</v>
      </c>
      <c r="H135" s="138"/>
      <c r="I135" s="210"/>
      <c r="J135" s="210"/>
      <c r="K135" s="210"/>
      <c r="L135" s="210"/>
      <c r="M135" s="121"/>
      <c r="N135" s="54"/>
    </row>
    <row r="136" spans="2:14" ht="15.5" hidden="1" x14ac:dyDescent="0.35">
      <c r="B136" s="160" t="s">
        <v>124</v>
      </c>
      <c r="C136" s="18"/>
      <c r="D136" s="20"/>
      <c r="E136" s="20"/>
      <c r="F136" s="20"/>
      <c r="G136" s="141">
        <f t="shared" si="19"/>
        <v>0</v>
      </c>
      <c r="H136" s="138"/>
      <c r="I136" s="210"/>
      <c r="J136" s="210"/>
      <c r="K136" s="210"/>
      <c r="L136" s="210"/>
      <c r="M136" s="121"/>
      <c r="N136" s="54"/>
    </row>
    <row r="137" spans="2:14" ht="15.5" hidden="1" x14ac:dyDescent="0.35">
      <c r="B137" s="160" t="s">
        <v>125</v>
      </c>
      <c r="C137" s="49"/>
      <c r="D137" s="21"/>
      <c r="E137" s="21"/>
      <c r="F137" s="21"/>
      <c r="G137" s="141">
        <f t="shared" si="19"/>
        <v>0</v>
      </c>
      <c r="H137" s="139"/>
      <c r="I137" s="211"/>
      <c r="J137" s="211"/>
      <c r="K137" s="211"/>
      <c r="L137" s="211"/>
      <c r="M137" s="122"/>
      <c r="N137" s="54"/>
    </row>
    <row r="138" spans="2:14" ht="15.5" hidden="1" x14ac:dyDescent="0.35">
      <c r="B138" s="160" t="s">
        <v>126</v>
      </c>
      <c r="C138" s="49"/>
      <c r="D138" s="21"/>
      <c r="E138" s="21"/>
      <c r="F138" s="21"/>
      <c r="G138" s="141">
        <f t="shared" si="19"/>
        <v>0</v>
      </c>
      <c r="H138" s="139"/>
      <c r="I138" s="211"/>
      <c r="J138" s="211"/>
      <c r="K138" s="211"/>
      <c r="L138" s="211"/>
      <c r="M138" s="122"/>
      <c r="N138" s="54"/>
    </row>
    <row r="139" spans="2:14" ht="15.5" hidden="1" x14ac:dyDescent="0.35">
      <c r="C139" s="104" t="s">
        <v>154</v>
      </c>
      <c r="D139" s="22">
        <f>SUM(D131:D138)</f>
        <v>0</v>
      </c>
      <c r="E139" s="22">
        <f>SUM(E131:E138)</f>
        <v>0</v>
      </c>
      <c r="F139" s="22">
        <f>SUM(F131:F138)</f>
        <v>0</v>
      </c>
      <c r="G139" s="24">
        <f>SUM(G131:G138)</f>
        <v>0</v>
      </c>
      <c r="H139" s="127">
        <f>(H131*G131)+(H132*G132)+(H133*G133)+(H134*G134)+(H135*G135)+(H136*G136)+(H137*G137)+(H138*G138)</f>
        <v>0</v>
      </c>
      <c r="I139" s="212"/>
      <c r="J139" s="212"/>
      <c r="K139" s="212"/>
      <c r="L139" s="212"/>
      <c r="M139" s="122"/>
      <c r="N139" s="56"/>
    </row>
    <row r="140" spans="2:14" ht="51" hidden="1" customHeight="1" x14ac:dyDescent="0.35">
      <c r="B140" s="104" t="s">
        <v>127</v>
      </c>
      <c r="C140" s="230"/>
      <c r="D140" s="230"/>
      <c r="E140" s="230"/>
      <c r="F140" s="230"/>
      <c r="G140" s="230"/>
      <c r="H140" s="230"/>
      <c r="I140" s="230"/>
      <c r="J140" s="230"/>
      <c r="K140" s="230"/>
      <c r="L140" s="230"/>
      <c r="M140" s="230"/>
      <c r="N140" s="53"/>
    </row>
    <row r="141" spans="2:14" ht="15.5" hidden="1" x14ac:dyDescent="0.35">
      <c r="B141" s="160" t="s">
        <v>128</v>
      </c>
      <c r="C141" s="18"/>
      <c r="D141" s="20"/>
      <c r="E141" s="20"/>
      <c r="F141" s="20"/>
      <c r="G141" s="141">
        <f>SUM(D141:F141)</f>
        <v>0</v>
      </c>
      <c r="H141" s="138"/>
      <c r="I141" s="210"/>
      <c r="J141" s="210"/>
      <c r="K141" s="210"/>
      <c r="L141" s="210"/>
      <c r="M141" s="121"/>
      <c r="N141" s="54"/>
    </row>
    <row r="142" spans="2:14" ht="15.5" hidden="1" x14ac:dyDescent="0.35">
      <c r="B142" s="160" t="s">
        <v>129</v>
      </c>
      <c r="C142" s="18"/>
      <c r="D142" s="20"/>
      <c r="E142" s="20"/>
      <c r="F142" s="20"/>
      <c r="G142" s="141">
        <f t="shared" ref="G142:G148" si="20">SUM(D142:F142)</f>
        <v>0</v>
      </c>
      <c r="H142" s="138"/>
      <c r="I142" s="210"/>
      <c r="J142" s="210"/>
      <c r="K142" s="210"/>
      <c r="L142" s="210"/>
      <c r="M142" s="121"/>
      <c r="N142" s="54"/>
    </row>
    <row r="143" spans="2:14" ht="15.5" hidden="1" x14ac:dyDescent="0.35">
      <c r="B143" s="160" t="s">
        <v>130</v>
      </c>
      <c r="C143" s="18"/>
      <c r="D143" s="20"/>
      <c r="E143" s="20"/>
      <c r="F143" s="20"/>
      <c r="G143" s="141">
        <f t="shared" si="20"/>
        <v>0</v>
      </c>
      <c r="H143" s="138"/>
      <c r="I143" s="210"/>
      <c r="J143" s="210"/>
      <c r="K143" s="210"/>
      <c r="L143" s="210"/>
      <c r="M143" s="121"/>
      <c r="N143" s="54"/>
    </row>
    <row r="144" spans="2:14" ht="15.5" hidden="1" x14ac:dyDescent="0.35">
      <c r="B144" s="160" t="s">
        <v>131</v>
      </c>
      <c r="C144" s="18"/>
      <c r="D144" s="20"/>
      <c r="E144" s="20"/>
      <c r="F144" s="20"/>
      <c r="G144" s="141">
        <f t="shared" si="20"/>
        <v>0</v>
      </c>
      <c r="H144" s="138"/>
      <c r="I144" s="210"/>
      <c r="J144" s="210"/>
      <c r="K144" s="210"/>
      <c r="L144" s="210"/>
      <c r="M144" s="121"/>
      <c r="N144" s="54"/>
    </row>
    <row r="145" spans="2:14" ht="15.5" hidden="1" x14ac:dyDescent="0.35">
      <c r="B145" s="160" t="s">
        <v>132</v>
      </c>
      <c r="C145" s="18"/>
      <c r="D145" s="20"/>
      <c r="E145" s="20"/>
      <c r="F145" s="20"/>
      <c r="G145" s="141">
        <f t="shared" si="20"/>
        <v>0</v>
      </c>
      <c r="H145" s="138"/>
      <c r="I145" s="210"/>
      <c r="J145" s="210"/>
      <c r="K145" s="210"/>
      <c r="L145" s="210"/>
      <c r="M145" s="121"/>
      <c r="N145" s="54"/>
    </row>
    <row r="146" spans="2:14" ht="15.5" hidden="1" x14ac:dyDescent="0.35">
      <c r="B146" s="160" t="s">
        <v>133</v>
      </c>
      <c r="C146" s="18"/>
      <c r="D146" s="20"/>
      <c r="E146" s="20"/>
      <c r="F146" s="20"/>
      <c r="G146" s="141">
        <f t="shared" si="20"/>
        <v>0</v>
      </c>
      <c r="H146" s="138"/>
      <c r="I146" s="210"/>
      <c r="J146" s="210"/>
      <c r="K146" s="210"/>
      <c r="L146" s="210"/>
      <c r="M146" s="121"/>
      <c r="N146" s="54"/>
    </row>
    <row r="147" spans="2:14" ht="15.5" hidden="1" x14ac:dyDescent="0.35">
      <c r="B147" s="160" t="s">
        <v>134</v>
      </c>
      <c r="C147" s="49"/>
      <c r="D147" s="21"/>
      <c r="E147" s="21"/>
      <c r="F147" s="21"/>
      <c r="G147" s="141">
        <f t="shared" si="20"/>
        <v>0</v>
      </c>
      <c r="H147" s="139"/>
      <c r="I147" s="211"/>
      <c r="J147" s="211"/>
      <c r="K147" s="211"/>
      <c r="L147" s="211"/>
      <c r="M147" s="122"/>
      <c r="N147" s="54"/>
    </row>
    <row r="148" spans="2:14" ht="15.5" hidden="1" x14ac:dyDescent="0.35">
      <c r="B148" s="160" t="s">
        <v>135</v>
      </c>
      <c r="C148" s="49"/>
      <c r="D148" s="21"/>
      <c r="E148" s="21"/>
      <c r="F148" s="21"/>
      <c r="G148" s="141">
        <f t="shared" si="20"/>
        <v>0</v>
      </c>
      <c r="H148" s="139"/>
      <c r="I148" s="211"/>
      <c r="J148" s="211"/>
      <c r="K148" s="211"/>
      <c r="L148" s="211"/>
      <c r="M148" s="122"/>
      <c r="N148" s="54"/>
    </row>
    <row r="149" spans="2:14" ht="15.5" hidden="1" x14ac:dyDescent="0.35">
      <c r="C149" s="104" t="s">
        <v>154</v>
      </c>
      <c r="D149" s="24">
        <f>SUM(D141:D148)</f>
        <v>0</v>
      </c>
      <c r="E149" s="24">
        <f>SUM(E141:E148)</f>
        <v>0</v>
      </c>
      <c r="F149" s="24">
        <f>SUM(F141:F148)</f>
        <v>0</v>
      </c>
      <c r="G149" s="24">
        <f>SUM(G141:G148)</f>
        <v>0</v>
      </c>
      <c r="H149" s="127">
        <f>(H141*G141)+(H142*G142)+(H143*G143)+(H144*G144)+(H145*G145)+(H146*G146)+(H147*G147)+(H148*G148)</f>
        <v>0</v>
      </c>
      <c r="I149" s="212"/>
      <c r="J149" s="212"/>
      <c r="K149" s="212"/>
      <c r="L149" s="212"/>
      <c r="M149" s="122"/>
      <c r="N149" s="56"/>
    </row>
    <row r="150" spans="2:14" ht="51" hidden="1" customHeight="1" x14ac:dyDescent="0.35">
      <c r="B150" s="104" t="s">
        <v>136</v>
      </c>
      <c r="C150" s="230"/>
      <c r="D150" s="230"/>
      <c r="E150" s="230"/>
      <c r="F150" s="230"/>
      <c r="G150" s="230"/>
      <c r="H150" s="230"/>
      <c r="I150" s="230"/>
      <c r="J150" s="230"/>
      <c r="K150" s="230"/>
      <c r="L150" s="230"/>
      <c r="M150" s="230"/>
      <c r="N150" s="53"/>
    </row>
    <row r="151" spans="2:14" ht="15.5" hidden="1" x14ac:dyDescent="0.35">
      <c r="B151" s="160" t="s">
        <v>137</v>
      </c>
      <c r="C151" s="18"/>
      <c r="D151" s="20"/>
      <c r="E151" s="20"/>
      <c r="F151" s="20"/>
      <c r="G151" s="141">
        <f>SUM(D151:F151)</f>
        <v>0</v>
      </c>
      <c r="H151" s="138"/>
      <c r="I151" s="210"/>
      <c r="J151" s="210"/>
      <c r="K151" s="210"/>
      <c r="L151" s="210"/>
      <c r="M151" s="121"/>
      <c r="N151" s="54"/>
    </row>
    <row r="152" spans="2:14" ht="15.5" hidden="1" x14ac:dyDescent="0.35">
      <c r="B152" s="160" t="s">
        <v>138</v>
      </c>
      <c r="C152" s="18"/>
      <c r="D152" s="20"/>
      <c r="E152" s="20"/>
      <c r="F152" s="20"/>
      <c r="G152" s="141">
        <f t="shared" ref="G152:G158" si="21">SUM(D152:F152)</f>
        <v>0</v>
      </c>
      <c r="H152" s="138"/>
      <c r="I152" s="210"/>
      <c r="J152" s="210"/>
      <c r="K152" s="210"/>
      <c r="L152" s="210"/>
      <c r="M152" s="121"/>
      <c r="N152" s="54"/>
    </row>
    <row r="153" spans="2:14" ht="15.5" hidden="1" x14ac:dyDescent="0.35">
      <c r="B153" s="160" t="s">
        <v>139</v>
      </c>
      <c r="C153" s="18"/>
      <c r="D153" s="20"/>
      <c r="E153" s="20"/>
      <c r="F153" s="20"/>
      <c r="G153" s="141">
        <f t="shared" si="21"/>
        <v>0</v>
      </c>
      <c r="H153" s="138"/>
      <c r="I153" s="210"/>
      <c r="J153" s="210"/>
      <c r="K153" s="210"/>
      <c r="L153" s="210"/>
      <c r="M153" s="121"/>
      <c r="N153" s="54"/>
    </row>
    <row r="154" spans="2:14" ht="15.5" hidden="1" x14ac:dyDescent="0.35">
      <c r="B154" s="160" t="s">
        <v>140</v>
      </c>
      <c r="C154" s="18"/>
      <c r="D154" s="20"/>
      <c r="E154" s="20"/>
      <c r="F154" s="20"/>
      <c r="G154" s="141">
        <f t="shared" si="21"/>
        <v>0</v>
      </c>
      <c r="H154" s="138"/>
      <c r="I154" s="210"/>
      <c r="J154" s="210"/>
      <c r="K154" s="210"/>
      <c r="L154" s="210"/>
      <c r="M154" s="121"/>
      <c r="N154" s="54"/>
    </row>
    <row r="155" spans="2:14" ht="15.5" hidden="1" x14ac:dyDescent="0.35">
      <c r="B155" s="160" t="s">
        <v>141</v>
      </c>
      <c r="C155" s="18"/>
      <c r="D155" s="20"/>
      <c r="E155" s="20"/>
      <c r="F155" s="20"/>
      <c r="G155" s="141">
        <f t="shared" si="21"/>
        <v>0</v>
      </c>
      <c r="H155" s="138"/>
      <c r="I155" s="210"/>
      <c r="J155" s="210"/>
      <c r="K155" s="210"/>
      <c r="L155" s="210"/>
      <c r="M155" s="121"/>
      <c r="N155" s="54"/>
    </row>
    <row r="156" spans="2:14" ht="15.5" hidden="1" x14ac:dyDescent="0.35">
      <c r="B156" s="160" t="s">
        <v>142</v>
      </c>
      <c r="C156" s="18"/>
      <c r="D156" s="20"/>
      <c r="E156" s="20"/>
      <c r="F156" s="20"/>
      <c r="G156" s="141">
        <f t="shared" si="21"/>
        <v>0</v>
      </c>
      <c r="H156" s="138"/>
      <c r="I156" s="210"/>
      <c r="J156" s="210"/>
      <c r="K156" s="210"/>
      <c r="L156" s="210"/>
      <c r="M156" s="121"/>
      <c r="N156" s="54"/>
    </row>
    <row r="157" spans="2:14" ht="15.5" hidden="1" x14ac:dyDescent="0.35">
      <c r="B157" s="160" t="s">
        <v>143</v>
      </c>
      <c r="C157" s="49"/>
      <c r="D157" s="21"/>
      <c r="E157" s="21"/>
      <c r="F157" s="21"/>
      <c r="G157" s="141">
        <f t="shared" si="21"/>
        <v>0</v>
      </c>
      <c r="H157" s="139"/>
      <c r="I157" s="211"/>
      <c r="J157" s="211"/>
      <c r="K157" s="211"/>
      <c r="L157" s="211"/>
      <c r="M157" s="122"/>
      <c r="N157" s="54"/>
    </row>
    <row r="158" spans="2:14" ht="15.5" hidden="1" x14ac:dyDescent="0.35">
      <c r="B158" s="160" t="s">
        <v>144</v>
      </c>
      <c r="C158" s="49"/>
      <c r="D158" s="21"/>
      <c r="E158" s="21"/>
      <c r="F158" s="21"/>
      <c r="G158" s="141">
        <f t="shared" si="21"/>
        <v>0</v>
      </c>
      <c r="H158" s="139"/>
      <c r="I158" s="211"/>
      <c r="J158" s="211"/>
      <c r="K158" s="211"/>
      <c r="L158" s="211"/>
      <c r="M158" s="122"/>
      <c r="N158" s="54"/>
    </row>
    <row r="159" spans="2:14" ht="15.5" hidden="1" x14ac:dyDescent="0.35">
      <c r="C159" s="104" t="s">
        <v>154</v>
      </c>
      <c r="D159" s="24">
        <f>SUM(D151:D158)</f>
        <v>0</v>
      </c>
      <c r="E159" s="24">
        <f>SUM(E151:E158)</f>
        <v>0</v>
      </c>
      <c r="F159" s="24">
        <f>SUM(F151:F158)</f>
        <v>0</v>
      </c>
      <c r="G159" s="24">
        <f>SUM(G151:G158)</f>
        <v>0</v>
      </c>
      <c r="H159" s="127">
        <f>(H151*G151)+(H152*G152)+(H153*G153)+(H154*G154)+(H155*G155)+(H156*G156)+(H157*G157)+(H158*G158)</f>
        <v>0</v>
      </c>
      <c r="I159" s="212"/>
      <c r="J159" s="212"/>
      <c r="K159" s="212"/>
      <c r="L159" s="212"/>
      <c r="M159" s="122"/>
      <c r="N159" s="56"/>
    </row>
    <row r="160" spans="2:14" ht="51" hidden="1" customHeight="1" x14ac:dyDescent="0.35">
      <c r="B160" s="104" t="s">
        <v>145</v>
      </c>
      <c r="C160" s="230"/>
      <c r="D160" s="230"/>
      <c r="E160" s="230"/>
      <c r="F160" s="230"/>
      <c r="G160" s="230"/>
      <c r="H160" s="230"/>
      <c r="I160" s="230"/>
      <c r="J160" s="230"/>
      <c r="K160" s="230"/>
      <c r="L160" s="230"/>
      <c r="M160" s="230"/>
      <c r="N160" s="53"/>
    </row>
    <row r="161" spans="2:14" ht="15.5" hidden="1" x14ac:dyDescent="0.35">
      <c r="B161" s="160" t="s">
        <v>146</v>
      </c>
      <c r="C161" s="18"/>
      <c r="D161" s="20"/>
      <c r="E161" s="20"/>
      <c r="F161" s="20"/>
      <c r="G161" s="141">
        <f>SUM(D161:F161)</f>
        <v>0</v>
      </c>
      <c r="H161" s="138"/>
      <c r="I161" s="210"/>
      <c r="J161" s="210"/>
      <c r="K161" s="210"/>
      <c r="L161" s="210"/>
      <c r="M161" s="121"/>
      <c r="N161" s="54"/>
    </row>
    <row r="162" spans="2:14" ht="15.5" hidden="1" x14ac:dyDescent="0.35">
      <c r="B162" s="160" t="s">
        <v>147</v>
      </c>
      <c r="C162" s="18"/>
      <c r="D162" s="20"/>
      <c r="E162" s="20"/>
      <c r="F162" s="20"/>
      <c r="G162" s="141">
        <f t="shared" ref="G162:G168" si="22">SUM(D162:F162)</f>
        <v>0</v>
      </c>
      <c r="H162" s="138"/>
      <c r="I162" s="210"/>
      <c r="J162" s="210"/>
      <c r="K162" s="210"/>
      <c r="L162" s="210"/>
      <c r="M162" s="121"/>
      <c r="N162" s="54"/>
    </row>
    <row r="163" spans="2:14" ht="15.5" hidden="1" x14ac:dyDescent="0.35">
      <c r="B163" s="160" t="s">
        <v>148</v>
      </c>
      <c r="C163" s="18"/>
      <c r="D163" s="20"/>
      <c r="E163" s="20"/>
      <c r="F163" s="20"/>
      <c r="G163" s="141">
        <f t="shared" si="22"/>
        <v>0</v>
      </c>
      <c r="H163" s="138"/>
      <c r="I163" s="210"/>
      <c r="J163" s="210"/>
      <c r="K163" s="210"/>
      <c r="L163" s="210"/>
      <c r="M163" s="121"/>
      <c r="N163" s="54"/>
    </row>
    <row r="164" spans="2:14" ht="15.5" hidden="1" x14ac:dyDescent="0.35">
      <c r="B164" s="160" t="s">
        <v>149</v>
      </c>
      <c r="C164" s="18"/>
      <c r="D164" s="20"/>
      <c r="E164" s="20"/>
      <c r="F164" s="20"/>
      <c r="G164" s="141">
        <f t="shared" si="22"/>
        <v>0</v>
      </c>
      <c r="H164" s="138"/>
      <c r="I164" s="210"/>
      <c r="J164" s="210"/>
      <c r="K164" s="210"/>
      <c r="L164" s="210"/>
      <c r="M164" s="121"/>
      <c r="N164" s="54"/>
    </row>
    <row r="165" spans="2:14" ht="15.5" hidden="1" x14ac:dyDescent="0.35">
      <c r="B165" s="160" t="s">
        <v>150</v>
      </c>
      <c r="C165" s="18"/>
      <c r="D165" s="20"/>
      <c r="E165" s="20"/>
      <c r="F165" s="20"/>
      <c r="G165" s="141">
        <f>SUM(D165:F165)</f>
        <v>0</v>
      </c>
      <c r="H165" s="138"/>
      <c r="I165" s="210"/>
      <c r="J165" s="210"/>
      <c r="K165" s="210"/>
      <c r="L165" s="210"/>
      <c r="M165" s="121"/>
      <c r="N165" s="54"/>
    </row>
    <row r="166" spans="2:14" ht="15.5" hidden="1" x14ac:dyDescent="0.35">
      <c r="B166" s="160" t="s">
        <v>151</v>
      </c>
      <c r="C166" s="18"/>
      <c r="D166" s="20"/>
      <c r="E166" s="20"/>
      <c r="F166" s="20"/>
      <c r="G166" s="141">
        <f t="shared" si="22"/>
        <v>0</v>
      </c>
      <c r="H166" s="138"/>
      <c r="I166" s="210"/>
      <c r="J166" s="210"/>
      <c r="K166" s="210"/>
      <c r="L166" s="210"/>
      <c r="M166" s="121"/>
      <c r="N166" s="54"/>
    </row>
    <row r="167" spans="2:14" ht="15.5" hidden="1" x14ac:dyDescent="0.35">
      <c r="B167" s="160" t="s">
        <v>152</v>
      </c>
      <c r="C167" s="49"/>
      <c r="D167" s="21"/>
      <c r="E167" s="21"/>
      <c r="F167" s="21"/>
      <c r="G167" s="141">
        <f t="shared" si="22"/>
        <v>0</v>
      </c>
      <c r="H167" s="139"/>
      <c r="I167" s="211"/>
      <c r="J167" s="211"/>
      <c r="K167" s="211"/>
      <c r="L167" s="211"/>
      <c r="M167" s="122"/>
      <c r="N167" s="54"/>
    </row>
    <row r="168" spans="2:14" ht="15.5" hidden="1" x14ac:dyDescent="0.35">
      <c r="B168" s="160" t="s">
        <v>153</v>
      </c>
      <c r="C168" s="49"/>
      <c r="D168" s="21"/>
      <c r="E168" s="21"/>
      <c r="F168" s="21"/>
      <c r="G168" s="141">
        <f t="shared" si="22"/>
        <v>0</v>
      </c>
      <c r="H168" s="139"/>
      <c r="I168" s="211"/>
      <c r="J168" s="211"/>
      <c r="K168" s="211"/>
      <c r="L168" s="211"/>
      <c r="M168" s="122"/>
      <c r="N168" s="54"/>
    </row>
    <row r="169" spans="2:14" ht="15.5" hidden="1" x14ac:dyDescent="0.35">
      <c r="C169" s="104" t="s">
        <v>154</v>
      </c>
      <c r="D169" s="22">
        <f>SUM(D161:D168)</f>
        <v>0</v>
      </c>
      <c r="E169" s="22">
        <f>SUM(E161:E168)</f>
        <v>0</v>
      </c>
      <c r="F169" s="22">
        <f>SUM(F161:F168)</f>
        <v>0</v>
      </c>
      <c r="G169" s="22">
        <f>SUM(G161:G168)</f>
        <v>0</v>
      </c>
      <c r="H169" s="127">
        <f>(H161*G161)+(H162*G162)+(H163*G163)+(H164*G164)+(H165*G165)+(H166*G166)+(H167*G167)+(H168*G168)</f>
        <v>0</v>
      </c>
      <c r="I169" s="212"/>
      <c r="J169" s="212"/>
      <c r="K169" s="212"/>
      <c r="L169" s="212"/>
      <c r="M169" s="122"/>
      <c r="N169" s="56"/>
    </row>
    <row r="170" spans="2:14" ht="15.75" customHeight="1" x14ac:dyDescent="0.35">
      <c r="B170" s="7"/>
      <c r="C170" s="12"/>
      <c r="D170" s="26"/>
      <c r="E170" s="26"/>
      <c r="F170" s="26"/>
      <c r="G170" s="26"/>
      <c r="H170" s="26"/>
      <c r="I170" s="215"/>
      <c r="J170" s="215"/>
      <c r="K170" s="215"/>
      <c r="L170" s="215"/>
      <c r="M170" s="12"/>
      <c r="N170" s="4"/>
    </row>
    <row r="171" spans="2:14" ht="15.75" customHeight="1" x14ac:dyDescent="0.35">
      <c r="B171" s="7"/>
      <c r="C171" s="12"/>
      <c r="D171" s="26"/>
      <c r="E171" s="26"/>
      <c r="F171" s="26"/>
      <c r="G171" s="26"/>
      <c r="H171" s="26"/>
      <c r="I171" s="215"/>
      <c r="J171" s="215"/>
      <c r="K171" s="215"/>
      <c r="L171" s="215"/>
      <c r="M171" s="12"/>
      <c r="N171" s="4"/>
    </row>
    <row r="172" spans="2:14" ht="93" customHeight="1" x14ac:dyDescent="0.35">
      <c r="B172" s="104" t="s">
        <v>531</v>
      </c>
      <c r="C172" s="17" t="s">
        <v>592</v>
      </c>
      <c r="D172" s="32">
        <v>73000</v>
      </c>
      <c r="E172" s="32">
        <v>40000</v>
      </c>
      <c r="F172" s="32">
        <v>40000</v>
      </c>
      <c r="G172" s="128">
        <f>SUM(D172:F172)</f>
        <v>153000</v>
      </c>
      <c r="H172" s="140">
        <v>0.3</v>
      </c>
      <c r="I172" s="216">
        <v>74717.13</v>
      </c>
      <c r="J172" s="216">
        <v>45000</v>
      </c>
      <c r="K172" s="216">
        <v>40000</v>
      </c>
      <c r="L172" s="216">
        <f>SUM(I172,J172,K172)</f>
        <v>159717.13</v>
      </c>
      <c r="M172" s="132"/>
      <c r="N172" s="56"/>
    </row>
    <row r="173" spans="2:14" ht="93" customHeight="1" x14ac:dyDescent="0.35">
      <c r="B173" s="235" t="s">
        <v>529</v>
      </c>
      <c r="C173" s="17" t="s">
        <v>593</v>
      </c>
      <c r="D173" s="32">
        <v>10000</v>
      </c>
      <c r="E173" s="32">
        <v>6000</v>
      </c>
      <c r="F173" s="32">
        <v>6000</v>
      </c>
      <c r="G173" s="128">
        <f t="shared" ref="G173:G174" si="23">SUM(D173:F173)</f>
        <v>22000</v>
      </c>
      <c r="H173" s="140"/>
      <c r="I173" s="216">
        <v>9715.73</v>
      </c>
      <c r="J173" s="216">
        <v>7000</v>
      </c>
      <c r="K173" s="216">
        <v>6000</v>
      </c>
      <c r="L173" s="216">
        <f t="shared" ref="L173:L177" si="24">SUM(I173,J173,K173)</f>
        <v>22715.73</v>
      </c>
      <c r="M173" s="132"/>
      <c r="N173" s="56"/>
    </row>
    <row r="174" spans="2:14" ht="93" customHeight="1" x14ac:dyDescent="0.35">
      <c r="B174" s="236"/>
      <c r="C174" s="17" t="s">
        <v>594</v>
      </c>
      <c r="D174" s="32">
        <v>25000</v>
      </c>
      <c r="E174" s="32">
        <v>15000</v>
      </c>
      <c r="F174" s="32">
        <v>15000</v>
      </c>
      <c r="G174" s="128">
        <f t="shared" si="23"/>
        <v>55000</v>
      </c>
      <c r="H174" s="140"/>
      <c r="I174" s="216">
        <f>15895.46+8452.96</f>
        <v>24348.42</v>
      </c>
      <c r="J174" s="216">
        <v>15000</v>
      </c>
      <c r="K174" s="216">
        <v>15000</v>
      </c>
      <c r="L174" s="216">
        <f t="shared" si="24"/>
        <v>54348.42</v>
      </c>
      <c r="M174" s="132"/>
      <c r="N174" s="56"/>
    </row>
    <row r="175" spans="2:14" ht="120" customHeight="1" x14ac:dyDescent="0.35">
      <c r="B175" s="237"/>
      <c r="C175" s="17" t="s">
        <v>595</v>
      </c>
      <c r="D175" s="32">
        <v>30000</v>
      </c>
      <c r="E175" s="32">
        <v>20000</v>
      </c>
      <c r="F175" s="32">
        <v>20000</v>
      </c>
      <c r="G175" s="128">
        <f>SUM(D175:F175)</f>
        <v>70000</v>
      </c>
      <c r="H175" s="140"/>
      <c r="I175" s="216">
        <f>17156.98+6866.64</f>
        <v>24023.62</v>
      </c>
      <c r="J175" s="216">
        <v>23500</v>
      </c>
      <c r="K175" s="216">
        <v>20000</v>
      </c>
      <c r="L175" s="216">
        <f t="shared" si="24"/>
        <v>67523.62</v>
      </c>
      <c r="M175" s="132"/>
      <c r="N175" s="56"/>
    </row>
    <row r="176" spans="2:14" ht="57" customHeight="1" x14ac:dyDescent="0.35">
      <c r="B176" s="104" t="s">
        <v>532</v>
      </c>
      <c r="C176" s="133" t="s">
        <v>596</v>
      </c>
      <c r="D176" s="32">
        <v>40000</v>
      </c>
      <c r="E176" s="32">
        <v>30000</v>
      </c>
      <c r="F176" s="32">
        <v>30000</v>
      </c>
      <c r="G176" s="128">
        <f>SUM(D176:F176)</f>
        <v>100000</v>
      </c>
      <c r="H176" s="140"/>
      <c r="I176" s="216">
        <v>40333.230000000003</v>
      </c>
      <c r="J176" s="216">
        <v>33500</v>
      </c>
      <c r="K176" s="216">
        <v>30000</v>
      </c>
      <c r="L176" s="216">
        <f t="shared" si="24"/>
        <v>103833.23000000001</v>
      </c>
      <c r="M176" s="132"/>
      <c r="N176" s="56"/>
    </row>
    <row r="177" spans="2:14" ht="65.25" customHeight="1" x14ac:dyDescent="0.35">
      <c r="B177" s="134" t="s">
        <v>536</v>
      </c>
      <c r="C177" s="17" t="s">
        <v>597</v>
      </c>
      <c r="D177" s="32">
        <v>35000</v>
      </c>
      <c r="E177" s="32"/>
      <c r="F177" s="32"/>
      <c r="G177" s="128">
        <f>SUM(D177:F177)</f>
        <v>35000</v>
      </c>
      <c r="H177" s="140">
        <v>0.3</v>
      </c>
      <c r="I177" s="216">
        <v>28715.599999999999</v>
      </c>
      <c r="J177" s="216"/>
      <c r="K177" s="216">
        <v>0</v>
      </c>
      <c r="L177" s="216">
        <f t="shared" si="24"/>
        <v>28715.599999999999</v>
      </c>
      <c r="M177" s="132"/>
      <c r="N177" s="56"/>
    </row>
    <row r="178" spans="2:14" ht="21.75" customHeight="1" x14ac:dyDescent="0.35">
      <c r="B178" s="7"/>
      <c r="C178" s="135" t="s">
        <v>530</v>
      </c>
      <c r="D178" s="142">
        <f>SUM(D172:D177)</f>
        <v>213000</v>
      </c>
      <c r="E178" s="142">
        <f>SUM(E172:E177)</f>
        <v>111000</v>
      </c>
      <c r="F178" s="142">
        <f>SUM(F172:F177)</f>
        <v>111000</v>
      </c>
      <c r="G178" s="142">
        <f>SUM(G172:G177)</f>
        <v>435000</v>
      </c>
      <c r="H178" s="127">
        <f>(H172*G172)+(H175*G175)+(H176*G176)+(H177*G177)</f>
        <v>56400</v>
      </c>
      <c r="I178" s="142">
        <f>SUM(I172:I177)</f>
        <v>201853.73</v>
      </c>
      <c r="J178" s="142">
        <f>SUM(J172:J177)</f>
        <v>124000</v>
      </c>
      <c r="K178" s="142">
        <f>SUM(K172:K177)</f>
        <v>111000</v>
      </c>
      <c r="L178" s="142">
        <f>SUM(L172:L177)</f>
        <v>436853.73</v>
      </c>
      <c r="M178" s="17"/>
      <c r="N178" s="15"/>
    </row>
    <row r="179" spans="2:14" ht="15.75" customHeight="1" x14ac:dyDescent="0.35">
      <c r="B179" s="7"/>
      <c r="C179" s="12"/>
      <c r="D179" s="26"/>
      <c r="E179" s="26"/>
      <c r="F179" s="26"/>
      <c r="G179" s="26"/>
      <c r="H179" s="26"/>
      <c r="I179" s="215"/>
      <c r="J179" s="215"/>
      <c r="K179" s="215"/>
      <c r="L179" s="215"/>
      <c r="M179" s="12"/>
      <c r="N179" s="15"/>
    </row>
    <row r="180" spans="2:14" ht="15.75" customHeight="1" x14ac:dyDescent="0.35">
      <c r="B180" s="7"/>
      <c r="C180" s="12"/>
      <c r="D180" s="26"/>
      <c r="E180" s="26"/>
      <c r="F180" s="26"/>
      <c r="G180" s="26"/>
      <c r="H180" s="26"/>
      <c r="I180" s="215"/>
      <c r="J180" s="215"/>
      <c r="K180" s="215"/>
      <c r="L180" s="215"/>
      <c r="M180" s="12"/>
      <c r="N180" s="15"/>
    </row>
    <row r="181" spans="2:14" ht="15.75" customHeight="1" x14ac:dyDescent="0.35">
      <c r="B181" s="7"/>
      <c r="C181" s="12"/>
      <c r="D181" s="26"/>
      <c r="E181" s="26"/>
      <c r="F181" s="26"/>
      <c r="G181" s="26"/>
      <c r="H181" s="26"/>
      <c r="I181" s="215"/>
      <c r="J181" s="215"/>
      <c r="K181" s="215"/>
      <c r="L181" s="215"/>
      <c r="M181" s="12"/>
      <c r="N181" s="15"/>
    </row>
    <row r="182" spans="2:14" ht="15.75" customHeight="1" x14ac:dyDescent="0.35">
      <c r="B182" s="7"/>
      <c r="C182" s="12"/>
      <c r="D182" s="26"/>
      <c r="E182" s="26"/>
      <c r="F182" s="26"/>
      <c r="G182" s="26"/>
      <c r="H182" s="26"/>
      <c r="I182" s="215"/>
      <c r="J182" s="215"/>
      <c r="K182" s="215"/>
      <c r="L182" s="215"/>
      <c r="M182" s="12"/>
      <c r="N182" s="15"/>
    </row>
    <row r="183" spans="2:14" ht="15.75" customHeight="1" x14ac:dyDescent="0.35">
      <c r="B183" s="7"/>
      <c r="C183" s="12"/>
      <c r="D183" s="26"/>
      <c r="E183" s="26"/>
      <c r="F183" s="26"/>
      <c r="G183" s="26"/>
      <c r="H183" s="26"/>
      <c r="I183" s="215"/>
      <c r="J183" s="215"/>
      <c r="K183" s="215"/>
      <c r="L183" s="215"/>
      <c r="M183" s="12"/>
      <c r="N183" s="15"/>
    </row>
    <row r="184" spans="2:14" ht="15.75" customHeight="1" x14ac:dyDescent="0.35">
      <c r="B184" s="7"/>
      <c r="C184" s="12"/>
      <c r="D184" s="26"/>
      <c r="E184" s="26"/>
      <c r="F184" s="26"/>
      <c r="G184" s="26"/>
      <c r="H184" s="26"/>
      <c r="I184" s="215"/>
      <c r="J184" s="215"/>
      <c r="K184" s="215"/>
      <c r="L184" s="215"/>
      <c r="M184" s="12"/>
      <c r="N184" s="15"/>
    </row>
    <row r="185" spans="2:14" ht="15.75" customHeight="1" thickBot="1" x14ac:dyDescent="0.4">
      <c r="B185" s="7"/>
      <c r="C185" s="12"/>
      <c r="D185" s="26"/>
      <c r="E185" s="26"/>
      <c r="F185" s="26"/>
      <c r="G185" s="26"/>
      <c r="H185" s="26"/>
      <c r="I185" s="215"/>
      <c r="J185" s="215"/>
      <c r="K185" s="215"/>
      <c r="L185" s="215"/>
      <c r="M185" s="12"/>
      <c r="N185" s="15"/>
    </row>
    <row r="186" spans="2:14" ht="15.5" x14ac:dyDescent="0.35">
      <c r="B186" s="7"/>
      <c r="C186" s="261" t="s">
        <v>18</v>
      </c>
      <c r="D186" s="262"/>
      <c r="E186" s="262"/>
      <c r="F186" s="262"/>
      <c r="G186" s="263"/>
      <c r="H186" s="15"/>
      <c r="I186" s="217"/>
      <c r="J186" s="217"/>
      <c r="K186" s="217"/>
      <c r="L186" s="217"/>
      <c r="M186" s="15"/>
    </row>
    <row r="187" spans="2:14" ht="40.5" customHeight="1" x14ac:dyDescent="0.35">
      <c r="B187" s="7"/>
      <c r="C187" s="251"/>
      <c r="D187" s="127" t="s">
        <v>526</v>
      </c>
      <c r="E187" s="127" t="s">
        <v>527</v>
      </c>
      <c r="F187" s="127" t="s">
        <v>528</v>
      </c>
      <c r="G187" s="253" t="s">
        <v>59</v>
      </c>
      <c r="H187" s="12"/>
      <c r="I187" s="218"/>
      <c r="J187" s="218"/>
      <c r="K187" s="218"/>
      <c r="L187" s="218"/>
      <c r="M187" s="15"/>
    </row>
    <row r="188" spans="2:14" ht="24.75" customHeight="1" x14ac:dyDescent="0.35">
      <c r="B188" s="7"/>
      <c r="C188" s="252"/>
      <c r="D188" s="117" t="str">
        <f>D13</f>
        <v>OIM</v>
      </c>
      <c r="E188" s="117" t="str">
        <f>E13</f>
        <v>UNFPA</v>
      </c>
      <c r="F188" s="117" t="str">
        <f>F13</f>
        <v>HCDH</v>
      </c>
      <c r="G188" s="254"/>
      <c r="H188" s="12"/>
      <c r="I188" s="218"/>
      <c r="J188" s="218"/>
      <c r="K188" s="218"/>
      <c r="L188" s="218"/>
      <c r="M188" s="15"/>
    </row>
    <row r="189" spans="2:14" ht="41.25" customHeight="1" x14ac:dyDescent="0.35">
      <c r="B189" s="27"/>
      <c r="C189" s="129" t="s">
        <v>58</v>
      </c>
      <c r="D189" s="105">
        <f>SUM(D22,D29,D39,D60,D69,D80,D85,D178,)</f>
        <v>526000</v>
      </c>
      <c r="E189" s="105">
        <f t="shared" ref="E189:F189" si="25">SUM(E22,E29,E39,E60,E69,E80,E85,E178,)</f>
        <v>457500</v>
      </c>
      <c r="F189" s="105">
        <f t="shared" si="25"/>
        <v>351000</v>
      </c>
      <c r="G189" s="130">
        <f>SUM(D189:F189)</f>
        <v>1334500</v>
      </c>
      <c r="H189" s="12"/>
      <c r="I189" s="218"/>
      <c r="J189" s="218"/>
      <c r="K189" s="218"/>
      <c r="L189" s="218"/>
      <c r="M189" s="16"/>
    </row>
    <row r="190" spans="2:14" ht="51.75" customHeight="1" x14ac:dyDescent="0.35">
      <c r="B190" s="5"/>
      <c r="C190" s="129" t="s">
        <v>8</v>
      </c>
      <c r="D190" s="105">
        <f>D189*0.07</f>
        <v>36820</v>
      </c>
      <c r="E190" s="105">
        <f>E189*0.07</f>
        <v>32025.000000000004</v>
      </c>
      <c r="F190" s="105">
        <f>F189*0.07</f>
        <v>24570.000000000004</v>
      </c>
      <c r="G190" s="130">
        <f>G189*0.07</f>
        <v>93415.000000000015</v>
      </c>
      <c r="H190" s="5"/>
      <c r="I190" s="219"/>
      <c r="J190" s="219"/>
      <c r="K190" s="219"/>
      <c r="L190" s="219"/>
      <c r="M190" s="2"/>
    </row>
    <row r="191" spans="2:14" ht="51.75" customHeight="1" thickBot="1" x14ac:dyDescent="0.4">
      <c r="B191" s="5"/>
      <c r="C191" s="34" t="s">
        <v>59</v>
      </c>
      <c r="D191" s="110">
        <f>SUM(D189:D190)</f>
        <v>562820</v>
      </c>
      <c r="E191" s="110">
        <f>SUM(E189:E190)</f>
        <v>489525</v>
      </c>
      <c r="F191" s="110">
        <f>SUM(F189:F190)</f>
        <v>375570</v>
      </c>
      <c r="G191" s="131">
        <f>SUM(G189:G190)</f>
        <v>1427915</v>
      </c>
      <c r="H191" s="5"/>
      <c r="I191" s="219"/>
      <c r="J191" s="219"/>
      <c r="K191" s="219"/>
      <c r="L191" s="219"/>
      <c r="M191" s="2"/>
    </row>
    <row r="192" spans="2:14" ht="42" customHeight="1" x14ac:dyDescent="0.35">
      <c r="B192" s="5"/>
      <c r="M192" s="4"/>
      <c r="N192" s="2"/>
    </row>
    <row r="193" spans="2:14" s="41" customFormat="1" ht="29.25" customHeight="1" thickBot="1" x14ac:dyDescent="0.4">
      <c r="B193" s="12"/>
      <c r="C193" s="35"/>
      <c r="D193" s="36"/>
      <c r="E193" s="36"/>
      <c r="F193" s="36"/>
      <c r="G193" s="36"/>
      <c r="H193" s="36"/>
      <c r="I193" s="220"/>
      <c r="J193" s="220"/>
      <c r="K193" s="220"/>
      <c r="L193" s="220"/>
      <c r="M193" s="15"/>
      <c r="N193" s="16"/>
    </row>
    <row r="194" spans="2:14" ht="23.25" customHeight="1" x14ac:dyDescent="0.35">
      <c r="B194" s="2"/>
      <c r="C194" s="245" t="s">
        <v>28</v>
      </c>
      <c r="D194" s="246"/>
      <c r="E194" s="247"/>
      <c r="F194" s="247"/>
      <c r="G194" s="247"/>
      <c r="H194" s="248"/>
      <c r="I194" s="220"/>
      <c r="J194" s="220"/>
      <c r="K194" s="220"/>
      <c r="L194" s="220"/>
      <c r="M194" s="2"/>
      <c r="N194" s="42"/>
    </row>
    <row r="195" spans="2:14" ht="41.25" customHeight="1" x14ac:dyDescent="0.35">
      <c r="B195" s="2"/>
      <c r="C195" s="106"/>
      <c r="D195" s="107" t="s">
        <v>526</v>
      </c>
      <c r="E195" s="107" t="s">
        <v>527</v>
      </c>
      <c r="F195" s="107" t="s">
        <v>528</v>
      </c>
      <c r="G195" s="255" t="s">
        <v>59</v>
      </c>
      <c r="H195" s="257" t="s">
        <v>30</v>
      </c>
      <c r="I195" s="220"/>
      <c r="J195" s="220"/>
      <c r="K195" s="220"/>
      <c r="L195" s="220"/>
      <c r="M195" s="2"/>
      <c r="N195" s="42"/>
    </row>
    <row r="196" spans="2:14" ht="27.75" customHeight="1" x14ac:dyDescent="0.35">
      <c r="B196" s="2"/>
      <c r="C196" s="106"/>
      <c r="D196" s="107" t="str">
        <f>D13</f>
        <v>OIM</v>
      </c>
      <c r="E196" s="107" t="str">
        <f>E13</f>
        <v>UNFPA</v>
      </c>
      <c r="F196" s="107" t="str">
        <f>F13</f>
        <v>HCDH</v>
      </c>
      <c r="G196" s="256"/>
      <c r="H196" s="258"/>
      <c r="I196" s="220"/>
      <c r="J196" s="220"/>
      <c r="K196" s="220"/>
      <c r="L196" s="220"/>
      <c r="M196" s="2"/>
      <c r="N196" s="42"/>
    </row>
    <row r="197" spans="2:14" ht="55.5" customHeight="1" x14ac:dyDescent="0.35">
      <c r="B197" s="2"/>
      <c r="C197" s="33" t="s">
        <v>29</v>
      </c>
      <c r="D197" s="108">
        <f>$D$191*H197</f>
        <v>393974</v>
      </c>
      <c r="E197" s="109">
        <f>$E$191*H197</f>
        <v>342667.5</v>
      </c>
      <c r="F197" s="109">
        <f>$F$191*H197</f>
        <v>262899</v>
      </c>
      <c r="G197" s="109">
        <f>SUM(D197:F197)</f>
        <v>999540.5</v>
      </c>
      <c r="H197" s="152">
        <v>0.7</v>
      </c>
      <c r="I197" s="221"/>
      <c r="J197" s="221"/>
      <c r="K197" s="221"/>
      <c r="L197" s="221"/>
      <c r="M197" s="2"/>
      <c r="N197" s="42"/>
    </row>
    <row r="198" spans="2:14" ht="57.75" customHeight="1" x14ac:dyDescent="0.35">
      <c r="B198" s="244"/>
      <c r="C198" s="136" t="s">
        <v>31</v>
      </c>
      <c r="D198" s="108">
        <f>$D$191*H198</f>
        <v>168846</v>
      </c>
      <c r="E198" s="109">
        <f>$E$191*H198</f>
        <v>146857.5</v>
      </c>
      <c r="F198" s="109">
        <f>$F$191*H198</f>
        <v>112671</v>
      </c>
      <c r="G198" s="137">
        <f>SUM(D198:F198)</f>
        <v>428374.5</v>
      </c>
      <c r="H198" s="153">
        <v>0.3</v>
      </c>
      <c r="I198" s="221"/>
      <c r="J198" s="221"/>
      <c r="K198" s="221"/>
      <c r="L198" s="221"/>
      <c r="M198" s="42"/>
      <c r="N198" s="42"/>
    </row>
    <row r="199" spans="2:14" ht="57.75" customHeight="1" x14ac:dyDescent="0.35">
      <c r="B199" s="244"/>
      <c r="C199" s="136" t="s">
        <v>540</v>
      </c>
      <c r="D199" s="108">
        <f>$D$191*H199</f>
        <v>0</v>
      </c>
      <c r="E199" s="109">
        <f>$E$191*H199</f>
        <v>0</v>
      </c>
      <c r="F199" s="109">
        <f>$F$191*H199</f>
        <v>0</v>
      </c>
      <c r="G199" s="137">
        <f>SUM(D199:F199)</f>
        <v>0</v>
      </c>
      <c r="H199" s="154">
        <v>0</v>
      </c>
      <c r="I199" s="222"/>
      <c r="J199" s="222"/>
      <c r="K199" s="222"/>
      <c r="L199" s="222"/>
      <c r="M199" s="42"/>
      <c r="N199" s="42"/>
    </row>
    <row r="200" spans="2:14" ht="38.25" customHeight="1" thickBot="1" x14ac:dyDescent="0.4">
      <c r="B200" s="244"/>
      <c r="C200" s="34" t="s">
        <v>535</v>
      </c>
      <c r="D200" s="110">
        <f>SUM(D197:D199)</f>
        <v>562820</v>
      </c>
      <c r="E200" s="110">
        <f>SUM(E197:E199)</f>
        <v>489525</v>
      </c>
      <c r="F200" s="110">
        <f>SUM(F197:F199)</f>
        <v>375570</v>
      </c>
      <c r="G200" s="110">
        <f>SUM(G197:G199)</f>
        <v>1427915</v>
      </c>
      <c r="H200" s="111">
        <f>SUM(H197:H199)</f>
        <v>1</v>
      </c>
      <c r="I200" s="15"/>
      <c r="J200" s="15"/>
      <c r="K200" s="15"/>
      <c r="L200" s="15"/>
      <c r="M200" s="42"/>
      <c r="N200" s="42"/>
    </row>
    <row r="201" spans="2:14" ht="21.75" customHeight="1" thickBot="1" x14ac:dyDescent="0.4">
      <c r="B201" s="244"/>
      <c r="C201" s="3"/>
      <c r="D201" s="8"/>
      <c r="E201" s="8"/>
      <c r="F201" s="8"/>
      <c r="G201" s="8"/>
      <c r="H201" s="8"/>
      <c r="I201" s="223"/>
      <c r="J201" s="223"/>
      <c r="K201" s="223"/>
      <c r="L201" s="223"/>
      <c r="M201" s="42"/>
      <c r="N201" s="42"/>
    </row>
    <row r="202" spans="2:14" ht="49.5" customHeight="1" x14ac:dyDescent="0.35">
      <c r="B202" s="244"/>
      <c r="C202" s="112" t="s">
        <v>551</v>
      </c>
      <c r="D202" s="113">
        <f>SUM(H22,H29,H39,H49,H60,H69,H80,H85,H97,H107,H117,H127,H139,H149,H159,H169,H178)*1.07</f>
        <v>467429.5</v>
      </c>
      <c r="E202" s="36"/>
      <c r="F202" s="36"/>
      <c r="G202" s="182" t="s">
        <v>553</v>
      </c>
      <c r="H202" s="224"/>
      <c r="I202" s="224"/>
      <c r="J202" s="224"/>
      <c r="K202" s="224"/>
      <c r="L202" s="183">
        <f>SUM(I22,I29,I39,I60,I69,I80,I85,I178)+36820+SUM(J22,J29,J39,J60,J69,J80,J85,J178)+32025+SUM(K22,K29,K39,K60,K69,K80,K85,K178)+24570</f>
        <v>1427915</v>
      </c>
      <c r="M202" s="226"/>
      <c r="N202" s="226"/>
    </row>
    <row r="203" spans="2:14" ht="28.5" customHeight="1" thickBot="1" x14ac:dyDescent="0.4">
      <c r="B203" s="244"/>
      <c r="C203" s="114" t="s">
        <v>15</v>
      </c>
      <c r="D203" s="180">
        <f>D202/G191</f>
        <v>0.32735106781566131</v>
      </c>
      <c r="E203" s="46"/>
      <c r="F203" s="46"/>
      <c r="G203" s="184" t="s">
        <v>554</v>
      </c>
      <c r="H203" s="225"/>
      <c r="I203" s="225"/>
      <c r="J203" s="225"/>
      <c r="K203" s="225"/>
      <c r="L203" s="198">
        <f>L202/G191</f>
        <v>1</v>
      </c>
      <c r="M203" s="42"/>
      <c r="N203" s="42"/>
    </row>
    <row r="204" spans="2:14" ht="28.5" customHeight="1" x14ac:dyDescent="0.35">
      <c r="B204" s="244"/>
      <c r="C204" s="259"/>
      <c r="D204" s="260"/>
      <c r="E204" s="47"/>
      <c r="F204" s="47"/>
      <c r="G204" s="47"/>
      <c r="M204" s="42"/>
      <c r="N204" s="226"/>
    </row>
    <row r="205" spans="2:14" ht="32.25" customHeight="1" x14ac:dyDescent="0.35">
      <c r="B205" s="244"/>
      <c r="C205" s="114" t="s">
        <v>552</v>
      </c>
      <c r="D205" s="115">
        <f>SUM(D176:F177)*1.07</f>
        <v>144450</v>
      </c>
      <c r="E205" s="48"/>
      <c r="F205" s="48"/>
      <c r="G205" s="48"/>
      <c r="M205" s="42"/>
      <c r="N205" s="226"/>
    </row>
    <row r="206" spans="2:14" ht="23.25" customHeight="1" x14ac:dyDescent="0.35">
      <c r="B206" s="244"/>
      <c r="C206" s="114" t="s">
        <v>16</v>
      </c>
      <c r="D206" s="180">
        <f>D205/G191</f>
        <v>0.10116148370176097</v>
      </c>
      <c r="E206" s="48"/>
      <c r="F206" s="48"/>
      <c r="G206" s="48"/>
      <c r="M206" s="42"/>
      <c r="N206" s="42"/>
    </row>
    <row r="207" spans="2:14" ht="66.75" customHeight="1" thickBot="1" x14ac:dyDescent="0.4">
      <c r="B207" s="244"/>
      <c r="C207" s="249" t="s">
        <v>549</v>
      </c>
      <c r="D207" s="250"/>
      <c r="E207" s="37"/>
      <c r="F207" s="37"/>
      <c r="G207" s="37"/>
      <c r="H207" s="42"/>
      <c r="I207" s="207"/>
      <c r="J207" s="207"/>
      <c r="K207" s="207"/>
      <c r="L207" s="207"/>
      <c r="M207" s="42"/>
      <c r="N207" s="42"/>
    </row>
    <row r="208" spans="2:14" ht="55.5" customHeight="1" x14ac:dyDescent="0.35">
      <c r="B208" s="244"/>
      <c r="N208" s="41"/>
    </row>
    <row r="209" spans="1:14" ht="42.75" customHeight="1" x14ac:dyDescent="0.35">
      <c r="B209" s="244"/>
      <c r="M209" s="42"/>
    </row>
    <row r="210" spans="1:14" ht="21.75" customHeight="1" x14ac:dyDescent="0.35">
      <c r="B210" s="244"/>
      <c r="M210" s="42"/>
    </row>
    <row r="211" spans="1:14" ht="21.75" customHeight="1" x14ac:dyDescent="0.35">
      <c r="A211" s="42"/>
      <c r="B211" s="244"/>
    </row>
    <row r="212" spans="1:14" s="42" customFormat="1" ht="23.25" customHeight="1" x14ac:dyDescent="0.35">
      <c r="A212" s="40"/>
      <c r="B212" s="244"/>
      <c r="C212" s="40"/>
      <c r="D212" s="40"/>
      <c r="E212" s="40"/>
      <c r="F212" s="40"/>
      <c r="G212" s="40"/>
      <c r="H212" s="40"/>
      <c r="I212" s="204"/>
      <c r="J212" s="204"/>
      <c r="K212" s="204"/>
      <c r="L212" s="204"/>
      <c r="M212" s="40"/>
      <c r="N212" s="40"/>
    </row>
    <row r="213" spans="1:14" ht="23.25" customHeight="1" x14ac:dyDescent="0.35"/>
    <row r="214" spans="1:14" ht="21.75" customHeight="1" x14ac:dyDescent="0.35"/>
    <row r="215" spans="1:14" ht="16.5" customHeight="1" x14ac:dyDescent="0.35"/>
    <row r="216" spans="1:14" ht="29.25" customHeight="1" x14ac:dyDescent="0.35"/>
    <row r="217" spans="1:14" ht="24.75" customHeight="1" x14ac:dyDescent="0.35"/>
    <row r="218" spans="1:14" ht="33" customHeight="1" x14ac:dyDescent="0.35"/>
    <row r="220" spans="1:14" ht="15" customHeight="1" x14ac:dyDescent="0.35"/>
    <row r="221" spans="1:14" ht="25.5" customHeight="1" x14ac:dyDescent="0.35"/>
  </sheetData>
  <sheetProtection formatCells="0" formatColumns="0" formatRows="0"/>
  <mergeCells count="34">
    <mergeCell ref="B2:M2"/>
    <mergeCell ref="C150:M150"/>
    <mergeCell ref="C160:M160"/>
    <mergeCell ref="B198:B212"/>
    <mergeCell ref="C194:H194"/>
    <mergeCell ref="C207:D207"/>
    <mergeCell ref="C187:C188"/>
    <mergeCell ref="G187:G188"/>
    <mergeCell ref="G195:G196"/>
    <mergeCell ref="H195:H196"/>
    <mergeCell ref="C204:D204"/>
    <mergeCell ref="C186:G186"/>
    <mergeCell ref="C40:M40"/>
    <mergeCell ref="C14:M14"/>
    <mergeCell ref="B6:M6"/>
    <mergeCell ref="C51:M51"/>
    <mergeCell ref="B9:H9"/>
    <mergeCell ref="C23:M23"/>
    <mergeCell ref="C15:M15"/>
    <mergeCell ref="C30:M30"/>
    <mergeCell ref="C52:M52"/>
    <mergeCell ref="B173:B175"/>
    <mergeCell ref="C98:M98"/>
    <mergeCell ref="C108:M108"/>
    <mergeCell ref="C129:M129"/>
    <mergeCell ref="C118:M118"/>
    <mergeCell ref="C140:M140"/>
    <mergeCell ref="C130:M130"/>
    <mergeCell ref="C61:M61"/>
    <mergeCell ref="C70:M70"/>
    <mergeCell ref="C81:M81"/>
    <mergeCell ref="C87:M87"/>
    <mergeCell ref="C88:M88"/>
    <mergeCell ref="C71:M71"/>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cfRule type="cellIs" dxfId="24" priority="1" operator="greaterThan">
      <formula>1</formula>
    </cfRule>
  </conditionalFormatting>
  <dataValidations xWindow="431" yWindow="475" count="7">
    <dataValidation allowBlank="1" showInputMessage="1" showErrorMessage="1" prompt="M&amp;E Budget Cannot be Less than 5%_x000a_" sqref="D206:G206" xr:uid="{53928C0A-D548-4B6B-97FC-07D38B0E5FA7}"/>
    <dataValidation allowBlank="1" showInputMessage="1" showErrorMessage="1" prompt="Insert *text* description of Output here" sqref="C15 C23 C30 C40 C51:C52 C61 C70:C71 C81 C88 C98 C108 C118 C130 C140 C150 C160" xr:uid="{31AC9CA6-D499-4711-A99F-BECD0A64F3A8}"/>
    <dataValidation allowBlank="1" showInputMessage="1" showErrorMessage="1" prompt="Insert *text* description of Activity here" sqref="C16 C24 C31 C41 C161 C62 C72 C82 C89 C99 C109 C119 C131 C141 C151 C53"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05:G205" xr:uid="{8C6643DA-1D03-44FB-AC1F-C4CB706ED3AA}"/>
    <dataValidation allowBlank="1" showInputMessage="1" showErrorMessage="1" prompt="% Towards Gender Equality and Women's Empowerment Must be Higher than 15%_x000a_" sqref="D203:F203" xr:uid="{E72508C7-C8DD-46A5-878C-E4FA07CAB6AF}"/>
    <dataValidation allowBlank="1" showInputMessage="1" showErrorMessage="1" prompt="Insert *text* description of Outcome here" sqref="C129:M129 C87:M87 C14:M14" xr:uid="{89ACADD6-F982-42D9-AC8D-CCF9750605B2}"/>
  </dataValidations>
  <pageMargins left="0.7" right="0.7" top="0.75" bottom="0.75" header="0.3" footer="0.3"/>
  <pageSetup scale="74" orientation="landscape"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54747-9693-48D3-8748-B1286D63DB7C}">
  <sheetPr>
    <tabColor theme="0"/>
  </sheetPr>
  <dimension ref="B1:N254"/>
  <sheetViews>
    <sheetView showGridLines="0" showZeros="0" tabSelected="1" topLeftCell="A13" zoomScale="90" zoomScaleNormal="90" workbookViewId="0">
      <selection activeCell="H205" sqref="H205"/>
    </sheetView>
  </sheetViews>
  <sheetFormatPr baseColWidth="10" defaultColWidth="9.1796875" defaultRowHeight="15.5" x14ac:dyDescent="0.35"/>
  <cols>
    <col min="1" max="1" width="4.453125" style="59" customWidth="1"/>
    <col min="2" max="2" width="3.26953125" style="59" customWidth="1"/>
    <col min="3" max="3" width="51.453125" style="59" customWidth="1"/>
    <col min="4" max="4" width="34.26953125" style="60" customWidth="1"/>
    <col min="5" max="5" width="35" style="60" customWidth="1"/>
    <col min="6" max="6" width="34" style="60" customWidth="1"/>
    <col min="7" max="7" width="25.72656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26953125" style="59" customWidth="1"/>
    <col min="16" max="16" width="26.453125" style="59" customWidth="1"/>
    <col min="17" max="17" width="30.1796875" style="59" customWidth="1"/>
    <col min="18" max="18" width="33" style="59" customWidth="1"/>
    <col min="19" max="20" width="22.7265625" style="59" customWidth="1"/>
    <col min="21" max="21" width="23.453125" style="59" customWidth="1"/>
    <col min="22" max="22" width="32.1796875" style="59" customWidth="1"/>
    <col min="23" max="23" width="9.1796875" style="59"/>
    <col min="24" max="24" width="17.7265625" style="59" customWidth="1"/>
    <col min="25" max="25" width="26.453125" style="59" customWidth="1"/>
    <col min="26" max="26" width="22.453125" style="59" customWidth="1"/>
    <col min="27" max="27" width="29.72656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24" customHeight="1" x14ac:dyDescent="0.35">
      <c r="L1" s="23"/>
      <c r="M1" s="6"/>
      <c r="N1" s="59"/>
    </row>
    <row r="2" spans="2:14" ht="46" x14ac:dyDescent="1">
      <c r="C2" s="243" t="s">
        <v>524</v>
      </c>
      <c r="D2" s="243"/>
      <c r="E2" s="243"/>
      <c r="F2" s="243"/>
      <c r="G2" s="38"/>
      <c r="H2" s="39"/>
      <c r="I2" s="39"/>
      <c r="L2" s="23"/>
      <c r="M2" s="6"/>
      <c r="N2" s="59"/>
    </row>
    <row r="3" spans="2:14" ht="24" customHeight="1" x14ac:dyDescent="0.35">
      <c r="C3" s="43"/>
      <c r="D3" s="40"/>
      <c r="E3" s="40"/>
      <c r="F3" s="40"/>
      <c r="G3" s="40"/>
      <c r="H3" s="40"/>
      <c r="I3" s="40"/>
      <c r="L3" s="23"/>
      <c r="M3" s="6"/>
      <c r="N3" s="59"/>
    </row>
    <row r="4" spans="2:14" ht="24" customHeight="1" thickBot="1" x14ac:dyDescent="0.4">
      <c r="C4" s="43"/>
      <c r="D4" s="40"/>
      <c r="E4" s="40"/>
      <c r="F4" s="40"/>
      <c r="G4" s="40"/>
      <c r="H4" s="40"/>
      <c r="I4" s="40"/>
      <c r="L4" s="23"/>
      <c r="M4" s="6"/>
      <c r="N4" s="59"/>
    </row>
    <row r="5" spans="2:14" ht="30" customHeight="1" x14ac:dyDescent="0.8">
      <c r="C5" s="276" t="s">
        <v>14</v>
      </c>
      <c r="D5" s="277"/>
      <c r="E5" s="277"/>
      <c r="F5" s="277"/>
      <c r="G5" s="278"/>
      <c r="J5" s="23"/>
      <c r="K5" s="6"/>
      <c r="N5" s="59"/>
    </row>
    <row r="6" spans="2:14" ht="24" customHeight="1" x14ac:dyDescent="0.35">
      <c r="C6" s="279" t="s">
        <v>525</v>
      </c>
      <c r="D6" s="280"/>
      <c r="E6" s="280"/>
      <c r="F6" s="280"/>
      <c r="G6" s="281"/>
      <c r="J6" s="23"/>
      <c r="K6" s="6"/>
      <c r="N6" s="59"/>
    </row>
    <row r="7" spans="2:14" ht="24" customHeight="1" x14ac:dyDescent="0.35">
      <c r="C7" s="279"/>
      <c r="D7" s="280"/>
      <c r="E7" s="280"/>
      <c r="F7" s="280"/>
      <c r="G7" s="281"/>
      <c r="J7" s="23"/>
      <c r="K7" s="6"/>
      <c r="N7" s="59"/>
    </row>
    <row r="8" spans="2:14" ht="24" customHeight="1" thickBot="1" x14ac:dyDescent="0.4">
      <c r="C8" s="282"/>
      <c r="D8" s="283"/>
      <c r="E8" s="283"/>
      <c r="F8" s="283"/>
      <c r="G8" s="284"/>
      <c r="J8" s="23"/>
      <c r="K8" s="6"/>
      <c r="N8" s="59"/>
    </row>
    <row r="9" spans="2:14" ht="24" customHeight="1" thickBot="1" x14ac:dyDescent="0.4">
      <c r="C9" s="52"/>
      <c r="D9" s="52"/>
      <c r="E9" s="52"/>
      <c r="F9" s="52"/>
      <c r="L9" s="23"/>
      <c r="M9" s="6"/>
      <c r="N9" s="59"/>
    </row>
    <row r="10" spans="2:14" ht="24" customHeight="1" thickBot="1" x14ac:dyDescent="0.4">
      <c r="C10" s="285" t="s">
        <v>156</v>
      </c>
      <c r="D10" s="286"/>
      <c r="E10" s="286"/>
      <c r="F10" s="287"/>
      <c r="L10" s="23"/>
      <c r="M10" s="6"/>
      <c r="N10" s="59"/>
    </row>
    <row r="11" spans="2:14" ht="24" customHeight="1" x14ac:dyDescent="0.35">
      <c r="C11" s="52"/>
      <c r="D11" s="52"/>
      <c r="E11" s="52"/>
      <c r="F11" s="52"/>
      <c r="L11" s="23"/>
      <c r="M11" s="6"/>
      <c r="N11" s="59"/>
    </row>
    <row r="12" spans="2:14" ht="24" customHeight="1" x14ac:dyDescent="0.35">
      <c r="C12" s="52"/>
      <c r="D12" s="116" t="s">
        <v>32</v>
      </c>
      <c r="E12" s="116" t="s">
        <v>157</v>
      </c>
      <c r="F12" s="116" t="s">
        <v>158</v>
      </c>
      <c r="G12" s="288" t="s">
        <v>59</v>
      </c>
      <c r="L12" s="23"/>
      <c r="M12" s="6"/>
      <c r="N12" s="59"/>
    </row>
    <row r="13" spans="2:14" ht="24" customHeight="1" x14ac:dyDescent="0.35">
      <c r="C13" s="52"/>
      <c r="D13" s="117" t="str">
        <f>'1) Budget Table'!D13</f>
        <v>OIM</v>
      </c>
      <c r="E13" s="117" t="str">
        <f>'1) Budget Table'!E13</f>
        <v>UNFPA</v>
      </c>
      <c r="F13" s="117" t="str">
        <f>'1) Budget Table'!F13</f>
        <v>HCDH</v>
      </c>
      <c r="G13" s="289"/>
      <c r="L13" s="23"/>
      <c r="M13" s="6"/>
      <c r="N13" s="59"/>
    </row>
    <row r="14" spans="2:14" ht="24" customHeight="1" x14ac:dyDescent="0.35">
      <c r="B14" s="268" t="s">
        <v>167</v>
      </c>
      <c r="C14" s="269"/>
      <c r="D14" s="269"/>
      <c r="E14" s="269"/>
      <c r="F14" s="269"/>
      <c r="G14" s="270"/>
      <c r="L14" s="23"/>
      <c r="M14" s="6"/>
      <c r="N14" s="59"/>
    </row>
    <row r="15" spans="2:14" ht="22.5" customHeight="1" x14ac:dyDescent="0.35">
      <c r="C15" s="268" t="s">
        <v>164</v>
      </c>
      <c r="D15" s="269"/>
      <c r="E15" s="269"/>
      <c r="F15" s="269"/>
      <c r="G15" s="270"/>
      <c r="L15" s="23"/>
      <c r="M15" s="6"/>
      <c r="N15" s="59"/>
    </row>
    <row r="16" spans="2:14" ht="24.75" customHeight="1" thickBot="1" x14ac:dyDescent="0.4">
      <c r="C16" s="69" t="s">
        <v>163</v>
      </c>
      <c r="D16" s="70">
        <f>'1) Budget Table'!D22</f>
        <v>0</v>
      </c>
      <c r="E16" s="70">
        <f>'1) Budget Table'!E22</f>
        <v>190000</v>
      </c>
      <c r="F16" s="70">
        <f>'1) Budget Table'!F22</f>
        <v>0</v>
      </c>
      <c r="G16" s="71">
        <f>SUM(D16:F16)</f>
        <v>190000</v>
      </c>
      <c r="L16" s="23"/>
      <c r="M16" s="6"/>
      <c r="N16" s="59"/>
    </row>
    <row r="17" spans="3:14" ht="21.75" customHeight="1" x14ac:dyDescent="0.35">
      <c r="C17" s="67" t="s">
        <v>9</v>
      </c>
      <c r="D17" s="101"/>
      <c r="E17" s="102"/>
      <c r="F17" s="102"/>
      <c r="G17" s="68">
        <f t="shared" ref="G17:G24" si="0">SUM(D17:F17)</f>
        <v>0</v>
      </c>
      <c r="N17" s="59"/>
    </row>
    <row r="18" spans="3:14" x14ac:dyDescent="0.35">
      <c r="C18" s="57" t="s">
        <v>10</v>
      </c>
      <c r="D18" s="103">
        <v>0</v>
      </c>
      <c r="E18" s="21"/>
      <c r="F18" s="21"/>
      <c r="G18" s="66">
        <f t="shared" si="0"/>
        <v>0</v>
      </c>
      <c r="N18" s="59"/>
    </row>
    <row r="19" spans="3:14" ht="15.75" customHeight="1" x14ac:dyDescent="0.35">
      <c r="C19" s="57" t="s">
        <v>11</v>
      </c>
      <c r="D19" s="103"/>
      <c r="E19" s="103"/>
      <c r="F19" s="103"/>
      <c r="G19" s="66">
        <f t="shared" si="0"/>
        <v>0</v>
      </c>
      <c r="N19" s="59"/>
    </row>
    <row r="20" spans="3:14" x14ac:dyDescent="0.35">
      <c r="C20" s="58" t="s">
        <v>12</v>
      </c>
      <c r="D20" s="103"/>
      <c r="E20" s="103">
        <v>70000</v>
      </c>
      <c r="F20" s="103"/>
      <c r="G20" s="66">
        <f t="shared" si="0"/>
        <v>70000</v>
      </c>
      <c r="N20" s="59"/>
    </row>
    <row r="21" spans="3:14" x14ac:dyDescent="0.35">
      <c r="C21" s="57" t="s">
        <v>17</v>
      </c>
      <c r="D21" s="103"/>
      <c r="E21" s="103"/>
      <c r="F21" s="103"/>
      <c r="G21" s="66">
        <f t="shared" si="0"/>
        <v>0</v>
      </c>
      <c r="N21" s="59"/>
    </row>
    <row r="22" spans="3:14" ht="21.75" customHeight="1" x14ac:dyDescent="0.35">
      <c r="C22" s="57" t="s">
        <v>13</v>
      </c>
      <c r="D22" s="103"/>
      <c r="E22" s="103">
        <v>120000</v>
      </c>
      <c r="F22" s="103"/>
      <c r="G22" s="66">
        <f t="shared" si="0"/>
        <v>120000</v>
      </c>
      <c r="N22" s="59"/>
    </row>
    <row r="23" spans="3:14" ht="21.75" customHeight="1" x14ac:dyDescent="0.35">
      <c r="C23" s="57" t="s">
        <v>162</v>
      </c>
      <c r="D23" s="103"/>
      <c r="E23" s="103"/>
      <c r="F23" s="103"/>
      <c r="G23" s="66">
        <f t="shared" si="0"/>
        <v>0</v>
      </c>
      <c r="N23" s="59"/>
    </row>
    <row r="24" spans="3:14" ht="15.75" customHeight="1" x14ac:dyDescent="0.35">
      <c r="C24" s="61" t="s">
        <v>165</v>
      </c>
      <c r="D24" s="72">
        <f>SUM(D17:D23)</f>
        <v>0</v>
      </c>
      <c r="E24" s="72">
        <f>SUM(E17:E23)</f>
        <v>190000</v>
      </c>
      <c r="F24" s="72">
        <f>SUM(F17:F23)</f>
        <v>0</v>
      </c>
      <c r="G24" s="143">
        <f t="shared" si="0"/>
        <v>190000</v>
      </c>
      <c r="N24" s="59"/>
    </row>
    <row r="25" spans="3:14" s="60" customFormat="1" x14ac:dyDescent="0.35">
      <c r="C25" s="76"/>
      <c r="D25" s="77"/>
      <c r="E25" s="77"/>
      <c r="F25" s="77"/>
      <c r="G25" s="144"/>
    </row>
    <row r="26" spans="3:14" x14ac:dyDescent="0.35">
      <c r="C26" s="268" t="s">
        <v>168</v>
      </c>
      <c r="D26" s="269"/>
      <c r="E26" s="269"/>
      <c r="F26" s="269"/>
      <c r="G26" s="270"/>
      <c r="N26" s="59"/>
    </row>
    <row r="27" spans="3:14" ht="27" customHeight="1" thickBot="1" x14ac:dyDescent="0.4">
      <c r="C27" s="69" t="s">
        <v>163</v>
      </c>
      <c r="D27" s="70">
        <f>'1) Budget Table'!D29</f>
        <v>40000</v>
      </c>
      <c r="E27" s="70">
        <f>'1) Budget Table'!E29</f>
        <v>50000</v>
      </c>
      <c r="F27" s="70">
        <f>'1) Budget Table'!F29</f>
        <v>30000</v>
      </c>
      <c r="G27" s="71">
        <f t="shared" ref="G27:G35" si="1">SUM(D27:F27)</f>
        <v>120000</v>
      </c>
      <c r="N27" s="59"/>
    </row>
    <row r="28" spans="3:14" x14ac:dyDescent="0.35">
      <c r="C28" s="67" t="s">
        <v>9</v>
      </c>
      <c r="D28" s="101"/>
      <c r="E28" s="102"/>
      <c r="F28" s="102"/>
      <c r="G28" s="68">
        <f t="shared" si="1"/>
        <v>0</v>
      </c>
      <c r="N28" s="59"/>
    </row>
    <row r="29" spans="3:14" x14ac:dyDescent="0.35">
      <c r="C29" s="57" t="s">
        <v>10</v>
      </c>
      <c r="D29" s="103"/>
      <c r="E29" s="21"/>
      <c r="F29" s="21"/>
      <c r="G29" s="66">
        <f t="shared" si="1"/>
        <v>0</v>
      </c>
      <c r="N29" s="59"/>
    </row>
    <row r="30" spans="3:14" ht="31" x14ac:dyDescent="0.35">
      <c r="C30" s="57" t="s">
        <v>11</v>
      </c>
      <c r="D30" s="103"/>
      <c r="E30" s="103"/>
      <c r="F30" s="103"/>
      <c r="G30" s="66">
        <f t="shared" si="1"/>
        <v>0</v>
      </c>
      <c r="N30" s="59"/>
    </row>
    <row r="31" spans="3:14" x14ac:dyDescent="0.35">
      <c r="C31" s="58" t="s">
        <v>12</v>
      </c>
      <c r="D31" s="103">
        <f>+'1) Budget Table'!D26</f>
        <v>40000</v>
      </c>
      <c r="F31" s="103"/>
      <c r="G31" s="66">
        <f t="shared" si="1"/>
        <v>40000</v>
      </c>
      <c r="N31" s="59"/>
    </row>
    <row r="32" spans="3:14" x14ac:dyDescent="0.35">
      <c r="C32" s="57" t="s">
        <v>17</v>
      </c>
      <c r="D32" s="103"/>
      <c r="E32" s="103"/>
      <c r="F32" s="103"/>
      <c r="G32" s="66">
        <f t="shared" si="1"/>
        <v>0</v>
      </c>
      <c r="N32" s="59"/>
    </row>
    <row r="33" spans="3:14" x14ac:dyDescent="0.35">
      <c r="C33" s="57" t="s">
        <v>13</v>
      </c>
      <c r="D33" s="103"/>
      <c r="E33" s="103">
        <v>50000</v>
      </c>
      <c r="F33" s="103">
        <v>30000</v>
      </c>
      <c r="G33" s="66">
        <f t="shared" si="1"/>
        <v>80000</v>
      </c>
      <c r="N33" s="59"/>
    </row>
    <row r="34" spans="3:14" x14ac:dyDescent="0.35">
      <c r="C34" s="57" t="s">
        <v>162</v>
      </c>
      <c r="D34" s="103"/>
      <c r="E34" s="103">
        <v>0</v>
      </c>
      <c r="F34" s="103"/>
      <c r="G34" s="66">
        <f t="shared" si="1"/>
        <v>0</v>
      </c>
      <c r="N34" s="59"/>
    </row>
    <row r="35" spans="3:14" x14ac:dyDescent="0.35">
      <c r="C35" s="61" t="s">
        <v>165</v>
      </c>
      <c r="D35" s="72">
        <f>SUM(D28:D34)</f>
        <v>40000</v>
      </c>
      <c r="E35" s="72">
        <f>SUM(E28:E34)</f>
        <v>50000</v>
      </c>
      <c r="F35" s="72">
        <f>SUM(F28:F34)</f>
        <v>30000</v>
      </c>
      <c r="G35" s="66">
        <f t="shared" si="1"/>
        <v>120000</v>
      </c>
      <c r="N35" s="59"/>
    </row>
    <row r="36" spans="3:14" s="60" customFormat="1" x14ac:dyDescent="0.35">
      <c r="C36" s="76"/>
      <c r="D36" s="77"/>
      <c r="E36" s="77"/>
      <c r="F36" s="77"/>
      <c r="G36" s="78"/>
    </row>
    <row r="37" spans="3:14" x14ac:dyDescent="0.35">
      <c r="C37" s="268" t="s">
        <v>169</v>
      </c>
      <c r="D37" s="269"/>
      <c r="E37" s="269"/>
      <c r="F37" s="269"/>
      <c r="G37" s="270"/>
      <c r="N37" s="59"/>
    </row>
    <row r="38" spans="3:14" ht="21.75" customHeight="1" thickBot="1" x14ac:dyDescent="0.4">
      <c r="C38" s="69" t="s">
        <v>163</v>
      </c>
      <c r="D38" s="70">
        <f>'1) Budget Table'!D39</f>
        <v>0</v>
      </c>
      <c r="E38" s="70">
        <f>'1) Budget Table'!E39</f>
        <v>106500</v>
      </c>
      <c r="F38" s="70">
        <f>'1) Budget Table'!F39</f>
        <v>0</v>
      </c>
      <c r="G38" s="71">
        <f t="shared" ref="G38:G46" si="2">SUM(D38:F38)</f>
        <v>106500</v>
      </c>
      <c r="N38" s="59"/>
    </row>
    <row r="39" spans="3:14" x14ac:dyDescent="0.35">
      <c r="C39" s="67" t="s">
        <v>9</v>
      </c>
      <c r="D39" s="101"/>
      <c r="E39" s="102"/>
      <c r="F39" s="102"/>
      <c r="G39" s="68">
        <f t="shared" si="2"/>
        <v>0</v>
      </c>
      <c r="N39" s="59"/>
    </row>
    <row r="40" spans="3:14" s="60" customFormat="1" ht="15.75" customHeight="1" x14ac:dyDescent="0.35">
      <c r="C40" s="57" t="s">
        <v>10</v>
      </c>
      <c r="D40" s="103"/>
      <c r="E40" s="21"/>
      <c r="F40" s="21"/>
      <c r="G40" s="66">
        <f t="shared" si="2"/>
        <v>0</v>
      </c>
    </row>
    <row r="41" spans="3:14" s="60" customFormat="1" ht="31" x14ac:dyDescent="0.35">
      <c r="C41" s="57" t="s">
        <v>11</v>
      </c>
      <c r="D41" s="103"/>
      <c r="E41" s="103"/>
      <c r="F41" s="103"/>
      <c r="G41" s="66">
        <f t="shared" si="2"/>
        <v>0</v>
      </c>
    </row>
    <row r="42" spans="3:14" s="60" customFormat="1" x14ac:dyDescent="0.35">
      <c r="C42" s="58" t="s">
        <v>12</v>
      </c>
      <c r="D42" s="103">
        <v>0</v>
      </c>
      <c r="E42" s="103"/>
      <c r="F42" s="103"/>
      <c r="G42" s="66">
        <f t="shared" si="2"/>
        <v>0</v>
      </c>
    </row>
    <row r="43" spans="3:14" x14ac:dyDescent="0.35">
      <c r="C43" s="57" t="s">
        <v>17</v>
      </c>
      <c r="D43" s="103">
        <v>0</v>
      </c>
      <c r="E43" s="103"/>
      <c r="F43" s="103"/>
      <c r="G43" s="66">
        <f t="shared" si="2"/>
        <v>0</v>
      </c>
      <c r="N43" s="59"/>
    </row>
    <row r="44" spans="3:14" x14ac:dyDescent="0.35">
      <c r="C44" s="57" t="s">
        <v>13</v>
      </c>
      <c r="D44" s="103"/>
      <c r="E44" s="103">
        <v>106500</v>
      </c>
      <c r="F44" s="103"/>
      <c r="G44" s="66">
        <f t="shared" si="2"/>
        <v>106500</v>
      </c>
      <c r="N44" s="59"/>
    </row>
    <row r="45" spans="3:14" x14ac:dyDescent="0.35">
      <c r="C45" s="57" t="s">
        <v>162</v>
      </c>
      <c r="D45" s="103"/>
      <c r="E45" s="103"/>
      <c r="F45" s="103"/>
      <c r="G45" s="66">
        <f t="shared" si="2"/>
        <v>0</v>
      </c>
      <c r="N45" s="59"/>
    </row>
    <row r="46" spans="3:14" x14ac:dyDescent="0.35">
      <c r="C46" s="61" t="s">
        <v>165</v>
      </c>
      <c r="D46" s="72">
        <f>SUM(D39:D45)</f>
        <v>0</v>
      </c>
      <c r="E46" s="72">
        <f>SUM(E39:E45)</f>
        <v>106500</v>
      </c>
      <c r="F46" s="72">
        <f>SUM(F39:F45)</f>
        <v>0</v>
      </c>
      <c r="G46" s="66">
        <f t="shared" si="2"/>
        <v>106500</v>
      </c>
      <c r="N46" s="59"/>
    </row>
    <row r="47" spans="3:14" hidden="1" x14ac:dyDescent="0.35">
      <c r="C47" s="268" t="s">
        <v>170</v>
      </c>
      <c r="D47" s="269"/>
      <c r="E47" s="269"/>
      <c r="F47" s="269"/>
      <c r="G47" s="270"/>
      <c r="N47" s="59"/>
    </row>
    <row r="48" spans="3:14" s="60" customFormat="1" hidden="1" x14ac:dyDescent="0.35">
      <c r="C48" s="73"/>
      <c r="D48" s="74"/>
      <c r="E48" s="74"/>
      <c r="F48" s="74"/>
      <c r="G48" s="75"/>
    </row>
    <row r="49" spans="2:14" ht="20.25" hidden="1" customHeight="1" thickBot="1" x14ac:dyDescent="0.4">
      <c r="C49" s="69" t="s">
        <v>163</v>
      </c>
      <c r="D49" s="70">
        <f>'1) Budget Table'!D49</f>
        <v>0</v>
      </c>
      <c r="E49" s="70">
        <f>'1) Budget Table'!E49</f>
        <v>0</v>
      </c>
      <c r="F49" s="70">
        <f>'1) Budget Table'!F49</f>
        <v>0</v>
      </c>
      <c r="G49" s="71">
        <f t="shared" ref="G49:G57" si="3">SUM(D49:F49)</f>
        <v>0</v>
      </c>
      <c r="N49" s="59"/>
    </row>
    <row r="50" spans="2:14" hidden="1" x14ac:dyDescent="0.35">
      <c r="C50" s="67" t="s">
        <v>9</v>
      </c>
      <c r="D50" s="101"/>
      <c r="E50" s="102"/>
      <c r="F50" s="102"/>
      <c r="G50" s="68">
        <f t="shared" si="3"/>
        <v>0</v>
      </c>
      <c r="N50" s="59"/>
    </row>
    <row r="51" spans="2:14" ht="15.75" hidden="1" customHeight="1" x14ac:dyDescent="0.35">
      <c r="C51" s="57" t="s">
        <v>10</v>
      </c>
      <c r="D51" s="103"/>
      <c r="E51" s="21"/>
      <c r="F51" s="21"/>
      <c r="G51" s="66">
        <f t="shared" si="3"/>
        <v>0</v>
      </c>
      <c r="N51" s="59"/>
    </row>
    <row r="52" spans="2:14" ht="32.25" hidden="1" customHeight="1" x14ac:dyDescent="0.35">
      <c r="C52" s="57" t="s">
        <v>11</v>
      </c>
      <c r="D52" s="103"/>
      <c r="E52" s="103"/>
      <c r="F52" s="103"/>
      <c r="G52" s="66">
        <f t="shared" si="3"/>
        <v>0</v>
      </c>
      <c r="N52" s="59"/>
    </row>
    <row r="53" spans="2:14" s="60" customFormat="1" hidden="1" x14ac:dyDescent="0.35">
      <c r="C53" s="58" t="s">
        <v>12</v>
      </c>
      <c r="D53" s="103"/>
      <c r="E53" s="103"/>
      <c r="F53" s="103"/>
      <c r="G53" s="66">
        <f t="shared" si="3"/>
        <v>0</v>
      </c>
    </row>
    <row r="54" spans="2:14" hidden="1" x14ac:dyDescent="0.35">
      <c r="C54" s="57" t="s">
        <v>17</v>
      </c>
      <c r="D54" s="103"/>
      <c r="E54" s="103"/>
      <c r="F54" s="103"/>
      <c r="G54" s="66">
        <f t="shared" si="3"/>
        <v>0</v>
      </c>
      <c r="N54" s="59"/>
    </row>
    <row r="55" spans="2:14" hidden="1" x14ac:dyDescent="0.35">
      <c r="C55" s="57" t="s">
        <v>13</v>
      </c>
      <c r="D55" s="103"/>
      <c r="E55" s="103"/>
      <c r="F55" s="103"/>
      <c r="G55" s="66">
        <f t="shared" si="3"/>
        <v>0</v>
      </c>
      <c r="N55" s="59"/>
    </row>
    <row r="56" spans="2:14" hidden="1" x14ac:dyDescent="0.35">
      <c r="C56" s="57" t="s">
        <v>162</v>
      </c>
      <c r="D56" s="103"/>
      <c r="E56" s="103"/>
      <c r="F56" s="103"/>
      <c r="G56" s="66">
        <f t="shared" si="3"/>
        <v>0</v>
      </c>
      <c r="N56" s="59"/>
    </row>
    <row r="57" spans="2:14" ht="21" hidden="1" customHeight="1" x14ac:dyDescent="0.35">
      <c r="C57" s="61" t="s">
        <v>165</v>
      </c>
      <c r="D57" s="72">
        <f>SUM(D50:D56)</f>
        <v>0</v>
      </c>
      <c r="E57" s="72">
        <f>SUM(E50:E56)</f>
        <v>0</v>
      </c>
      <c r="F57" s="72">
        <f>SUM(F50:F56)</f>
        <v>0</v>
      </c>
      <c r="G57" s="66">
        <f t="shared" si="3"/>
        <v>0</v>
      </c>
      <c r="N57" s="59"/>
    </row>
    <row r="58" spans="2:14" s="60" customFormat="1" ht="22.5" customHeight="1" x14ac:dyDescent="0.35">
      <c r="C58" s="79"/>
      <c r="D58" s="77"/>
      <c r="E58" s="77"/>
      <c r="F58" s="77"/>
      <c r="G58" s="78"/>
    </row>
    <row r="59" spans="2:14" x14ac:dyDescent="0.35">
      <c r="B59" s="268" t="s">
        <v>171</v>
      </c>
      <c r="C59" s="269"/>
      <c r="D59" s="269"/>
      <c r="E59" s="269"/>
      <c r="F59" s="269"/>
      <c r="G59" s="270"/>
      <c r="N59" s="59"/>
    </row>
    <row r="60" spans="2:14" x14ac:dyDescent="0.35">
      <c r="C60" s="268" t="s">
        <v>172</v>
      </c>
      <c r="D60" s="269"/>
      <c r="E60" s="269"/>
      <c r="F60" s="269"/>
      <c r="G60" s="270"/>
      <c r="N60" s="59"/>
    </row>
    <row r="61" spans="2:14" ht="24" customHeight="1" thickBot="1" x14ac:dyDescent="0.4">
      <c r="C61" s="69" t="s">
        <v>163</v>
      </c>
      <c r="D61" s="70">
        <f>'1) Budget Table'!D60</f>
        <v>0</v>
      </c>
      <c r="E61" s="70">
        <f>'1) Budget Table'!E60</f>
        <v>0</v>
      </c>
      <c r="F61" s="70">
        <f>'1) Budget Table'!F60</f>
        <v>50000</v>
      </c>
      <c r="G61" s="71">
        <f>SUM(D61:F61)</f>
        <v>50000</v>
      </c>
      <c r="N61" s="59"/>
    </row>
    <row r="62" spans="2:14" ht="15.75" customHeight="1" x14ac:dyDescent="0.35">
      <c r="C62" s="67" t="s">
        <v>9</v>
      </c>
      <c r="D62" s="101"/>
      <c r="E62" s="102"/>
      <c r="F62" s="102"/>
      <c r="G62" s="68">
        <f t="shared" ref="G62:G69" si="4">SUM(D62:F62)</f>
        <v>0</v>
      </c>
      <c r="N62" s="59"/>
    </row>
    <row r="63" spans="2:14" ht="15.75" customHeight="1" x14ac:dyDescent="0.35">
      <c r="C63" s="57" t="s">
        <v>10</v>
      </c>
      <c r="D63" s="103"/>
      <c r="E63" s="21"/>
      <c r="F63" s="21"/>
      <c r="G63" s="66">
        <f t="shared" si="4"/>
        <v>0</v>
      </c>
      <c r="N63" s="59"/>
    </row>
    <row r="64" spans="2:14" ht="15.75" customHeight="1" x14ac:dyDescent="0.35">
      <c r="C64" s="57" t="s">
        <v>11</v>
      </c>
      <c r="D64" s="103"/>
      <c r="E64" s="103"/>
      <c r="F64" s="103"/>
      <c r="G64" s="66">
        <f t="shared" si="4"/>
        <v>0</v>
      </c>
      <c r="N64" s="59"/>
    </row>
    <row r="65" spans="2:14" ht="18.75" customHeight="1" x14ac:dyDescent="0.35">
      <c r="C65" s="58" t="s">
        <v>12</v>
      </c>
      <c r="D65" s="103"/>
      <c r="E65" s="103"/>
      <c r="F65" s="103">
        <v>50000</v>
      </c>
      <c r="G65" s="66">
        <f t="shared" si="4"/>
        <v>50000</v>
      </c>
      <c r="N65" s="59"/>
    </row>
    <row r="66" spans="2:14" x14ac:dyDescent="0.35">
      <c r="C66" s="57" t="s">
        <v>17</v>
      </c>
      <c r="D66" s="103"/>
      <c r="E66" s="103"/>
      <c r="F66" s="103"/>
      <c r="G66" s="66">
        <f t="shared" si="4"/>
        <v>0</v>
      </c>
      <c r="N66" s="59"/>
    </row>
    <row r="67" spans="2:14" s="60" customFormat="1" ht="21.75" customHeight="1" x14ac:dyDescent="0.35">
      <c r="B67" s="59"/>
      <c r="C67" s="57" t="s">
        <v>13</v>
      </c>
      <c r="D67" s="103"/>
      <c r="E67" s="103"/>
      <c r="F67" s="103"/>
      <c r="G67" s="66">
        <f t="shared" si="4"/>
        <v>0</v>
      </c>
    </row>
    <row r="68" spans="2:14" s="60" customFormat="1" x14ac:dyDescent="0.35">
      <c r="B68" s="59"/>
      <c r="C68" s="57" t="s">
        <v>162</v>
      </c>
      <c r="D68" s="103"/>
      <c r="E68" s="103">
        <v>0</v>
      </c>
      <c r="F68" s="103">
        <v>0</v>
      </c>
      <c r="G68" s="66">
        <f t="shared" si="4"/>
        <v>0</v>
      </c>
    </row>
    <row r="69" spans="2:14" x14ac:dyDescent="0.35">
      <c r="C69" s="61" t="s">
        <v>165</v>
      </c>
      <c r="D69" s="72">
        <f>SUM(D62:D68)</f>
        <v>0</v>
      </c>
      <c r="E69" s="72">
        <f>SUM(E62:E68)</f>
        <v>0</v>
      </c>
      <c r="F69" s="72">
        <f>SUM(F62:F68)</f>
        <v>50000</v>
      </c>
      <c r="G69" s="66">
        <f t="shared" si="4"/>
        <v>50000</v>
      </c>
      <c r="N69" s="59"/>
    </row>
    <row r="70" spans="2:14" s="60" customFormat="1" x14ac:dyDescent="0.35">
      <c r="C70" s="76"/>
      <c r="D70" s="77"/>
      <c r="E70" s="77"/>
      <c r="F70" s="77"/>
      <c r="G70" s="78"/>
    </row>
    <row r="71" spans="2:14" x14ac:dyDescent="0.35">
      <c r="B71" s="60"/>
      <c r="C71" s="268" t="s">
        <v>68</v>
      </c>
      <c r="D71" s="269"/>
      <c r="E71" s="269"/>
      <c r="F71" s="269"/>
      <c r="G71" s="270"/>
      <c r="N71" s="59"/>
    </row>
    <row r="72" spans="2:14" ht="21.75" customHeight="1" thickBot="1" x14ac:dyDescent="0.4">
      <c r="C72" s="69" t="s">
        <v>163</v>
      </c>
      <c r="D72" s="70">
        <f>'1) Budget Table'!D69</f>
        <v>0</v>
      </c>
      <c r="E72" s="70">
        <f>'1) Budget Table'!E69</f>
        <v>0</v>
      </c>
      <c r="F72" s="70">
        <f>'1) Budget Table'!F69</f>
        <v>160000</v>
      </c>
      <c r="G72" s="71">
        <f t="shared" ref="G72:G80" si="5">SUM(D72:F72)</f>
        <v>160000</v>
      </c>
      <c r="N72" s="59"/>
    </row>
    <row r="73" spans="2:14" ht="15.75" customHeight="1" x14ac:dyDescent="0.35">
      <c r="C73" s="67" t="s">
        <v>9</v>
      </c>
      <c r="D73" s="101"/>
      <c r="E73" s="102"/>
      <c r="F73" s="102"/>
      <c r="G73" s="68">
        <f t="shared" si="5"/>
        <v>0</v>
      </c>
      <c r="N73" s="59"/>
    </row>
    <row r="74" spans="2:14" ht="15.75" customHeight="1" x14ac:dyDescent="0.35">
      <c r="C74" s="57" t="s">
        <v>10</v>
      </c>
      <c r="D74" s="103"/>
      <c r="E74" s="21"/>
      <c r="F74" s="21"/>
      <c r="G74" s="66">
        <f t="shared" si="5"/>
        <v>0</v>
      </c>
      <c r="N74" s="59"/>
    </row>
    <row r="75" spans="2:14" ht="15.75" customHeight="1" x14ac:dyDescent="0.35">
      <c r="C75" s="57" t="s">
        <v>11</v>
      </c>
      <c r="D75" s="103"/>
      <c r="E75" s="103"/>
      <c r="F75" s="103"/>
      <c r="G75" s="66">
        <f t="shared" si="5"/>
        <v>0</v>
      </c>
      <c r="N75" s="59"/>
    </row>
    <row r="76" spans="2:14" x14ac:dyDescent="0.35">
      <c r="C76" s="58" t="s">
        <v>12</v>
      </c>
      <c r="D76" s="103"/>
      <c r="E76" s="103"/>
      <c r="F76" s="103">
        <v>85000</v>
      </c>
      <c r="G76" s="66">
        <f t="shared" si="5"/>
        <v>85000</v>
      </c>
      <c r="N76" s="59"/>
    </row>
    <row r="77" spans="2:14" x14ac:dyDescent="0.35">
      <c r="C77" s="57" t="s">
        <v>17</v>
      </c>
      <c r="D77" s="103"/>
      <c r="E77" s="103"/>
      <c r="F77" s="103"/>
      <c r="G77" s="66">
        <f t="shared" si="5"/>
        <v>0</v>
      </c>
      <c r="N77" s="59"/>
    </row>
    <row r="78" spans="2:14" x14ac:dyDescent="0.35">
      <c r="C78" s="57" t="s">
        <v>13</v>
      </c>
      <c r="D78" s="103"/>
      <c r="E78" s="103"/>
      <c r="F78" s="103">
        <v>75000</v>
      </c>
      <c r="G78" s="66">
        <f t="shared" si="5"/>
        <v>75000</v>
      </c>
      <c r="N78" s="59"/>
    </row>
    <row r="79" spans="2:14" x14ac:dyDescent="0.35">
      <c r="C79" s="57" t="s">
        <v>162</v>
      </c>
      <c r="D79" s="103"/>
      <c r="E79" s="103">
        <v>0</v>
      </c>
      <c r="F79" s="103"/>
      <c r="G79" s="66">
        <f t="shared" si="5"/>
        <v>0</v>
      </c>
      <c r="N79" s="59"/>
    </row>
    <row r="80" spans="2:14" x14ac:dyDescent="0.35">
      <c r="C80" s="61" t="s">
        <v>165</v>
      </c>
      <c r="D80" s="72">
        <f>SUM(D73:D79)</f>
        <v>0</v>
      </c>
      <c r="E80" s="72">
        <f>SUM(E73:E79)</f>
        <v>0</v>
      </c>
      <c r="F80" s="72">
        <f>SUM(F73:F79)</f>
        <v>160000</v>
      </c>
      <c r="G80" s="66">
        <f t="shared" si="5"/>
        <v>160000</v>
      </c>
      <c r="N80" s="59"/>
    </row>
    <row r="81" spans="2:14" s="60" customFormat="1" x14ac:dyDescent="0.35">
      <c r="C81" s="76"/>
      <c r="D81" s="77"/>
      <c r="E81" s="77"/>
      <c r="F81" s="77"/>
      <c r="G81" s="78"/>
    </row>
    <row r="82" spans="2:14" x14ac:dyDescent="0.35">
      <c r="C82" s="268" t="s">
        <v>82</v>
      </c>
      <c r="D82" s="269"/>
      <c r="E82" s="269"/>
      <c r="F82" s="269"/>
      <c r="G82" s="270"/>
      <c r="N82" s="59"/>
    </row>
    <row r="83" spans="2:14" ht="21.75" customHeight="1" thickBot="1" x14ac:dyDescent="0.4">
      <c r="B83" s="60"/>
      <c r="C83" s="69" t="s">
        <v>163</v>
      </c>
      <c r="D83" s="70">
        <f>'1) Budget Table'!D80</f>
        <v>113000</v>
      </c>
      <c r="E83" s="70">
        <f>'1) Budget Table'!E80</f>
        <v>0</v>
      </c>
      <c r="F83" s="70">
        <f>'1) Budget Table'!F80</f>
        <v>0</v>
      </c>
      <c r="G83" s="71">
        <f t="shared" ref="G83:G91" si="6">SUM(D83:F83)</f>
        <v>113000</v>
      </c>
      <c r="N83" s="59"/>
    </row>
    <row r="84" spans="2:14" ht="18" customHeight="1" x14ac:dyDescent="0.35">
      <c r="C84" s="67" t="s">
        <v>9</v>
      </c>
      <c r="D84" s="195"/>
      <c r="E84" s="102"/>
      <c r="F84" s="102"/>
      <c r="G84" s="68">
        <f t="shared" si="6"/>
        <v>0</v>
      </c>
      <c r="N84" s="59"/>
    </row>
    <row r="85" spans="2:14" ht="15.75" customHeight="1" x14ac:dyDescent="0.35">
      <c r="C85" s="57" t="s">
        <v>10</v>
      </c>
      <c r="D85" s="103"/>
      <c r="E85" s="21"/>
      <c r="F85" s="21"/>
      <c r="G85" s="66">
        <f t="shared" si="6"/>
        <v>0</v>
      </c>
      <c r="N85" s="59"/>
    </row>
    <row r="86" spans="2:14" s="60" customFormat="1" ht="15.75" customHeight="1" x14ac:dyDescent="0.35">
      <c r="B86" s="59"/>
      <c r="C86" s="57" t="s">
        <v>11</v>
      </c>
      <c r="D86" s="103"/>
      <c r="E86" s="103"/>
      <c r="F86" s="103"/>
      <c r="G86" s="66">
        <f t="shared" si="6"/>
        <v>0</v>
      </c>
    </row>
    <row r="87" spans="2:14" x14ac:dyDescent="0.35">
      <c r="B87" s="60"/>
      <c r="C87" s="58" t="s">
        <v>12</v>
      </c>
      <c r="D87" s="103">
        <f>+'1) Budget Table'!D72+'1) Budget Table'!D73+'1) Budget Table'!D74</f>
        <v>113000</v>
      </c>
      <c r="E87" s="103"/>
      <c r="F87" s="103"/>
      <c r="G87" s="66">
        <f t="shared" si="6"/>
        <v>113000</v>
      </c>
      <c r="N87" s="59"/>
    </row>
    <row r="88" spans="2:14" x14ac:dyDescent="0.35">
      <c r="B88" s="60"/>
      <c r="C88" s="57" t="s">
        <v>17</v>
      </c>
      <c r="D88" s="103"/>
      <c r="E88" s="103"/>
      <c r="F88" s="103"/>
      <c r="G88" s="66">
        <f t="shared" si="6"/>
        <v>0</v>
      </c>
      <c r="N88" s="59"/>
    </row>
    <row r="89" spans="2:14" x14ac:dyDescent="0.35">
      <c r="B89" s="60"/>
      <c r="C89" s="57" t="s">
        <v>13</v>
      </c>
      <c r="D89" s="103"/>
      <c r="E89" s="103"/>
      <c r="F89" s="103"/>
      <c r="G89" s="66">
        <f t="shared" si="6"/>
        <v>0</v>
      </c>
      <c r="N89" s="59"/>
    </row>
    <row r="90" spans="2:14" x14ac:dyDescent="0.35">
      <c r="C90" s="57" t="s">
        <v>162</v>
      </c>
      <c r="D90" s="103"/>
      <c r="E90" s="103"/>
      <c r="F90" s="103"/>
      <c r="G90" s="66">
        <f t="shared" si="6"/>
        <v>0</v>
      </c>
      <c r="N90" s="59"/>
    </row>
    <row r="91" spans="2:14" x14ac:dyDescent="0.35">
      <c r="C91" s="61" t="s">
        <v>165</v>
      </c>
      <c r="D91" s="72">
        <f>SUM(D84:D90)</f>
        <v>113000</v>
      </c>
      <c r="E91" s="72">
        <f>SUM(E84:E90)</f>
        <v>0</v>
      </c>
      <c r="F91" s="72">
        <f>SUM(F84:F90)</f>
        <v>0</v>
      </c>
      <c r="G91" s="66">
        <f t="shared" si="6"/>
        <v>113000</v>
      </c>
      <c r="N91" s="59"/>
    </row>
    <row r="92" spans="2:14" s="60" customFormat="1" x14ac:dyDescent="0.35">
      <c r="C92" s="76"/>
      <c r="D92" s="77"/>
      <c r="E92" s="77"/>
      <c r="F92" s="77"/>
      <c r="G92" s="78"/>
    </row>
    <row r="93" spans="2:14" x14ac:dyDescent="0.35">
      <c r="C93" s="268" t="s">
        <v>174</v>
      </c>
      <c r="D93" s="269"/>
      <c r="E93" s="269"/>
      <c r="F93" s="269"/>
      <c r="G93" s="270"/>
      <c r="N93" s="59"/>
    </row>
    <row r="94" spans="2:14" ht="21.75" customHeight="1" thickBot="1" x14ac:dyDescent="0.4">
      <c r="C94" s="69" t="s">
        <v>163</v>
      </c>
      <c r="D94" s="70">
        <f>'1) Budget Table'!D85</f>
        <v>160000</v>
      </c>
      <c r="E94" s="70">
        <f>'1) Budget Table'!E85</f>
        <v>0</v>
      </c>
      <c r="F94" s="70">
        <f>'1) Budget Table'!F85</f>
        <v>0</v>
      </c>
      <c r="G94" s="71">
        <f t="shared" ref="G94:G102" si="7">SUM(D94:F94)</f>
        <v>160000</v>
      </c>
      <c r="N94" s="59"/>
    </row>
    <row r="95" spans="2:14" ht="15.75" customHeight="1" x14ac:dyDescent="0.35">
      <c r="C95" s="67" t="s">
        <v>9</v>
      </c>
      <c r="D95" s="101"/>
      <c r="E95" s="102"/>
      <c r="F95" s="102"/>
      <c r="G95" s="68">
        <f t="shared" si="7"/>
        <v>0</v>
      </c>
      <c r="N95" s="59"/>
    </row>
    <row r="96" spans="2:14" ht="15.75" customHeight="1" x14ac:dyDescent="0.35">
      <c r="B96" s="60"/>
      <c r="C96" s="57" t="s">
        <v>10</v>
      </c>
      <c r="D96" s="103"/>
      <c r="E96" s="21"/>
      <c r="F96" s="21"/>
      <c r="G96" s="66">
        <f t="shared" si="7"/>
        <v>0</v>
      </c>
      <c r="N96" s="59"/>
    </row>
    <row r="97" spans="2:14" ht="15.75" customHeight="1" x14ac:dyDescent="0.35">
      <c r="C97" s="57" t="s">
        <v>11</v>
      </c>
      <c r="D97" s="103"/>
      <c r="E97" s="103"/>
      <c r="F97" s="103"/>
      <c r="G97" s="66">
        <f t="shared" si="7"/>
        <v>0</v>
      </c>
      <c r="N97" s="59"/>
    </row>
    <row r="98" spans="2:14" x14ac:dyDescent="0.35">
      <c r="C98" s="58" t="s">
        <v>12</v>
      </c>
      <c r="D98" s="103">
        <f>+'1) Budget Table'!D82+'1) Budget Table'!D83+'1) Budget Table'!D84</f>
        <v>160000</v>
      </c>
      <c r="E98" s="103"/>
      <c r="F98" s="103"/>
      <c r="G98" s="66">
        <f t="shared" si="7"/>
        <v>160000</v>
      </c>
      <c r="N98" s="59"/>
    </row>
    <row r="99" spans="2:14" x14ac:dyDescent="0.35">
      <c r="C99" s="57" t="s">
        <v>17</v>
      </c>
      <c r="D99" s="103"/>
      <c r="E99" s="103"/>
      <c r="F99" s="103"/>
      <c r="G99" s="66">
        <f t="shared" si="7"/>
        <v>0</v>
      </c>
      <c r="N99" s="59"/>
    </row>
    <row r="100" spans="2:14" ht="25.5" customHeight="1" x14ac:dyDescent="0.35">
      <c r="C100" s="57" t="s">
        <v>13</v>
      </c>
      <c r="D100" s="103"/>
      <c r="E100" s="103"/>
      <c r="F100" s="103"/>
      <c r="G100" s="66">
        <f t="shared" si="7"/>
        <v>0</v>
      </c>
      <c r="N100" s="59"/>
    </row>
    <row r="101" spans="2:14" x14ac:dyDescent="0.35">
      <c r="B101" s="60"/>
      <c r="C101" s="57" t="s">
        <v>162</v>
      </c>
      <c r="D101" s="103"/>
      <c r="E101" s="103"/>
      <c r="F101" s="103"/>
      <c r="G101" s="66">
        <f t="shared" si="7"/>
        <v>0</v>
      </c>
      <c r="N101" s="59"/>
    </row>
    <row r="102" spans="2:14" ht="15.75" customHeight="1" x14ac:dyDescent="0.35">
      <c r="C102" s="61" t="s">
        <v>165</v>
      </c>
      <c r="D102" s="72">
        <f>SUM(D95:D101)</f>
        <v>160000</v>
      </c>
      <c r="E102" s="72">
        <f>SUM(E95:E101)</f>
        <v>0</v>
      </c>
      <c r="F102" s="72">
        <f>SUM(F95:F101)</f>
        <v>0</v>
      </c>
      <c r="G102" s="66">
        <f t="shared" si="7"/>
        <v>160000</v>
      </c>
      <c r="N102" s="59"/>
    </row>
    <row r="103" spans="2:14" ht="25" customHeight="1" x14ac:dyDescent="0.35">
      <c r="D103" s="62"/>
      <c r="E103" s="62"/>
      <c r="F103" s="62"/>
      <c r="G103" s="62"/>
      <c r="N103" s="59"/>
    </row>
    <row r="104" spans="2:14" hidden="1" x14ac:dyDescent="0.35">
      <c r="B104" s="268" t="s">
        <v>173</v>
      </c>
      <c r="C104" s="269"/>
      <c r="D104" s="269"/>
      <c r="E104" s="269"/>
      <c r="F104" s="269"/>
      <c r="G104" s="270"/>
      <c r="N104" s="59"/>
    </row>
    <row r="105" spans="2:14" hidden="1" x14ac:dyDescent="0.35">
      <c r="C105" s="268" t="s">
        <v>82</v>
      </c>
      <c r="D105" s="269"/>
      <c r="E105" s="269"/>
      <c r="F105" s="269"/>
      <c r="G105" s="270"/>
      <c r="N105" s="59"/>
    </row>
    <row r="106" spans="2:14" ht="22.5" hidden="1" customHeight="1" thickBot="1" x14ac:dyDescent="0.4">
      <c r="C106" s="69" t="s">
        <v>163</v>
      </c>
      <c r="D106" s="70">
        <f>'1) Budget Table'!D97</f>
        <v>0</v>
      </c>
      <c r="E106" s="70">
        <f>'1) Budget Table'!E97</f>
        <v>0</v>
      </c>
      <c r="F106" s="70">
        <f>'1) Budget Table'!F97</f>
        <v>0</v>
      </c>
      <c r="G106" s="71">
        <f>SUM(D106:F106)</f>
        <v>0</v>
      </c>
      <c r="N106" s="59"/>
    </row>
    <row r="107" spans="2:14" hidden="1" x14ac:dyDescent="0.35">
      <c r="C107" s="67" t="s">
        <v>9</v>
      </c>
      <c r="D107" s="101"/>
      <c r="E107" s="102"/>
      <c r="F107" s="102"/>
      <c r="G107" s="68">
        <f t="shared" ref="G107:G114" si="8">SUM(D107:F107)</f>
        <v>0</v>
      </c>
      <c r="N107" s="59"/>
    </row>
    <row r="108" spans="2:14" hidden="1" x14ac:dyDescent="0.35">
      <c r="C108" s="57" t="s">
        <v>10</v>
      </c>
      <c r="D108" s="103"/>
      <c r="E108" s="21"/>
      <c r="F108" s="21"/>
      <c r="G108" s="66">
        <f t="shared" si="8"/>
        <v>0</v>
      </c>
      <c r="N108" s="59"/>
    </row>
    <row r="109" spans="2:14" ht="15.75" hidden="1" customHeight="1" x14ac:dyDescent="0.35">
      <c r="C109" s="57" t="s">
        <v>11</v>
      </c>
      <c r="D109" s="103"/>
      <c r="E109" s="103"/>
      <c r="F109" s="103"/>
      <c r="G109" s="66">
        <f t="shared" si="8"/>
        <v>0</v>
      </c>
      <c r="N109" s="59"/>
    </row>
    <row r="110" spans="2:14" hidden="1" x14ac:dyDescent="0.35">
      <c r="C110" s="58" t="s">
        <v>12</v>
      </c>
      <c r="D110" s="103"/>
      <c r="E110" s="103"/>
      <c r="F110" s="103"/>
      <c r="G110" s="66">
        <f t="shared" si="8"/>
        <v>0</v>
      </c>
      <c r="N110" s="59"/>
    </row>
    <row r="111" spans="2:14" hidden="1" x14ac:dyDescent="0.35">
      <c r="C111" s="57" t="s">
        <v>17</v>
      </c>
      <c r="D111" s="103"/>
      <c r="E111" s="103"/>
      <c r="F111" s="103"/>
      <c r="G111" s="66">
        <f t="shared" si="8"/>
        <v>0</v>
      </c>
      <c r="N111" s="59"/>
    </row>
    <row r="112" spans="2:14" hidden="1" x14ac:dyDescent="0.35">
      <c r="C112" s="57" t="s">
        <v>13</v>
      </c>
      <c r="D112" s="103"/>
      <c r="E112" s="103"/>
      <c r="F112" s="103"/>
      <c r="G112" s="66">
        <f t="shared" si="8"/>
        <v>0</v>
      </c>
      <c r="N112" s="59"/>
    </row>
    <row r="113" spans="3:14" hidden="1" x14ac:dyDescent="0.35">
      <c r="C113" s="57" t="s">
        <v>162</v>
      </c>
      <c r="D113" s="103"/>
      <c r="E113" s="103"/>
      <c r="F113" s="103"/>
      <c r="G113" s="66">
        <f t="shared" si="8"/>
        <v>0</v>
      </c>
      <c r="N113" s="59"/>
    </row>
    <row r="114" spans="3:14" hidden="1" x14ac:dyDescent="0.35">
      <c r="C114" s="61" t="s">
        <v>165</v>
      </c>
      <c r="D114" s="72">
        <f>SUM(D107:D113)</f>
        <v>0</v>
      </c>
      <c r="E114" s="72">
        <f>SUM(E107:E113)</f>
        <v>0</v>
      </c>
      <c r="F114" s="72">
        <f>SUM(F107:F113)</f>
        <v>0</v>
      </c>
      <c r="G114" s="66">
        <f t="shared" si="8"/>
        <v>0</v>
      </c>
      <c r="N114" s="59"/>
    </row>
    <row r="115" spans="3:14" s="60" customFormat="1" hidden="1" x14ac:dyDescent="0.35">
      <c r="C115" s="76"/>
      <c r="D115" s="77"/>
      <c r="E115" s="77"/>
      <c r="F115" s="77"/>
      <c r="G115" s="78"/>
    </row>
    <row r="116" spans="3:14" ht="15.75" hidden="1" customHeight="1" x14ac:dyDescent="0.35">
      <c r="C116" s="268" t="s">
        <v>174</v>
      </c>
      <c r="D116" s="269"/>
      <c r="E116" s="269"/>
      <c r="F116" s="269"/>
      <c r="G116" s="270"/>
      <c r="N116" s="59"/>
    </row>
    <row r="117" spans="3:14" ht="21.75" hidden="1" customHeight="1" thickBot="1" x14ac:dyDescent="0.4">
      <c r="C117" s="69" t="s">
        <v>163</v>
      </c>
      <c r="D117" s="70">
        <f>'1) Budget Table'!D107</f>
        <v>0</v>
      </c>
      <c r="E117" s="70">
        <f>'1) Budget Table'!E107</f>
        <v>0</v>
      </c>
      <c r="F117" s="70">
        <f>'1) Budget Table'!F107</f>
        <v>0</v>
      </c>
      <c r="G117" s="71">
        <f t="shared" ref="G117:G125" si="9">SUM(D117:F117)</f>
        <v>0</v>
      </c>
      <c r="N117" s="59"/>
    </row>
    <row r="118" spans="3:14" hidden="1" x14ac:dyDescent="0.35">
      <c r="C118" s="67" t="s">
        <v>9</v>
      </c>
      <c r="D118" s="101"/>
      <c r="E118" s="102"/>
      <c r="F118" s="102"/>
      <c r="G118" s="68">
        <f t="shared" si="9"/>
        <v>0</v>
      </c>
      <c r="N118" s="59"/>
    </row>
    <row r="119" spans="3:14" hidden="1" x14ac:dyDescent="0.35">
      <c r="C119" s="57" t="s">
        <v>10</v>
      </c>
      <c r="D119" s="103"/>
      <c r="E119" s="21"/>
      <c r="F119" s="21"/>
      <c r="G119" s="66">
        <f t="shared" si="9"/>
        <v>0</v>
      </c>
      <c r="N119" s="59"/>
    </row>
    <row r="120" spans="3:14" ht="31" hidden="1" x14ac:dyDescent="0.35">
      <c r="C120" s="57" t="s">
        <v>11</v>
      </c>
      <c r="D120" s="103"/>
      <c r="E120" s="103"/>
      <c r="F120" s="103"/>
      <c r="G120" s="66">
        <f t="shared" si="9"/>
        <v>0</v>
      </c>
      <c r="N120" s="59"/>
    </row>
    <row r="121" spans="3:14" hidden="1" x14ac:dyDescent="0.35">
      <c r="C121" s="58" t="s">
        <v>12</v>
      </c>
      <c r="D121" s="103"/>
      <c r="E121" s="103"/>
      <c r="F121" s="103"/>
      <c r="G121" s="66">
        <f t="shared" si="9"/>
        <v>0</v>
      </c>
      <c r="N121" s="59"/>
    </row>
    <row r="122" spans="3:14" hidden="1" x14ac:dyDescent="0.35">
      <c r="C122" s="57" t="s">
        <v>17</v>
      </c>
      <c r="D122" s="103"/>
      <c r="E122" s="103"/>
      <c r="F122" s="103"/>
      <c r="G122" s="66">
        <f t="shared" si="9"/>
        <v>0</v>
      </c>
      <c r="N122" s="59"/>
    </row>
    <row r="123" spans="3:14" hidden="1" x14ac:dyDescent="0.35">
      <c r="C123" s="57" t="s">
        <v>13</v>
      </c>
      <c r="D123" s="103"/>
      <c r="E123" s="103"/>
      <c r="F123" s="103"/>
      <c r="G123" s="66">
        <f t="shared" si="9"/>
        <v>0</v>
      </c>
      <c r="N123" s="59"/>
    </row>
    <row r="124" spans="3:14" hidden="1" x14ac:dyDescent="0.35">
      <c r="C124" s="57" t="s">
        <v>162</v>
      </c>
      <c r="D124" s="103"/>
      <c r="E124" s="103"/>
      <c r="F124" s="103"/>
      <c r="G124" s="66">
        <f t="shared" si="9"/>
        <v>0</v>
      </c>
      <c r="N124" s="59"/>
    </row>
    <row r="125" spans="3:14" hidden="1" x14ac:dyDescent="0.35">
      <c r="C125" s="61" t="s">
        <v>165</v>
      </c>
      <c r="D125" s="72">
        <f>SUM(D118:D124)</f>
        <v>0</v>
      </c>
      <c r="E125" s="72">
        <f>SUM(E118:E124)</f>
        <v>0</v>
      </c>
      <c r="F125" s="72">
        <f>SUM(F118:F124)</f>
        <v>0</v>
      </c>
      <c r="G125" s="66">
        <f t="shared" si="9"/>
        <v>0</v>
      </c>
      <c r="N125" s="59"/>
    </row>
    <row r="126" spans="3:14" s="60" customFormat="1" hidden="1" x14ac:dyDescent="0.35">
      <c r="C126" s="76"/>
      <c r="D126" s="77"/>
      <c r="E126" s="77"/>
      <c r="F126" s="77"/>
      <c r="G126" s="78"/>
    </row>
    <row r="127" spans="3:14" hidden="1" x14ac:dyDescent="0.35">
      <c r="C127" s="268" t="s">
        <v>99</v>
      </c>
      <c r="D127" s="269"/>
      <c r="E127" s="269"/>
      <c r="F127" s="269"/>
      <c r="G127" s="270"/>
      <c r="N127" s="59"/>
    </row>
    <row r="128" spans="3:14" ht="21" hidden="1" customHeight="1" thickBot="1" x14ac:dyDescent="0.4">
      <c r="C128" s="69" t="s">
        <v>163</v>
      </c>
      <c r="D128" s="70">
        <f>'1) Budget Table'!D117</f>
        <v>0</v>
      </c>
      <c r="E128" s="70">
        <f>'1) Budget Table'!E117</f>
        <v>0</v>
      </c>
      <c r="F128" s="70">
        <f>'1) Budget Table'!F117</f>
        <v>0</v>
      </c>
      <c r="G128" s="71">
        <f t="shared" ref="G128:G136" si="10">SUM(D128:F128)</f>
        <v>0</v>
      </c>
      <c r="N128" s="59"/>
    </row>
    <row r="129" spans="3:14" hidden="1" x14ac:dyDescent="0.35">
      <c r="C129" s="67" t="s">
        <v>9</v>
      </c>
      <c r="D129" s="101"/>
      <c r="E129" s="102"/>
      <c r="F129" s="102"/>
      <c r="G129" s="68">
        <f t="shared" si="10"/>
        <v>0</v>
      </c>
      <c r="N129" s="59"/>
    </row>
    <row r="130" spans="3:14" hidden="1" x14ac:dyDescent="0.35">
      <c r="C130" s="57" t="s">
        <v>10</v>
      </c>
      <c r="D130" s="103"/>
      <c r="E130" s="21"/>
      <c r="F130" s="21"/>
      <c r="G130" s="66">
        <f t="shared" si="10"/>
        <v>0</v>
      </c>
      <c r="N130" s="59"/>
    </row>
    <row r="131" spans="3:14" ht="31" hidden="1" x14ac:dyDescent="0.35">
      <c r="C131" s="57" t="s">
        <v>11</v>
      </c>
      <c r="D131" s="103"/>
      <c r="E131" s="103"/>
      <c r="F131" s="103"/>
      <c r="G131" s="66">
        <f t="shared" si="10"/>
        <v>0</v>
      </c>
      <c r="N131" s="59"/>
    </row>
    <row r="132" spans="3:14" hidden="1" x14ac:dyDescent="0.35">
      <c r="C132" s="58" t="s">
        <v>12</v>
      </c>
      <c r="D132" s="103"/>
      <c r="E132" s="103"/>
      <c r="F132" s="103"/>
      <c r="G132" s="66">
        <f t="shared" si="10"/>
        <v>0</v>
      </c>
      <c r="N132" s="59"/>
    </row>
    <row r="133" spans="3:14" hidden="1" x14ac:dyDescent="0.35">
      <c r="C133" s="57" t="s">
        <v>17</v>
      </c>
      <c r="D133" s="103"/>
      <c r="E133" s="103"/>
      <c r="F133" s="103"/>
      <c r="G133" s="66">
        <f t="shared" si="10"/>
        <v>0</v>
      </c>
      <c r="N133" s="59"/>
    </row>
    <row r="134" spans="3:14" hidden="1" x14ac:dyDescent="0.35">
      <c r="C134" s="57" t="s">
        <v>13</v>
      </c>
      <c r="D134" s="103"/>
      <c r="E134" s="103"/>
      <c r="F134" s="103"/>
      <c r="G134" s="66">
        <f t="shared" si="10"/>
        <v>0</v>
      </c>
      <c r="N134" s="59"/>
    </row>
    <row r="135" spans="3:14" hidden="1" x14ac:dyDescent="0.35">
      <c r="C135" s="57" t="s">
        <v>162</v>
      </c>
      <c r="D135" s="103"/>
      <c r="E135" s="103"/>
      <c r="F135" s="103"/>
      <c r="G135" s="66">
        <f t="shared" si="10"/>
        <v>0</v>
      </c>
      <c r="N135" s="59"/>
    </row>
    <row r="136" spans="3:14" hidden="1" x14ac:dyDescent="0.35">
      <c r="C136" s="61" t="s">
        <v>165</v>
      </c>
      <c r="D136" s="72">
        <f>SUM(D129:D135)</f>
        <v>0</v>
      </c>
      <c r="E136" s="72">
        <f>SUM(E129:E135)</f>
        <v>0</v>
      </c>
      <c r="F136" s="72">
        <f>SUM(F129:F135)</f>
        <v>0</v>
      </c>
      <c r="G136" s="66">
        <f t="shared" si="10"/>
        <v>0</v>
      </c>
      <c r="N136" s="59"/>
    </row>
    <row r="137" spans="3:14" s="60" customFormat="1" hidden="1" x14ac:dyDescent="0.35">
      <c r="C137" s="76"/>
      <c r="D137" s="77"/>
      <c r="E137" s="77"/>
      <c r="F137" s="77"/>
      <c r="G137" s="78"/>
    </row>
    <row r="138" spans="3:14" hidden="1" x14ac:dyDescent="0.35">
      <c r="C138" s="268" t="s">
        <v>108</v>
      </c>
      <c r="D138" s="269"/>
      <c r="E138" s="269"/>
      <c r="F138" s="269"/>
      <c r="G138" s="270"/>
      <c r="N138" s="59"/>
    </row>
    <row r="139" spans="3:14" ht="24" hidden="1" customHeight="1" thickBot="1" x14ac:dyDescent="0.4">
      <c r="C139" s="69" t="s">
        <v>163</v>
      </c>
      <c r="D139" s="70">
        <f>'1) Budget Table'!D127</f>
        <v>0</v>
      </c>
      <c r="E139" s="70">
        <f>'1) Budget Table'!E127</f>
        <v>0</v>
      </c>
      <c r="F139" s="70">
        <f>'1) Budget Table'!F127</f>
        <v>0</v>
      </c>
      <c r="G139" s="71">
        <f t="shared" ref="G139:G147" si="11">SUM(D139:F139)</f>
        <v>0</v>
      </c>
      <c r="N139" s="59"/>
    </row>
    <row r="140" spans="3:14" ht="15.75" hidden="1" customHeight="1" x14ac:dyDescent="0.35">
      <c r="C140" s="67" t="s">
        <v>9</v>
      </c>
      <c r="D140" s="101"/>
      <c r="E140" s="102"/>
      <c r="F140" s="102"/>
      <c r="G140" s="68">
        <f t="shared" si="11"/>
        <v>0</v>
      </c>
      <c r="N140" s="59"/>
    </row>
    <row r="141" spans="3:14" s="62" customFormat="1" hidden="1" x14ac:dyDescent="0.35">
      <c r="C141" s="57" t="s">
        <v>10</v>
      </c>
      <c r="D141" s="103"/>
      <c r="E141" s="21"/>
      <c r="F141" s="21"/>
      <c r="G141" s="66">
        <f t="shared" si="11"/>
        <v>0</v>
      </c>
    </row>
    <row r="142" spans="3:14" s="62" customFormat="1" ht="15.75" hidden="1" customHeight="1" x14ac:dyDescent="0.35">
      <c r="C142" s="57" t="s">
        <v>11</v>
      </c>
      <c r="D142" s="103"/>
      <c r="E142" s="103"/>
      <c r="F142" s="103"/>
      <c r="G142" s="66">
        <f t="shared" si="11"/>
        <v>0</v>
      </c>
    </row>
    <row r="143" spans="3:14" s="62" customFormat="1" hidden="1" x14ac:dyDescent="0.35">
      <c r="C143" s="58" t="s">
        <v>12</v>
      </c>
      <c r="D143" s="103"/>
      <c r="E143" s="103"/>
      <c r="F143" s="103"/>
      <c r="G143" s="66">
        <f t="shared" si="11"/>
        <v>0</v>
      </c>
    </row>
    <row r="144" spans="3:14" s="62" customFormat="1" hidden="1" x14ac:dyDescent="0.35">
      <c r="C144" s="57" t="s">
        <v>17</v>
      </c>
      <c r="D144" s="103"/>
      <c r="E144" s="103"/>
      <c r="F144" s="103"/>
      <c r="G144" s="66">
        <f t="shared" si="11"/>
        <v>0</v>
      </c>
    </row>
    <row r="145" spans="2:7" s="62" customFormat="1" ht="15.75" hidden="1" customHeight="1" x14ac:dyDescent="0.35">
      <c r="C145" s="57" t="s">
        <v>13</v>
      </c>
      <c r="D145" s="103"/>
      <c r="E145" s="103"/>
      <c r="F145" s="103"/>
      <c r="G145" s="66">
        <f t="shared" si="11"/>
        <v>0</v>
      </c>
    </row>
    <row r="146" spans="2:7" s="62" customFormat="1" hidden="1" x14ac:dyDescent="0.35">
      <c r="C146" s="57" t="s">
        <v>162</v>
      </c>
      <c r="D146" s="103"/>
      <c r="E146" s="103"/>
      <c r="F146" s="103"/>
      <c r="G146" s="66">
        <f t="shared" si="11"/>
        <v>0</v>
      </c>
    </row>
    <row r="147" spans="2:7" s="62" customFormat="1" hidden="1" x14ac:dyDescent="0.35">
      <c r="C147" s="61" t="s">
        <v>165</v>
      </c>
      <c r="D147" s="72">
        <f>SUM(D140:D146)</f>
        <v>0</v>
      </c>
      <c r="E147" s="72">
        <f>SUM(E140:E146)</f>
        <v>0</v>
      </c>
      <c r="F147" s="72">
        <f>SUM(F140:F146)</f>
        <v>0</v>
      </c>
      <c r="G147" s="66">
        <f t="shared" si="11"/>
        <v>0</v>
      </c>
    </row>
    <row r="148" spans="2:7" s="62" customFormat="1" hidden="1" x14ac:dyDescent="0.35">
      <c r="C148" s="59"/>
      <c r="D148" s="60"/>
      <c r="E148" s="60"/>
      <c r="F148" s="60"/>
      <c r="G148" s="59"/>
    </row>
    <row r="149" spans="2:7" s="62" customFormat="1" hidden="1" x14ac:dyDescent="0.35">
      <c r="B149" s="268" t="s">
        <v>175</v>
      </c>
      <c r="C149" s="269"/>
      <c r="D149" s="269"/>
      <c r="E149" s="269"/>
      <c r="F149" s="269"/>
      <c r="G149" s="270"/>
    </row>
    <row r="150" spans="2:7" s="62" customFormat="1" hidden="1" x14ac:dyDescent="0.35">
      <c r="B150" s="59"/>
      <c r="C150" s="268" t="s">
        <v>118</v>
      </c>
      <c r="D150" s="269"/>
      <c r="E150" s="269"/>
      <c r="F150" s="269"/>
      <c r="G150" s="270"/>
    </row>
    <row r="151" spans="2:7" s="62" customFormat="1" ht="24" hidden="1" customHeight="1" thickBot="1" x14ac:dyDescent="0.4">
      <c r="B151" s="59"/>
      <c r="C151" s="69" t="s">
        <v>163</v>
      </c>
      <c r="D151" s="70">
        <f>'1) Budget Table'!D139</f>
        <v>0</v>
      </c>
      <c r="E151" s="70">
        <f>'1) Budget Table'!E139</f>
        <v>0</v>
      </c>
      <c r="F151" s="70">
        <f>'1) Budget Table'!F139</f>
        <v>0</v>
      </c>
      <c r="G151" s="71">
        <f>SUM(D151:F151)</f>
        <v>0</v>
      </c>
    </row>
    <row r="152" spans="2:7" s="62" customFormat="1" ht="24.75" hidden="1" customHeight="1" x14ac:dyDescent="0.35">
      <c r="B152" s="59"/>
      <c r="C152" s="67" t="s">
        <v>9</v>
      </c>
      <c r="D152" s="101"/>
      <c r="E152" s="102"/>
      <c r="F152" s="102"/>
      <c r="G152" s="68">
        <f t="shared" ref="G152:G159" si="12">SUM(D152:F152)</f>
        <v>0</v>
      </c>
    </row>
    <row r="153" spans="2:7" s="62" customFormat="1" ht="15.75" hidden="1" customHeight="1" x14ac:dyDescent="0.35">
      <c r="B153" s="59"/>
      <c r="C153" s="57" t="s">
        <v>10</v>
      </c>
      <c r="D153" s="103"/>
      <c r="E153" s="21"/>
      <c r="F153" s="21"/>
      <c r="G153" s="66">
        <f t="shared" si="12"/>
        <v>0</v>
      </c>
    </row>
    <row r="154" spans="2:7" s="62" customFormat="1" ht="15.75" hidden="1" customHeight="1" x14ac:dyDescent="0.35">
      <c r="B154" s="59"/>
      <c r="C154" s="57" t="s">
        <v>11</v>
      </c>
      <c r="D154" s="103"/>
      <c r="E154" s="103"/>
      <c r="F154" s="103"/>
      <c r="G154" s="66">
        <f t="shared" si="12"/>
        <v>0</v>
      </c>
    </row>
    <row r="155" spans="2:7" s="62" customFormat="1" ht="15.75" hidden="1" customHeight="1" x14ac:dyDescent="0.35">
      <c r="B155" s="59"/>
      <c r="C155" s="58" t="s">
        <v>12</v>
      </c>
      <c r="D155" s="103"/>
      <c r="E155" s="103"/>
      <c r="F155" s="103"/>
      <c r="G155" s="66">
        <f t="shared" si="12"/>
        <v>0</v>
      </c>
    </row>
    <row r="156" spans="2:7" s="62" customFormat="1" ht="15.75" hidden="1" customHeight="1" x14ac:dyDescent="0.35">
      <c r="B156" s="59"/>
      <c r="C156" s="57" t="s">
        <v>17</v>
      </c>
      <c r="D156" s="103"/>
      <c r="E156" s="103"/>
      <c r="F156" s="103"/>
      <c r="G156" s="66">
        <f t="shared" si="12"/>
        <v>0</v>
      </c>
    </row>
    <row r="157" spans="2:7" s="62" customFormat="1" ht="15.75" hidden="1" customHeight="1" x14ac:dyDescent="0.35">
      <c r="B157" s="59"/>
      <c r="C157" s="57" t="s">
        <v>13</v>
      </c>
      <c r="D157" s="103"/>
      <c r="E157" s="103"/>
      <c r="F157" s="103"/>
      <c r="G157" s="66">
        <f t="shared" si="12"/>
        <v>0</v>
      </c>
    </row>
    <row r="158" spans="2:7" s="62" customFormat="1" ht="15.75" hidden="1" customHeight="1" x14ac:dyDescent="0.35">
      <c r="B158" s="59"/>
      <c r="C158" s="57" t="s">
        <v>162</v>
      </c>
      <c r="D158" s="103"/>
      <c r="E158" s="103"/>
      <c r="F158" s="103"/>
      <c r="G158" s="66">
        <f t="shared" si="12"/>
        <v>0</v>
      </c>
    </row>
    <row r="159" spans="2:7" s="62" customFormat="1" ht="15.75" hidden="1" customHeight="1" x14ac:dyDescent="0.35">
      <c r="B159" s="59"/>
      <c r="C159" s="61" t="s">
        <v>165</v>
      </c>
      <c r="D159" s="72">
        <f>SUM(D152:D158)</f>
        <v>0</v>
      </c>
      <c r="E159" s="72">
        <f>SUM(E152:E158)</f>
        <v>0</v>
      </c>
      <c r="F159" s="72">
        <f>SUM(F152:F158)</f>
        <v>0</v>
      </c>
      <c r="G159" s="66">
        <f t="shared" si="12"/>
        <v>0</v>
      </c>
    </row>
    <row r="160" spans="2:7" s="60" customFormat="1" ht="15.75" hidden="1" customHeight="1" x14ac:dyDescent="0.35">
      <c r="C160" s="76"/>
      <c r="D160" s="77"/>
      <c r="E160" s="77"/>
      <c r="F160" s="77"/>
      <c r="G160" s="78"/>
    </row>
    <row r="161" spans="3:7" s="62" customFormat="1" ht="15.75" hidden="1" customHeight="1" x14ac:dyDescent="0.35">
      <c r="C161" s="268" t="s">
        <v>127</v>
      </c>
      <c r="D161" s="269"/>
      <c r="E161" s="269"/>
      <c r="F161" s="269"/>
      <c r="G161" s="270"/>
    </row>
    <row r="162" spans="3:7" s="62" customFormat="1" ht="21" hidden="1" customHeight="1" thickBot="1" x14ac:dyDescent="0.4">
      <c r="C162" s="69" t="s">
        <v>163</v>
      </c>
      <c r="D162" s="70">
        <f>'1) Budget Table'!D149</f>
        <v>0</v>
      </c>
      <c r="E162" s="70">
        <f>'1) Budget Table'!E149</f>
        <v>0</v>
      </c>
      <c r="F162" s="70">
        <f>'1) Budget Table'!F149</f>
        <v>0</v>
      </c>
      <c r="G162" s="71">
        <f t="shared" ref="G162:G170" si="13">SUM(D162:F162)</f>
        <v>0</v>
      </c>
    </row>
    <row r="163" spans="3:7" s="62" customFormat="1" ht="15.75" hidden="1" customHeight="1" x14ac:dyDescent="0.35">
      <c r="C163" s="67" t="s">
        <v>9</v>
      </c>
      <c r="D163" s="101"/>
      <c r="E163" s="102"/>
      <c r="F163" s="102"/>
      <c r="G163" s="68">
        <f t="shared" si="13"/>
        <v>0</v>
      </c>
    </row>
    <row r="164" spans="3:7" s="62" customFormat="1" ht="15.75" hidden="1" customHeight="1" x14ac:dyDescent="0.35">
      <c r="C164" s="57" t="s">
        <v>10</v>
      </c>
      <c r="D164" s="103"/>
      <c r="E164" s="21"/>
      <c r="F164" s="21"/>
      <c r="G164" s="66">
        <f t="shared" si="13"/>
        <v>0</v>
      </c>
    </row>
    <row r="165" spans="3:7" s="62" customFormat="1" ht="15.75" hidden="1" customHeight="1" x14ac:dyDescent="0.35">
      <c r="C165" s="57" t="s">
        <v>11</v>
      </c>
      <c r="D165" s="103"/>
      <c r="E165" s="103"/>
      <c r="F165" s="103"/>
      <c r="G165" s="66">
        <f t="shared" si="13"/>
        <v>0</v>
      </c>
    </row>
    <row r="166" spans="3:7" s="62" customFormat="1" ht="15.75" hidden="1" customHeight="1" x14ac:dyDescent="0.35">
      <c r="C166" s="58" t="s">
        <v>12</v>
      </c>
      <c r="D166" s="103"/>
      <c r="E166" s="103"/>
      <c r="F166" s="103"/>
      <c r="G166" s="66">
        <f t="shared" si="13"/>
        <v>0</v>
      </c>
    </row>
    <row r="167" spans="3:7" s="62" customFormat="1" ht="15.75" hidden="1" customHeight="1" x14ac:dyDescent="0.35">
      <c r="C167" s="57" t="s">
        <v>17</v>
      </c>
      <c r="D167" s="103"/>
      <c r="E167" s="103"/>
      <c r="F167" s="103"/>
      <c r="G167" s="66">
        <f t="shared" si="13"/>
        <v>0</v>
      </c>
    </row>
    <row r="168" spans="3:7" s="62" customFormat="1" ht="15.75" hidden="1" customHeight="1" x14ac:dyDescent="0.35">
      <c r="C168" s="57" t="s">
        <v>13</v>
      </c>
      <c r="D168" s="103"/>
      <c r="E168" s="103"/>
      <c r="F168" s="103"/>
      <c r="G168" s="66">
        <f t="shared" si="13"/>
        <v>0</v>
      </c>
    </row>
    <row r="169" spans="3:7" s="62" customFormat="1" ht="15.75" hidden="1" customHeight="1" x14ac:dyDescent="0.35">
      <c r="C169" s="57" t="s">
        <v>162</v>
      </c>
      <c r="D169" s="103"/>
      <c r="E169" s="103"/>
      <c r="F169" s="103"/>
      <c r="G169" s="66">
        <f t="shared" si="13"/>
        <v>0</v>
      </c>
    </row>
    <row r="170" spans="3:7" s="62" customFormat="1" ht="15.75" hidden="1" customHeight="1" x14ac:dyDescent="0.35">
      <c r="C170" s="61" t="s">
        <v>165</v>
      </c>
      <c r="D170" s="72">
        <f>SUM(D163:D169)</f>
        <v>0</v>
      </c>
      <c r="E170" s="72">
        <f>SUM(E163:E169)</f>
        <v>0</v>
      </c>
      <c r="F170" s="72">
        <f>SUM(F163:F169)</f>
        <v>0</v>
      </c>
      <c r="G170" s="66">
        <f t="shared" si="13"/>
        <v>0</v>
      </c>
    </row>
    <row r="171" spans="3:7" s="60" customFormat="1" ht="15.75" hidden="1" customHeight="1" x14ac:dyDescent="0.35">
      <c r="C171" s="76"/>
      <c r="D171" s="77"/>
      <c r="E171" s="77"/>
      <c r="F171" s="77"/>
      <c r="G171" s="78"/>
    </row>
    <row r="172" spans="3:7" s="62" customFormat="1" ht="15.75" hidden="1" customHeight="1" x14ac:dyDescent="0.35">
      <c r="C172" s="268" t="s">
        <v>136</v>
      </c>
      <c r="D172" s="269"/>
      <c r="E172" s="269"/>
      <c r="F172" s="269"/>
      <c r="G172" s="270"/>
    </row>
    <row r="173" spans="3:7" s="62" customFormat="1" ht="19.5" hidden="1" customHeight="1" thickBot="1" x14ac:dyDescent="0.4">
      <c r="C173" s="69" t="s">
        <v>163</v>
      </c>
      <c r="D173" s="70">
        <f>'1) Budget Table'!D159</f>
        <v>0</v>
      </c>
      <c r="E173" s="70">
        <f>'1) Budget Table'!E159</f>
        <v>0</v>
      </c>
      <c r="F173" s="70">
        <f>'1) Budget Table'!F159</f>
        <v>0</v>
      </c>
      <c r="G173" s="71">
        <f t="shared" ref="G173:G181" si="14">SUM(D173:F173)</f>
        <v>0</v>
      </c>
    </row>
    <row r="174" spans="3:7" s="62" customFormat="1" ht="15.75" hidden="1" customHeight="1" x14ac:dyDescent="0.35">
      <c r="C174" s="67" t="s">
        <v>9</v>
      </c>
      <c r="D174" s="101"/>
      <c r="E174" s="102"/>
      <c r="F174" s="102"/>
      <c r="G174" s="68">
        <f t="shared" si="14"/>
        <v>0</v>
      </c>
    </row>
    <row r="175" spans="3:7" s="62" customFormat="1" ht="15.75" hidden="1" customHeight="1" x14ac:dyDescent="0.35">
      <c r="C175" s="57" t="s">
        <v>10</v>
      </c>
      <c r="D175" s="103"/>
      <c r="E175" s="21"/>
      <c r="F175" s="21"/>
      <c r="G175" s="66">
        <f t="shared" si="14"/>
        <v>0</v>
      </c>
    </row>
    <row r="176" spans="3:7" s="62" customFormat="1" ht="15.75" hidden="1" customHeight="1" x14ac:dyDescent="0.35">
      <c r="C176" s="57" t="s">
        <v>11</v>
      </c>
      <c r="D176" s="103"/>
      <c r="E176" s="103"/>
      <c r="F176" s="103"/>
      <c r="G176" s="66">
        <f t="shared" si="14"/>
        <v>0</v>
      </c>
    </row>
    <row r="177" spans="3:7" s="62" customFormat="1" ht="15.75" hidden="1" customHeight="1" x14ac:dyDescent="0.35">
      <c r="C177" s="58" t="s">
        <v>12</v>
      </c>
      <c r="D177" s="103"/>
      <c r="E177" s="103"/>
      <c r="F177" s="103"/>
      <c r="G177" s="66">
        <f t="shared" si="14"/>
        <v>0</v>
      </c>
    </row>
    <row r="178" spans="3:7" s="62" customFormat="1" ht="15.75" hidden="1" customHeight="1" x14ac:dyDescent="0.35">
      <c r="C178" s="57" t="s">
        <v>17</v>
      </c>
      <c r="D178" s="103"/>
      <c r="E178" s="103"/>
      <c r="F178" s="103"/>
      <c r="G178" s="66">
        <f t="shared" si="14"/>
        <v>0</v>
      </c>
    </row>
    <row r="179" spans="3:7" s="62" customFormat="1" ht="15.75" hidden="1" customHeight="1" x14ac:dyDescent="0.35">
      <c r="C179" s="57" t="s">
        <v>13</v>
      </c>
      <c r="D179" s="103"/>
      <c r="E179" s="103"/>
      <c r="F179" s="103"/>
      <c r="G179" s="66">
        <f t="shared" si="14"/>
        <v>0</v>
      </c>
    </row>
    <row r="180" spans="3:7" s="62" customFormat="1" ht="15.75" hidden="1" customHeight="1" x14ac:dyDescent="0.35">
      <c r="C180" s="57" t="s">
        <v>162</v>
      </c>
      <c r="D180" s="103"/>
      <c r="E180" s="103"/>
      <c r="F180" s="103"/>
      <c r="G180" s="66">
        <f t="shared" si="14"/>
        <v>0</v>
      </c>
    </row>
    <row r="181" spans="3:7" s="62" customFormat="1" ht="15.75" hidden="1" customHeight="1" x14ac:dyDescent="0.35">
      <c r="C181" s="61" t="s">
        <v>165</v>
      </c>
      <c r="D181" s="72">
        <f>SUM(D174:D180)</f>
        <v>0</v>
      </c>
      <c r="E181" s="72">
        <f>SUM(E174:E180)</f>
        <v>0</v>
      </c>
      <c r="F181" s="72">
        <f>SUM(F174:F180)</f>
        <v>0</v>
      </c>
      <c r="G181" s="66">
        <f t="shared" si="14"/>
        <v>0</v>
      </c>
    </row>
    <row r="182" spans="3:7" s="60" customFormat="1" ht="15.75" hidden="1" customHeight="1" x14ac:dyDescent="0.35">
      <c r="C182" s="76"/>
      <c r="D182" s="77"/>
      <c r="E182" s="77"/>
      <c r="F182" s="77"/>
      <c r="G182" s="78"/>
    </row>
    <row r="183" spans="3:7" s="62" customFormat="1" ht="15.75" hidden="1" customHeight="1" x14ac:dyDescent="0.35">
      <c r="C183" s="268" t="s">
        <v>145</v>
      </c>
      <c r="D183" s="269"/>
      <c r="E183" s="269"/>
      <c r="F183" s="269"/>
      <c r="G183" s="270"/>
    </row>
    <row r="184" spans="3:7" s="62" customFormat="1" ht="22.5" hidden="1" customHeight="1" thickBot="1" x14ac:dyDescent="0.4">
      <c r="C184" s="69" t="s">
        <v>163</v>
      </c>
      <c r="D184" s="70">
        <f>'1) Budget Table'!D169</f>
        <v>0</v>
      </c>
      <c r="E184" s="70">
        <f>'1) Budget Table'!E169</f>
        <v>0</v>
      </c>
      <c r="F184" s="70">
        <f>'1) Budget Table'!F169</f>
        <v>0</v>
      </c>
      <c r="G184" s="71">
        <f t="shared" ref="G184:G192" si="15">SUM(D184:F184)</f>
        <v>0</v>
      </c>
    </row>
    <row r="185" spans="3:7" s="62" customFormat="1" ht="15.75" hidden="1" customHeight="1" x14ac:dyDescent="0.35">
      <c r="C185" s="67" t="s">
        <v>9</v>
      </c>
      <c r="D185" s="101"/>
      <c r="E185" s="102"/>
      <c r="F185" s="102"/>
      <c r="G185" s="68">
        <f t="shared" si="15"/>
        <v>0</v>
      </c>
    </row>
    <row r="186" spans="3:7" s="62" customFormat="1" ht="15.75" hidden="1" customHeight="1" x14ac:dyDescent="0.35">
      <c r="C186" s="57" t="s">
        <v>10</v>
      </c>
      <c r="D186" s="103"/>
      <c r="E186" s="21"/>
      <c r="F186" s="21"/>
      <c r="G186" s="66">
        <f t="shared" si="15"/>
        <v>0</v>
      </c>
    </row>
    <row r="187" spans="3:7" s="62" customFormat="1" ht="15.75" hidden="1" customHeight="1" x14ac:dyDescent="0.35">
      <c r="C187" s="57" t="s">
        <v>11</v>
      </c>
      <c r="D187" s="103"/>
      <c r="E187" s="103"/>
      <c r="F187" s="103"/>
      <c r="G187" s="66">
        <f t="shared" si="15"/>
        <v>0</v>
      </c>
    </row>
    <row r="188" spans="3:7" s="62" customFormat="1" ht="15.75" hidden="1" customHeight="1" x14ac:dyDescent="0.35">
      <c r="C188" s="58" t="s">
        <v>12</v>
      </c>
      <c r="D188" s="103"/>
      <c r="E188" s="103"/>
      <c r="F188" s="103"/>
      <c r="G188" s="66">
        <f t="shared" si="15"/>
        <v>0</v>
      </c>
    </row>
    <row r="189" spans="3:7" s="62" customFormat="1" ht="15.75" hidden="1" customHeight="1" x14ac:dyDescent="0.35">
      <c r="C189" s="57" t="s">
        <v>17</v>
      </c>
      <c r="D189" s="103"/>
      <c r="E189" s="103"/>
      <c r="F189" s="103"/>
      <c r="G189" s="66">
        <f t="shared" si="15"/>
        <v>0</v>
      </c>
    </row>
    <row r="190" spans="3:7" s="62" customFormat="1" ht="15.75" hidden="1" customHeight="1" x14ac:dyDescent="0.35">
      <c r="C190" s="57" t="s">
        <v>13</v>
      </c>
      <c r="D190" s="103"/>
      <c r="E190" s="103"/>
      <c r="F190" s="103"/>
      <c r="G190" s="66">
        <f t="shared" si="15"/>
        <v>0</v>
      </c>
    </row>
    <row r="191" spans="3:7" s="62" customFormat="1" ht="15.75" hidden="1" customHeight="1" x14ac:dyDescent="0.35">
      <c r="C191" s="57" t="s">
        <v>162</v>
      </c>
      <c r="D191" s="103"/>
      <c r="E191" s="103"/>
      <c r="F191" s="103"/>
      <c r="G191" s="66">
        <f t="shared" si="15"/>
        <v>0</v>
      </c>
    </row>
    <row r="192" spans="3:7" s="62" customFormat="1" ht="15.75" hidden="1" customHeight="1" x14ac:dyDescent="0.35">
      <c r="C192" s="61" t="s">
        <v>165</v>
      </c>
      <c r="D192" s="72">
        <f>SUM(D185:D191)</f>
        <v>0</v>
      </c>
      <c r="E192" s="72">
        <f>SUM(E185:E191)</f>
        <v>0</v>
      </c>
      <c r="F192" s="72">
        <f>SUM(F185:F191)</f>
        <v>0</v>
      </c>
      <c r="G192" s="66">
        <f t="shared" si="15"/>
        <v>0</v>
      </c>
    </row>
    <row r="193" spans="3:8" s="62" customFormat="1" ht="15.75" customHeight="1" x14ac:dyDescent="0.35">
      <c r="C193" s="59"/>
      <c r="D193" s="60"/>
      <c r="E193" s="60"/>
      <c r="F193" s="60"/>
      <c r="G193" s="59"/>
    </row>
    <row r="194" spans="3:8" s="62" customFormat="1" ht="15.75" customHeight="1" x14ac:dyDescent="0.35">
      <c r="C194" s="268" t="s">
        <v>533</v>
      </c>
      <c r="D194" s="269"/>
      <c r="E194" s="269"/>
      <c r="F194" s="269"/>
      <c r="G194" s="270"/>
    </row>
    <row r="195" spans="3:8" s="62" customFormat="1" ht="19.5" customHeight="1" thickBot="1" x14ac:dyDescent="0.4">
      <c r="C195" s="69" t="s">
        <v>534</v>
      </c>
      <c r="D195" s="70">
        <f>'1) Budget Table'!D178</f>
        <v>213000</v>
      </c>
      <c r="E195" s="70">
        <f>'1) Budget Table'!E178</f>
        <v>111000</v>
      </c>
      <c r="F195" s="70">
        <f>'1) Budget Table'!F178</f>
        <v>111000</v>
      </c>
      <c r="G195" s="71">
        <f t="shared" ref="G195:G203" si="16">SUM(D195:F195)</f>
        <v>435000</v>
      </c>
    </row>
    <row r="196" spans="3:8" s="62" customFormat="1" ht="15.75" customHeight="1" x14ac:dyDescent="0.35">
      <c r="C196" s="67" t="s">
        <v>9</v>
      </c>
      <c r="D196" s="196">
        <f>+'1) Budget Table'!D172</f>
        <v>73000</v>
      </c>
      <c r="E196" s="102">
        <v>40000</v>
      </c>
      <c r="F196" s="102">
        <v>40000</v>
      </c>
      <c r="G196" s="68">
        <f t="shared" si="16"/>
        <v>153000</v>
      </c>
    </row>
    <row r="197" spans="3:8" s="62" customFormat="1" ht="15.75" customHeight="1" x14ac:dyDescent="0.35">
      <c r="C197" s="57" t="s">
        <v>10</v>
      </c>
      <c r="D197" s="103">
        <f>+'1) Budget Table'!D173</f>
        <v>10000</v>
      </c>
      <c r="E197" s="21">
        <v>6000</v>
      </c>
      <c r="F197" s="21">
        <v>6000</v>
      </c>
      <c r="G197" s="66">
        <f t="shared" si="16"/>
        <v>22000</v>
      </c>
    </row>
    <row r="198" spans="3:8" s="62" customFormat="1" ht="15.75" customHeight="1" x14ac:dyDescent="0.35">
      <c r="C198" s="57" t="s">
        <v>11</v>
      </c>
      <c r="D198" s="103">
        <f>+'1) Budget Table'!D174+'1) Budget Table'!D175</f>
        <v>55000</v>
      </c>
      <c r="E198" s="103">
        <v>35000</v>
      </c>
      <c r="F198" s="103">
        <v>35000</v>
      </c>
      <c r="G198" s="66">
        <f t="shared" si="16"/>
        <v>125000</v>
      </c>
    </row>
    <row r="199" spans="3:8" s="62" customFormat="1" ht="15.75" customHeight="1" x14ac:dyDescent="0.35">
      <c r="C199" s="58" t="s">
        <v>12</v>
      </c>
      <c r="D199" s="103"/>
      <c r="E199" s="103"/>
      <c r="F199" s="103"/>
      <c r="G199" s="66">
        <f t="shared" si="16"/>
        <v>0</v>
      </c>
    </row>
    <row r="200" spans="3:8" s="62" customFormat="1" ht="15.75" customHeight="1" x14ac:dyDescent="0.35">
      <c r="C200" s="57" t="s">
        <v>17</v>
      </c>
      <c r="D200" s="103"/>
      <c r="E200" s="103"/>
      <c r="F200" s="103"/>
      <c r="G200" s="66">
        <f t="shared" si="16"/>
        <v>0</v>
      </c>
    </row>
    <row r="201" spans="3:8" s="62" customFormat="1" ht="15.75" customHeight="1" x14ac:dyDescent="0.35">
      <c r="C201" s="57" t="s">
        <v>13</v>
      </c>
      <c r="D201" s="103"/>
      <c r="E201" s="103"/>
      <c r="F201" s="103"/>
      <c r="G201" s="66">
        <f t="shared" si="16"/>
        <v>0</v>
      </c>
    </row>
    <row r="202" spans="3:8" s="62" customFormat="1" ht="15.75" customHeight="1" x14ac:dyDescent="0.35">
      <c r="C202" s="57" t="s">
        <v>162</v>
      </c>
      <c r="D202" s="103">
        <f>+'1) Budget Table'!D176+'1) Budget Table'!D177</f>
        <v>75000</v>
      </c>
      <c r="E202" s="103">
        <v>30000</v>
      </c>
      <c r="F202" s="103">
        <v>30000</v>
      </c>
      <c r="G202" s="66">
        <f t="shared" si="16"/>
        <v>135000</v>
      </c>
    </row>
    <row r="203" spans="3:8" s="62" customFormat="1" ht="15.75" customHeight="1" x14ac:dyDescent="0.35">
      <c r="C203" s="61" t="s">
        <v>165</v>
      </c>
      <c r="D203" s="72">
        <f>SUM(D196:D202)</f>
        <v>213000</v>
      </c>
      <c r="E203" s="72">
        <f>SUM(E196:E202)</f>
        <v>111000</v>
      </c>
      <c r="F203" s="72">
        <f>SUM(F196:F202)</f>
        <v>111000</v>
      </c>
      <c r="G203" s="66">
        <f t="shared" si="16"/>
        <v>435000</v>
      </c>
    </row>
    <row r="204" spans="3:8" s="62" customFormat="1" ht="15.75" customHeight="1" thickBot="1" x14ac:dyDescent="0.4">
      <c r="C204" s="59"/>
      <c r="D204" s="60"/>
      <c r="E204" s="60"/>
      <c r="F204" s="60"/>
      <c r="G204" s="59"/>
    </row>
    <row r="205" spans="3:8" s="62" customFormat="1" ht="19.5" customHeight="1" thickBot="1" x14ac:dyDescent="0.4">
      <c r="C205" s="271" t="s">
        <v>18</v>
      </c>
      <c r="D205" s="272"/>
      <c r="E205" s="272"/>
      <c r="F205" s="272"/>
      <c r="G205" s="273"/>
    </row>
    <row r="206" spans="3:8" s="62" customFormat="1" ht="19.5" customHeight="1" x14ac:dyDescent="0.35">
      <c r="C206" s="169"/>
      <c r="D206" s="165" t="s">
        <v>526</v>
      </c>
      <c r="E206" s="165" t="s">
        <v>527</v>
      </c>
      <c r="F206" s="165" t="s">
        <v>528</v>
      </c>
      <c r="G206" s="274" t="s">
        <v>18</v>
      </c>
    </row>
    <row r="207" spans="3:8" s="62" customFormat="1" ht="19.5" customHeight="1" x14ac:dyDescent="0.35">
      <c r="C207" s="169"/>
      <c r="D207" s="164" t="str">
        <f>'1) Budget Table'!D13</f>
        <v>OIM</v>
      </c>
      <c r="E207" s="164" t="str">
        <f>'1) Budget Table'!E13</f>
        <v>UNFPA</v>
      </c>
      <c r="F207" s="164" t="str">
        <f>'1) Budget Table'!F13</f>
        <v>HCDH</v>
      </c>
      <c r="G207" s="275"/>
    </row>
    <row r="208" spans="3:8" s="62" customFormat="1" ht="19.5" customHeight="1" x14ac:dyDescent="0.35">
      <c r="C208" s="161" t="s">
        <v>9</v>
      </c>
      <c r="D208" s="170">
        <f>SUM(D185,D174,D163,D152,D140,D129,D118,D107,D95,D84,D73,D62,D50,D39,D28,D17,D196)</f>
        <v>73000</v>
      </c>
      <c r="E208" s="170">
        <f>SUM(E185,E174,E163,E152,E140,E129,E118,E107,E95,E84,E73,E62,E50,E39,E28,E17,E196)</f>
        <v>40000</v>
      </c>
      <c r="F208" s="170">
        <f t="shared" ref="F208" si="17">SUM(F185,F174,F163,F152,F140,F129,F118,F107,F95,F84,F73,F62,F50,F39,F28,F17,F196)</f>
        <v>40000</v>
      </c>
      <c r="G208" s="166">
        <f t="shared" ref="G208:G215" si="18">SUM(D208:F208)</f>
        <v>153000</v>
      </c>
      <c r="H208" s="228"/>
    </row>
    <row r="209" spans="3:14" s="62" customFormat="1" ht="34.5" customHeight="1" x14ac:dyDescent="0.35">
      <c r="C209" s="161" t="s">
        <v>10</v>
      </c>
      <c r="D209" s="170">
        <f>SUM(D186,D175,D164,D153,D141,D130,D119,D108,D96,D85,D74,D63,D51,D40,D29,D18,D197)</f>
        <v>10000</v>
      </c>
      <c r="E209" s="170">
        <f t="shared" ref="E209:F209" si="19">SUM(E186,E175,E164,E153,E141,E130,E119,E108,E96,E85,E74,E63,E51,E40,E29,E18,E197)</f>
        <v>6000</v>
      </c>
      <c r="F209" s="170">
        <f t="shared" si="19"/>
        <v>6000</v>
      </c>
      <c r="G209" s="167">
        <f t="shared" si="18"/>
        <v>22000</v>
      </c>
    </row>
    <row r="210" spans="3:14" s="62" customFormat="1" ht="48" customHeight="1" x14ac:dyDescent="0.35">
      <c r="C210" s="161" t="s">
        <v>11</v>
      </c>
      <c r="D210" s="170">
        <f t="shared" ref="D210:F214" si="20">SUM(D187,D176,D165,D154,D142,D131,D120,D109,D97,D86,D75,D64,D52,D41,D30,D19,D198)</f>
        <v>55000</v>
      </c>
      <c r="E210" s="170">
        <f t="shared" si="20"/>
        <v>35000</v>
      </c>
      <c r="F210" s="170">
        <f t="shared" si="20"/>
        <v>35000</v>
      </c>
      <c r="G210" s="167">
        <f t="shared" si="18"/>
        <v>125000</v>
      </c>
    </row>
    <row r="211" spans="3:14" s="62" customFormat="1" ht="33" customHeight="1" x14ac:dyDescent="0.35">
      <c r="C211" s="163" t="s">
        <v>12</v>
      </c>
      <c r="D211" s="170">
        <f t="shared" si="20"/>
        <v>313000</v>
      </c>
      <c r="E211" s="170">
        <f>SUM(E20,E31,E42,E65,E76,E87,E98,E199)</f>
        <v>70000</v>
      </c>
      <c r="F211" s="170">
        <f t="shared" si="20"/>
        <v>135000</v>
      </c>
      <c r="G211" s="167">
        <f t="shared" si="18"/>
        <v>518000</v>
      </c>
    </row>
    <row r="212" spans="3:14" s="62" customFormat="1" ht="21" customHeight="1" x14ac:dyDescent="0.35">
      <c r="C212" s="161" t="s">
        <v>17</v>
      </c>
      <c r="D212" s="170">
        <f t="shared" si="20"/>
        <v>0</v>
      </c>
      <c r="E212" s="170">
        <f t="shared" si="20"/>
        <v>0</v>
      </c>
      <c r="F212" s="170">
        <f t="shared" si="20"/>
        <v>0</v>
      </c>
      <c r="G212" s="167">
        <f t="shared" si="18"/>
        <v>0</v>
      </c>
      <c r="H212" s="26"/>
      <c r="I212" s="26"/>
      <c r="J212" s="26"/>
      <c r="K212" s="26"/>
      <c r="L212" s="26"/>
      <c r="M212" s="25"/>
    </row>
    <row r="213" spans="3:14" s="62" customFormat="1" ht="39.75" customHeight="1" x14ac:dyDescent="0.35">
      <c r="C213" s="161" t="s">
        <v>13</v>
      </c>
      <c r="D213" s="170">
        <f t="shared" si="20"/>
        <v>0</v>
      </c>
      <c r="E213" s="170">
        <f t="shared" si="20"/>
        <v>276500</v>
      </c>
      <c r="F213" s="170">
        <f t="shared" si="20"/>
        <v>105000</v>
      </c>
      <c r="G213" s="167">
        <f t="shared" si="18"/>
        <v>381500</v>
      </c>
      <c r="H213" s="26"/>
      <c r="I213" s="26"/>
      <c r="J213" s="26"/>
      <c r="K213" s="26"/>
      <c r="L213" s="26"/>
      <c r="M213" s="25"/>
    </row>
    <row r="214" spans="3:14" s="62" customFormat="1" ht="23.25" customHeight="1" x14ac:dyDescent="0.35">
      <c r="C214" s="161" t="s">
        <v>162</v>
      </c>
      <c r="D214" s="145">
        <f t="shared" si="20"/>
        <v>75000</v>
      </c>
      <c r="E214" s="145">
        <f t="shared" si="20"/>
        <v>30000</v>
      </c>
      <c r="F214" s="145">
        <f t="shared" si="20"/>
        <v>30000</v>
      </c>
      <c r="G214" s="167">
        <f t="shared" si="18"/>
        <v>135000</v>
      </c>
      <c r="H214" s="26"/>
      <c r="I214" s="26"/>
      <c r="J214" s="26"/>
      <c r="K214" s="26"/>
      <c r="L214" s="26"/>
      <c r="M214" s="25"/>
    </row>
    <row r="215" spans="3:14" s="62" customFormat="1" ht="22.5" customHeight="1" x14ac:dyDescent="0.35">
      <c r="C215" s="173" t="s">
        <v>539</v>
      </c>
      <c r="D215" s="146">
        <f>SUM(D208:D214)</f>
        <v>526000</v>
      </c>
      <c r="E215" s="146">
        <f>SUM(E208:E214)</f>
        <v>457500</v>
      </c>
      <c r="F215" s="146">
        <f>SUM(F208:F214)</f>
        <v>351000</v>
      </c>
      <c r="G215" s="147">
        <f t="shared" si="18"/>
        <v>1334500</v>
      </c>
      <c r="H215" s="26"/>
      <c r="I215" s="26"/>
      <c r="J215" s="26"/>
      <c r="K215" s="26"/>
      <c r="L215" s="26"/>
      <c r="M215" s="25"/>
    </row>
    <row r="216" spans="3:14" s="62" customFormat="1" ht="26.25" customHeight="1" thickBot="1" x14ac:dyDescent="0.4">
      <c r="C216" s="150" t="s">
        <v>537</v>
      </c>
      <c r="D216" s="171">
        <f>D215*0.07</f>
        <v>36820</v>
      </c>
      <c r="E216" s="171">
        <f>E215*0.07</f>
        <v>32025.000000000004</v>
      </c>
      <c r="F216" s="171">
        <f t="shared" ref="F216:G216" si="21">F215*0.07</f>
        <v>24570.000000000004</v>
      </c>
      <c r="G216" s="151">
        <f t="shared" si="21"/>
        <v>93415.000000000015</v>
      </c>
      <c r="H216" s="36"/>
      <c r="I216" s="36"/>
      <c r="J216" s="36"/>
      <c r="K216" s="36"/>
      <c r="L216" s="63"/>
      <c r="M216" s="60"/>
    </row>
    <row r="217" spans="3:14" s="62" customFormat="1" ht="23.25" customHeight="1" thickBot="1" x14ac:dyDescent="0.4">
      <c r="C217" s="148" t="s">
        <v>538</v>
      </c>
      <c r="D217" s="149">
        <f>SUM(D215:D216)</f>
        <v>562820</v>
      </c>
      <c r="E217" s="149">
        <f t="shared" ref="E217:G217" si="22">SUM(E215:E216)</f>
        <v>489525</v>
      </c>
      <c r="F217" s="149">
        <f t="shared" si="22"/>
        <v>375570</v>
      </c>
      <c r="G217" s="82">
        <f t="shared" si="22"/>
        <v>1427915</v>
      </c>
      <c r="H217" s="36"/>
      <c r="I217" s="36"/>
      <c r="J217" s="36"/>
      <c r="K217" s="36"/>
      <c r="L217" s="63"/>
      <c r="M217" s="60"/>
    </row>
    <row r="218" spans="3:14" ht="15.75" customHeight="1" x14ac:dyDescent="0.35">
      <c r="L218" s="64"/>
    </row>
    <row r="219" spans="3:14" ht="15.75" customHeight="1" x14ac:dyDescent="0.35">
      <c r="H219" s="194"/>
      <c r="I219" s="194"/>
      <c r="L219" s="64"/>
    </row>
    <row r="220" spans="3:14" ht="15.75" customHeight="1" x14ac:dyDescent="0.35">
      <c r="H220" s="194"/>
      <c r="I220" s="194"/>
      <c r="L220" s="62"/>
    </row>
    <row r="221" spans="3:14" ht="40.5" customHeight="1" x14ac:dyDescent="0.35">
      <c r="H221" s="194"/>
      <c r="I221" s="194"/>
      <c r="L221" s="65"/>
    </row>
    <row r="222" spans="3:14" ht="24.75" customHeight="1" x14ac:dyDescent="0.35">
      <c r="H222" s="194"/>
      <c r="I222" s="194"/>
      <c r="L222" s="65"/>
    </row>
    <row r="223" spans="3:14" ht="41.25" customHeight="1" x14ac:dyDescent="0.35">
      <c r="H223" s="14"/>
      <c r="I223" s="194"/>
      <c r="L223" s="65"/>
    </row>
    <row r="224" spans="3:14" ht="51.75" customHeight="1" x14ac:dyDescent="0.35">
      <c r="H224" s="14"/>
      <c r="I224" s="194"/>
      <c r="L224" s="65"/>
      <c r="N224" s="59"/>
    </row>
    <row r="225" spans="3:14" ht="42" customHeight="1" x14ac:dyDescent="0.35">
      <c r="H225" s="194"/>
      <c r="I225" s="194"/>
      <c r="L225" s="65"/>
      <c r="N225" s="59"/>
    </row>
    <row r="226" spans="3:14" s="60" customFormat="1" ht="42" customHeight="1" x14ac:dyDescent="0.35">
      <c r="C226" s="59"/>
      <c r="G226" s="59"/>
      <c r="H226" s="62"/>
      <c r="I226" s="194"/>
      <c r="J226" s="59"/>
      <c r="K226" s="59"/>
      <c r="L226" s="65"/>
      <c r="M226" s="59"/>
    </row>
    <row r="227" spans="3:14" s="60" customFormat="1" ht="42" customHeight="1" x14ac:dyDescent="0.35">
      <c r="C227" s="59"/>
      <c r="G227" s="59"/>
      <c r="H227" s="59"/>
      <c r="I227" s="194"/>
      <c r="J227" s="59"/>
      <c r="K227" s="59"/>
      <c r="L227" s="59"/>
      <c r="M227" s="59"/>
    </row>
    <row r="228" spans="3:14" s="60" customFormat="1" ht="63.75" customHeight="1" x14ac:dyDescent="0.35">
      <c r="C228" s="59"/>
      <c r="G228" s="59"/>
      <c r="H228" s="59"/>
      <c r="I228" s="64"/>
      <c r="J228" s="62"/>
      <c r="K228" s="62"/>
      <c r="L228" s="59"/>
      <c r="M228" s="59"/>
    </row>
    <row r="229" spans="3:14" s="60" customFormat="1" ht="42" customHeight="1" x14ac:dyDescent="0.35">
      <c r="C229" s="59"/>
      <c r="G229" s="59"/>
      <c r="H229" s="59"/>
      <c r="I229" s="59"/>
      <c r="J229" s="59"/>
      <c r="K229" s="59"/>
      <c r="L229" s="59"/>
      <c r="M229" s="64"/>
    </row>
    <row r="230" spans="3:14" ht="23.25" customHeight="1" x14ac:dyDescent="0.35">
      <c r="N230" s="59"/>
    </row>
    <row r="231" spans="3:14" ht="27.75" customHeight="1" x14ac:dyDescent="0.35">
      <c r="L231" s="62"/>
      <c r="N231" s="59"/>
    </row>
    <row r="232" spans="3:14" ht="55.5" customHeight="1" x14ac:dyDescent="0.35">
      <c r="N232" s="59"/>
    </row>
    <row r="233" spans="3:14" ht="57.75" customHeight="1" x14ac:dyDescent="0.35">
      <c r="M233" s="62"/>
      <c r="N233" s="59"/>
    </row>
    <row r="234" spans="3:14" ht="21.75" customHeight="1" x14ac:dyDescent="0.35">
      <c r="N234" s="59"/>
    </row>
    <row r="235" spans="3:14" ht="49.5" customHeight="1" x14ac:dyDescent="0.35">
      <c r="N235" s="59"/>
    </row>
    <row r="236" spans="3:14" ht="28.5" customHeight="1" x14ac:dyDescent="0.35">
      <c r="N236" s="59"/>
    </row>
    <row r="237" spans="3:14" ht="28.5" customHeight="1" x14ac:dyDescent="0.35">
      <c r="N237" s="59"/>
    </row>
    <row r="238" spans="3:14" ht="28.5" customHeight="1" x14ac:dyDescent="0.35">
      <c r="N238" s="59"/>
    </row>
    <row r="239" spans="3:14" ht="23.25" customHeight="1" x14ac:dyDescent="0.35">
      <c r="N239" s="64"/>
    </row>
    <row r="240" spans="3:14" ht="43.5" customHeight="1" x14ac:dyDescent="0.35">
      <c r="N240" s="64"/>
    </row>
    <row r="241" spans="3:14" ht="55.5" customHeight="1" x14ac:dyDescent="0.35">
      <c r="N241" s="59"/>
    </row>
    <row r="242" spans="3:14" ht="42.75" customHeight="1" x14ac:dyDescent="0.35">
      <c r="N242" s="64"/>
    </row>
    <row r="243" spans="3:14" ht="21.75" customHeight="1" x14ac:dyDescent="0.35">
      <c r="N243" s="64"/>
    </row>
    <row r="244" spans="3:14" ht="21.75" customHeight="1" x14ac:dyDescent="0.35">
      <c r="N244" s="64"/>
    </row>
    <row r="245" spans="3:14" s="62" customFormat="1" ht="23.25" customHeight="1" x14ac:dyDescent="0.35">
      <c r="C245" s="59"/>
      <c r="D245" s="60"/>
      <c r="E245" s="60"/>
      <c r="F245" s="60"/>
      <c r="G245" s="59"/>
      <c r="H245" s="59"/>
      <c r="I245" s="59"/>
      <c r="J245" s="59"/>
      <c r="K245" s="59"/>
      <c r="L245" s="59"/>
      <c r="M245" s="59"/>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B14:G14"/>
    <mergeCell ref="C2:F2"/>
    <mergeCell ref="C5:G5"/>
    <mergeCell ref="C6:G8"/>
    <mergeCell ref="C10:F10"/>
    <mergeCell ref="G12:G13"/>
    <mergeCell ref="C116:G116"/>
    <mergeCell ref="C15:G15"/>
    <mergeCell ref="C26:G26"/>
    <mergeCell ref="C37:G37"/>
    <mergeCell ref="C47:G47"/>
    <mergeCell ref="B59:G59"/>
    <mergeCell ref="C60:G60"/>
    <mergeCell ref="C71:G71"/>
    <mergeCell ref="C82:G82"/>
    <mergeCell ref="C93:G93"/>
    <mergeCell ref="B104:G104"/>
    <mergeCell ref="C105:G105"/>
    <mergeCell ref="C183:G183"/>
    <mergeCell ref="C194:G194"/>
    <mergeCell ref="C205:G205"/>
    <mergeCell ref="G206:G207"/>
    <mergeCell ref="C127:G127"/>
    <mergeCell ref="C138:G138"/>
    <mergeCell ref="B149:G149"/>
    <mergeCell ref="C150:G150"/>
    <mergeCell ref="C161:G161"/>
    <mergeCell ref="C172:G17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Output totals must match the original total from Table 1, and will show as red if not. " sqref="G24" xr:uid="{BD4199D5-BAA1-4B4A-984C-069924C48F8F}"/>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CF689D1E-958A-49B0-B673-AA28752BBE0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748DEEE7-A944-40FD-972F-FAF8495A9FE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E3ADF166-5BA7-4A3D-ABFA-A451F9CAFB61}"/>
    <dataValidation allowBlank="1" showInputMessage="1" showErrorMessage="1" prompt="Includes staff and non-staff travel paid for by the organization directly related to a project." sqref="C21 C32 C43 C54 C66 C77 C88 C99 C111 C122 C133 C144 C156 C167 C178 C189 C212 C200" xr:uid="{37B67557-CAF7-4554-B348-55CFEE577E7A}"/>
    <dataValidation allowBlank="1" showInputMessage="1" showErrorMessage="1" prompt="Services contracted by an organization which follow the normal procurement processes." sqref="C20 C31 C42 C53 C65 C76 C87 C98 C110 C121 C132 C143 C155 C166 C177 C188 C211 C199" xr:uid="{F6C1C01A-2ED3-4AA4-9352-AF50F4AA61A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3F5D8270-EB69-418A-B9EC-D9FA3F9A2120}"/>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C88AF28E-CB33-4C6B-AEE7-DBED976F4A58}"/>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5DCC8BC6-9931-4D74-9688-39D823610310}">
            <xm:f>'1) Budget Table'!$G$191</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56" t="s">
        <v>27</v>
      </c>
      <c r="C2" s="1"/>
      <c r="D2" s="1"/>
      <c r="E2" s="1"/>
      <c r="F2" s="1"/>
    </row>
    <row r="3" spans="2:6" x14ac:dyDescent="0.35">
      <c r="B3" s="157"/>
    </row>
    <row r="4" spans="2:6" ht="30.75" customHeight="1" x14ac:dyDescent="0.35">
      <c r="B4" s="158" t="s">
        <v>20</v>
      </c>
    </row>
    <row r="5" spans="2:6" ht="30.75" customHeight="1" x14ac:dyDescent="0.35">
      <c r="B5" s="158"/>
    </row>
    <row r="6" spans="2:6" ht="58" x14ac:dyDescent="0.35">
      <c r="B6" s="158" t="s">
        <v>21</v>
      </c>
    </row>
    <row r="7" spans="2:6" x14ac:dyDescent="0.35">
      <c r="B7" s="158"/>
    </row>
    <row r="8" spans="2:6" ht="58" x14ac:dyDescent="0.35">
      <c r="B8" s="158" t="s">
        <v>22</v>
      </c>
    </row>
    <row r="9" spans="2:6" x14ac:dyDescent="0.35">
      <c r="B9" s="158"/>
    </row>
    <row r="10" spans="2:6" ht="58" x14ac:dyDescent="0.35">
      <c r="B10" s="158" t="s">
        <v>23</v>
      </c>
    </row>
    <row r="11" spans="2:6" x14ac:dyDescent="0.35">
      <c r="B11" s="158"/>
    </row>
    <row r="12" spans="2:6" ht="29" x14ac:dyDescent="0.35">
      <c r="B12" s="158" t="s">
        <v>24</v>
      </c>
    </row>
    <row r="13" spans="2:6" x14ac:dyDescent="0.35">
      <c r="B13" s="158"/>
    </row>
    <row r="14" spans="2:6" ht="58" x14ac:dyDescent="0.35">
      <c r="B14" s="158" t="s">
        <v>25</v>
      </c>
    </row>
    <row r="15" spans="2:6" x14ac:dyDescent="0.35">
      <c r="B15" s="158"/>
    </row>
    <row r="16" spans="2:6" ht="44" thickBot="1" x14ac:dyDescent="0.4">
      <c r="B16" s="159"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03" t="s">
        <v>548</v>
      </c>
      <c r="C2" s="304"/>
      <c r="D2" s="305"/>
    </row>
    <row r="3" spans="2:4" ht="15" thickBot="1" x14ac:dyDescent="0.4">
      <c r="B3" s="306"/>
      <c r="C3" s="307"/>
      <c r="D3" s="308"/>
    </row>
    <row r="4" spans="2:4" ht="15" thickBot="1" x14ac:dyDescent="0.4"/>
    <row r="5" spans="2:4" x14ac:dyDescent="0.35">
      <c r="B5" s="294" t="s">
        <v>166</v>
      </c>
      <c r="C5" s="295"/>
      <c r="D5" s="296"/>
    </row>
    <row r="6" spans="2:4" ht="15" thickBot="1" x14ac:dyDescent="0.4">
      <c r="B6" s="297"/>
      <c r="C6" s="298"/>
      <c r="D6" s="299"/>
    </row>
    <row r="7" spans="2:4" x14ac:dyDescent="0.35">
      <c r="B7" s="90" t="s">
        <v>176</v>
      </c>
      <c r="C7" s="292">
        <f>SUM('1) Budget Table'!D22:F22,'1) Budget Table'!D29:F29,'1) Budget Table'!D39:F39,'1) Budget Table'!D49:F49)</f>
        <v>416500</v>
      </c>
      <c r="D7" s="293"/>
    </row>
    <row r="8" spans="2:4" x14ac:dyDescent="0.35">
      <c r="B8" s="90" t="s">
        <v>523</v>
      </c>
      <c r="C8" s="290">
        <f>SUM(D10:D14)</f>
        <v>0</v>
      </c>
      <c r="D8" s="291"/>
    </row>
    <row r="9" spans="2:4" x14ac:dyDescent="0.35">
      <c r="B9" s="91" t="s">
        <v>517</v>
      </c>
      <c r="C9" s="92" t="s">
        <v>518</v>
      </c>
      <c r="D9" s="93" t="s">
        <v>519</v>
      </c>
    </row>
    <row r="10" spans="2:4" ht="35.15" customHeight="1" x14ac:dyDescent="0.35">
      <c r="B10" s="118"/>
      <c r="C10" s="95"/>
      <c r="D10" s="96">
        <f>$C$7*C10</f>
        <v>0</v>
      </c>
    </row>
    <row r="11" spans="2:4" ht="35.15" customHeight="1" x14ac:dyDescent="0.35">
      <c r="B11" s="118"/>
      <c r="C11" s="95"/>
      <c r="D11" s="96">
        <f>C7*C11</f>
        <v>0</v>
      </c>
    </row>
    <row r="12" spans="2:4" ht="35.15" customHeight="1" x14ac:dyDescent="0.35">
      <c r="B12" s="119"/>
      <c r="C12" s="95"/>
      <c r="D12" s="96">
        <f>C7*C12</f>
        <v>0</v>
      </c>
    </row>
    <row r="13" spans="2:4" ht="35.15" customHeight="1" x14ac:dyDescent="0.35">
      <c r="B13" s="119"/>
      <c r="C13" s="95"/>
      <c r="D13" s="96">
        <f>C7*C13</f>
        <v>0</v>
      </c>
    </row>
    <row r="14" spans="2:4" ht="35.15" customHeight="1" thickBot="1" x14ac:dyDescent="0.4">
      <c r="B14" s="120"/>
      <c r="C14" s="95"/>
      <c r="D14" s="100">
        <f>C7*C14</f>
        <v>0</v>
      </c>
    </row>
    <row r="15" spans="2:4" ht="15" thickBot="1" x14ac:dyDescent="0.4"/>
    <row r="16" spans="2:4" x14ac:dyDescent="0.35">
      <c r="B16" s="294" t="s">
        <v>520</v>
      </c>
      <c r="C16" s="295"/>
      <c r="D16" s="296"/>
    </row>
    <row r="17" spans="2:4" ht="15" thickBot="1" x14ac:dyDescent="0.4">
      <c r="B17" s="300"/>
      <c r="C17" s="301"/>
      <c r="D17" s="302"/>
    </row>
    <row r="18" spans="2:4" x14ac:dyDescent="0.35">
      <c r="B18" s="90" t="s">
        <v>176</v>
      </c>
      <c r="C18" s="292">
        <f>SUM('1) Budget Table'!D60:F60,'1) Budget Table'!D69:F69,'1) Budget Table'!D80:F80,'1) Budget Table'!D85:F85)</f>
        <v>483000</v>
      </c>
      <c r="D18" s="293"/>
    </row>
    <row r="19" spans="2:4" x14ac:dyDescent="0.35">
      <c r="B19" s="90" t="s">
        <v>523</v>
      </c>
      <c r="C19" s="290">
        <f>SUM(D21:D25)</f>
        <v>0</v>
      </c>
      <c r="D19" s="291"/>
    </row>
    <row r="20" spans="2:4" x14ac:dyDescent="0.35">
      <c r="B20" s="91" t="s">
        <v>517</v>
      </c>
      <c r="C20" s="92" t="s">
        <v>518</v>
      </c>
      <c r="D20" s="93" t="s">
        <v>519</v>
      </c>
    </row>
    <row r="21" spans="2:4" ht="35.15" customHeight="1" x14ac:dyDescent="0.35">
      <c r="B21" s="94"/>
      <c r="C21" s="95"/>
      <c r="D21" s="96">
        <f>$C$18*C21</f>
        <v>0</v>
      </c>
    </row>
    <row r="22" spans="2:4" ht="35.15" customHeight="1" x14ac:dyDescent="0.35">
      <c r="B22" s="97"/>
      <c r="C22" s="95"/>
      <c r="D22" s="96">
        <f>$C$18*C22</f>
        <v>0</v>
      </c>
    </row>
    <row r="23" spans="2:4" ht="35.15" customHeight="1" x14ac:dyDescent="0.35">
      <c r="B23" s="98"/>
      <c r="C23" s="95"/>
      <c r="D23" s="96">
        <f>$C$18*C23</f>
        <v>0</v>
      </c>
    </row>
    <row r="24" spans="2:4" ht="35.15" customHeight="1" x14ac:dyDescent="0.35">
      <c r="B24" s="98"/>
      <c r="C24" s="95"/>
      <c r="D24" s="96">
        <f>$C$18*C24</f>
        <v>0</v>
      </c>
    </row>
    <row r="25" spans="2:4" ht="35.15" customHeight="1" thickBot="1" x14ac:dyDescent="0.4">
      <c r="B25" s="99"/>
      <c r="C25" s="95"/>
      <c r="D25" s="96">
        <f>$C$18*C25</f>
        <v>0</v>
      </c>
    </row>
    <row r="26" spans="2:4" ht="15" thickBot="1" x14ac:dyDescent="0.4"/>
    <row r="27" spans="2:4" x14ac:dyDescent="0.35">
      <c r="B27" s="294" t="s">
        <v>521</v>
      </c>
      <c r="C27" s="295"/>
      <c r="D27" s="296"/>
    </row>
    <row r="28" spans="2:4" ht="15" thickBot="1" x14ac:dyDescent="0.4">
      <c r="B28" s="297"/>
      <c r="C28" s="298"/>
      <c r="D28" s="299"/>
    </row>
    <row r="29" spans="2:4" x14ac:dyDescent="0.35">
      <c r="B29" s="90" t="s">
        <v>176</v>
      </c>
      <c r="C29" s="292">
        <f>SUM('1) Budget Table'!D97:F97,'1) Budget Table'!D107:F107,'1) Budget Table'!D117:F117,'1) Budget Table'!D127:F127)</f>
        <v>0</v>
      </c>
      <c r="D29" s="293"/>
    </row>
    <row r="30" spans="2:4" x14ac:dyDescent="0.35">
      <c r="B30" s="90" t="s">
        <v>523</v>
      </c>
      <c r="C30" s="290">
        <f>SUM(D32:D36)</f>
        <v>0</v>
      </c>
      <c r="D30" s="291"/>
    </row>
    <row r="31" spans="2:4" x14ac:dyDescent="0.35">
      <c r="B31" s="91" t="s">
        <v>517</v>
      </c>
      <c r="C31" s="92" t="s">
        <v>518</v>
      </c>
      <c r="D31" s="93" t="s">
        <v>519</v>
      </c>
    </row>
    <row r="32" spans="2:4" ht="35.15" customHeight="1" x14ac:dyDescent="0.35">
      <c r="B32" s="94"/>
      <c r="C32" s="95"/>
      <c r="D32" s="96">
        <f>$C$29*C32</f>
        <v>0</v>
      </c>
    </row>
    <row r="33" spans="2:4" ht="35.15" customHeight="1" x14ac:dyDescent="0.35">
      <c r="B33" s="97"/>
      <c r="C33" s="95"/>
      <c r="D33" s="96">
        <f>$C$29*C33</f>
        <v>0</v>
      </c>
    </row>
    <row r="34" spans="2:4" ht="35.15" customHeight="1" x14ac:dyDescent="0.35">
      <c r="B34" s="98"/>
      <c r="C34" s="95"/>
      <c r="D34" s="96">
        <f>$C$29*C34</f>
        <v>0</v>
      </c>
    </row>
    <row r="35" spans="2:4" ht="35.15" customHeight="1" x14ac:dyDescent="0.35">
      <c r="B35" s="98"/>
      <c r="C35" s="95"/>
      <c r="D35" s="96">
        <f>$C$29*C35</f>
        <v>0</v>
      </c>
    </row>
    <row r="36" spans="2:4" ht="35.15" customHeight="1" thickBot="1" x14ac:dyDescent="0.4">
      <c r="B36" s="99"/>
      <c r="C36" s="95"/>
      <c r="D36" s="96">
        <f>$C$29*C36</f>
        <v>0</v>
      </c>
    </row>
    <row r="37" spans="2:4" ht="15" thickBot="1" x14ac:dyDescent="0.4"/>
    <row r="38" spans="2:4" x14ac:dyDescent="0.35">
      <c r="B38" s="294" t="s">
        <v>522</v>
      </c>
      <c r="C38" s="295"/>
      <c r="D38" s="296"/>
    </row>
    <row r="39" spans="2:4" ht="15" thickBot="1" x14ac:dyDescent="0.4">
      <c r="B39" s="297"/>
      <c r="C39" s="298"/>
      <c r="D39" s="299"/>
    </row>
    <row r="40" spans="2:4" x14ac:dyDescent="0.35">
      <c r="B40" s="90" t="s">
        <v>176</v>
      </c>
      <c r="C40" s="292">
        <f>SUM('1) Budget Table'!D139:F139,'1) Budget Table'!D149:F149,'1) Budget Table'!D159:F159,'1) Budget Table'!D169:F169)</f>
        <v>0</v>
      </c>
      <c r="D40" s="293"/>
    </row>
    <row r="41" spans="2:4" x14ac:dyDescent="0.35">
      <c r="B41" s="90" t="s">
        <v>523</v>
      </c>
      <c r="C41" s="290">
        <f>SUM(D43:D47)</f>
        <v>0</v>
      </c>
      <c r="D41" s="291"/>
    </row>
    <row r="42" spans="2:4" x14ac:dyDescent="0.35">
      <c r="B42" s="91" t="s">
        <v>517</v>
      </c>
      <c r="C42" s="92" t="s">
        <v>518</v>
      </c>
      <c r="D42" s="93" t="s">
        <v>519</v>
      </c>
    </row>
    <row r="43" spans="2:4" ht="35.15" customHeight="1" x14ac:dyDescent="0.35">
      <c r="B43" s="94"/>
      <c r="C43" s="95"/>
      <c r="D43" s="96">
        <f>$C$40*C43</f>
        <v>0</v>
      </c>
    </row>
    <row r="44" spans="2:4" ht="35.15" customHeight="1" x14ac:dyDescent="0.35">
      <c r="B44" s="97"/>
      <c r="C44" s="95"/>
      <c r="D44" s="96">
        <f>$C$40*C44</f>
        <v>0</v>
      </c>
    </row>
    <row r="45" spans="2:4" ht="35.15" customHeight="1" x14ac:dyDescent="0.35">
      <c r="B45" s="98"/>
      <c r="C45" s="95"/>
      <c r="D45" s="96">
        <f>$C$40*C45</f>
        <v>0</v>
      </c>
    </row>
    <row r="46" spans="2:4" ht="35.15" customHeight="1" x14ac:dyDescent="0.35">
      <c r="B46" s="98"/>
      <c r="C46" s="95"/>
      <c r="D46" s="96">
        <f>$C$40*C46</f>
        <v>0</v>
      </c>
    </row>
    <row r="47" spans="2:4" ht="35.15" customHeight="1" thickBot="1" x14ac:dyDescent="0.4">
      <c r="B47" s="99"/>
      <c r="C47" s="95"/>
      <c r="D47" s="100">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6" zoomScale="80" zoomScaleNormal="80" workbookViewId="0">
      <selection activeCell="D34" sqref="D34"/>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83" customFormat="1" ht="15.5" x14ac:dyDescent="0.35">
      <c r="B2" s="312" t="s">
        <v>60</v>
      </c>
      <c r="C2" s="313"/>
      <c r="D2" s="313"/>
      <c r="E2" s="313"/>
      <c r="F2" s="314"/>
    </row>
    <row r="3" spans="2:6" s="83" customFormat="1" ht="16" thickBot="1" x14ac:dyDescent="0.4">
      <c r="B3" s="315"/>
      <c r="C3" s="316"/>
      <c r="D3" s="316"/>
      <c r="E3" s="316"/>
      <c r="F3" s="317"/>
    </row>
    <row r="4" spans="2:6" s="83" customFormat="1" ht="16" thickBot="1" x14ac:dyDescent="0.4"/>
    <row r="5" spans="2:6" s="83" customFormat="1" ht="16" thickBot="1" x14ac:dyDescent="0.4">
      <c r="B5" s="271" t="s">
        <v>18</v>
      </c>
      <c r="C5" s="272"/>
      <c r="D5" s="272"/>
      <c r="E5" s="272"/>
      <c r="F5" s="273"/>
    </row>
    <row r="6" spans="2:6" s="83" customFormat="1" ht="15.5" x14ac:dyDescent="0.35">
      <c r="B6" s="169"/>
      <c r="C6" s="165" t="s">
        <v>32</v>
      </c>
      <c r="D6" s="165" t="s">
        <v>157</v>
      </c>
      <c r="E6" s="165" t="s">
        <v>158</v>
      </c>
      <c r="F6" s="274" t="s">
        <v>18</v>
      </c>
    </row>
    <row r="7" spans="2:6" s="83" customFormat="1" ht="15.5" x14ac:dyDescent="0.35">
      <c r="B7" s="169"/>
      <c r="C7" s="164" t="str">
        <f>'1) Budget Table'!D13</f>
        <v>OIM</v>
      </c>
      <c r="D7" s="164" t="str">
        <f>'1) Budget Table'!E13</f>
        <v>UNFPA</v>
      </c>
      <c r="E7" s="164" t="str">
        <f>'1) Budget Table'!F13</f>
        <v>HCDH</v>
      </c>
      <c r="F7" s="275"/>
    </row>
    <row r="8" spans="2:6" s="83" customFormat="1" ht="31" x14ac:dyDescent="0.35">
      <c r="B8" s="161" t="s">
        <v>9</v>
      </c>
      <c r="C8" s="170">
        <f>'2) Budget by category '!D208</f>
        <v>73000</v>
      </c>
      <c r="D8" s="170">
        <f>'2) Budget by category '!E208</f>
        <v>40000</v>
      </c>
      <c r="E8" s="170">
        <f>'2) Budget by category '!F208</f>
        <v>40000</v>
      </c>
      <c r="F8" s="166">
        <f t="shared" ref="F8:F15" si="0">SUM(C8:E8)</f>
        <v>153000</v>
      </c>
    </row>
    <row r="9" spans="2:6" s="83" customFormat="1" ht="46.5" x14ac:dyDescent="0.35">
      <c r="B9" s="161" t="s">
        <v>10</v>
      </c>
      <c r="C9" s="170">
        <f>'2) Budget by category '!D209</f>
        <v>10000</v>
      </c>
      <c r="D9" s="170">
        <f>'2) Budget by category '!E209</f>
        <v>6000</v>
      </c>
      <c r="E9" s="170">
        <f>'2) Budget by category '!F209</f>
        <v>6000</v>
      </c>
      <c r="F9" s="167">
        <f t="shared" si="0"/>
        <v>22000</v>
      </c>
    </row>
    <row r="10" spans="2:6" s="83" customFormat="1" ht="62" x14ac:dyDescent="0.35">
      <c r="B10" s="161" t="s">
        <v>11</v>
      </c>
      <c r="C10" s="170">
        <f>'2) Budget by category '!D210</f>
        <v>55000</v>
      </c>
      <c r="D10" s="170">
        <f>'2) Budget by category '!E210</f>
        <v>35000</v>
      </c>
      <c r="E10" s="170">
        <f>'2) Budget by category '!F210</f>
        <v>35000</v>
      </c>
      <c r="F10" s="167">
        <f t="shared" si="0"/>
        <v>125000</v>
      </c>
    </row>
    <row r="11" spans="2:6" s="83" customFormat="1" ht="31" x14ac:dyDescent="0.35">
      <c r="B11" s="163" t="s">
        <v>12</v>
      </c>
      <c r="C11" s="170">
        <f>'2) Budget by category '!D211</f>
        <v>313000</v>
      </c>
      <c r="D11" s="170">
        <f>'2) Budget by category '!E211</f>
        <v>70000</v>
      </c>
      <c r="E11" s="170">
        <f>'2) Budget by category '!F211</f>
        <v>135000</v>
      </c>
      <c r="F11" s="167">
        <f t="shared" si="0"/>
        <v>518000</v>
      </c>
    </row>
    <row r="12" spans="2:6" s="83" customFormat="1" ht="15.5" x14ac:dyDescent="0.35">
      <c r="B12" s="161" t="s">
        <v>17</v>
      </c>
      <c r="C12" s="170">
        <f>'2) Budget by category '!D212</f>
        <v>0</v>
      </c>
      <c r="D12" s="170">
        <f>'2) Budget by category '!E212</f>
        <v>0</v>
      </c>
      <c r="E12" s="170">
        <f>'2) Budget by category '!F212</f>
        <v>0</v>
      </c>
      <c r="F12" s="167">
        <f t="shared" si="0"/>
        <v>0</v>
      </c>
    </row>
    <row r="13" spans="2:6" s="83" customFormat="1" ht="46.5" x14ac:dyDescent="0.35">
      <c r="B13" s="161" t="s">
        <v>13</v>
      </c>
      <c r="C13" s="170">
        <f>'2) Budget by category '!D213</f>
        <v>0</v>
      </c>
      <c r="D13" s="170">
        <f>'2) Budget by category '!E213</f>
        <v>276500</v>
      </c>
      <c r="E13" s="170">
        <f>'2) Budget by category '!F213</f>
        <v>105000</v>
      </c>
      <c r="F13" s="167">
        <f t="shared" si="0"/>
        <v>381500</v>
      </c>
    </row>
    <row r="14" spans="2:6" s="83" customFormat="1" ht="31.5" thickBot="1" x14ac:dyDescent="0.4">
      <c r="B14" s="162" t="s">
        <v>162</v>
      </c>
      <c r="C14" s="170">
        <f>'2) Budget by category '!D214</f>
        <v>75000</v>
      </c>
      <c r="D14" s="170">
        <f>'2) Budget by category '!E214</f>
        <v>30000</v>
      </c>
      <c r="E14" s="170">
        <f>'2) Budget by category '!F214</f>
        <v>30000</v>
      </c>
      <c r="F14" s="168">
        <f t="shared" si="0"/>
        <v>135000</v>
      </c>
    </row>
    <row r="15" spans="2:6" s="83" customFormat="1" ht="30" customHeight="1" x14ac:dyDescent="0.35">
      <c r="B15" s="174" t="s">
        <v>550</v>
      </c>
      <c r="C15" s="175">
        <f>SUM(C8:C14)</f>
        <v>526000</v>
      </c>
      <c r="D15" s="175">
        <f>SUM(D8:D14)</f>
        <v>457500</v>
      </c>
      <c r="E15" s="175">
        <f>SUM(E8:E14)</f>
        <v>351000</v>
      </c>
      <c r="F15" s="176">
        <f t="shared" si="0"/>
        <v>1334500</v>
      </c>
    </row>
    <row r="16" spans="2:6" s="172" customFormat="1" ht="19.5" customHeight="1" x14ac:dyDescent="0.35">
      <c r="B16" s="173" t="s">
        <v>537</v>
      </c>
      <c r="C16" s="177">
        <f>C15*0.07</f>
        <v>36820</v>
      </c>
      <c r="D16" s="177">
        <f t="shared" ref="D16:F16" si="1">D15*0.07</f>
        <v>32025.000000000004</v>
      </c>
      <c r="E16" s="177">
        <f t="shared" si="1"/>
        <v>24570.000000000004</v>
      </c>
      <c r="F16" s="177">
        <f t="shared" si="1"/>
        <v>93415.000000000015</v>
      </c>
    </row>
    <row r="17" spans="2:7" s="172" customFormat="1" ht="25.5" customHeight="1" thickBot="1" x14ac:dyDescent="0.4">
      <c r="B17" s="178" t="s">
        <v>59</v>
      </c>
      <c r="C17" s="179">
        <f>C15+C16</f>
        <v>562820</v>
      </c>
      <c r="D17" s="179">
        <f t="shared" ref="D17:F17" si="2">D15+D16</f>
        <v>489525</v>
      </c>
      <c r="E17" s="179">
        <f t="shared" si="2"/>
        <v>375570</v>
      </c>
      <c r="F17" s="179">
        <f t="shared" si="2"/>
        <v>1427915</v>
      </c>
    </row>
    <row r="18" spans="2:7" s="83" customFormat="1" ht="16" thickBot="1" x14ac:dyDescent="0.4"/>
    <row r="19" spans="2:7" s="83" customFormat="1" ht="15.75" customHeight="1" x14ac:dyDescent="0.35">
      <c r="B19" s="309" t="s">
        <v>28</v>
      </c>
      <c r="C19" s="310"/>
      <c r="D19" s="310"/>
      <c r="E19" s="310"/>
      <c r="F19" s="311"/>
      <c r="G19" s="191"/>
    </row>
    <row r="20" spans="2:7" ht="15.5" x14ac:dyDescent="0.35">
      <c r="B20" s="30"/>
      <c r="C20" s="28" t="s">
        <v>159</v>
      </c>
      <c r="D20" s="28" t="s">
        <v>160</v>
      </c>
      <c r="E20" s="28" t="s">
        <v>161</v>
      </c>
      <c r="F20" s="188" t="s">
        <v>538</v>
      </c>
      <c r="G20" s="31" t="s">
        <v>30</v>
      </c>
    </row>
    <row r="21" spans="2:7" ht="15.5" x14ac:dyDescent="0.35">
      <c r="B21" s="30"/>
      <c r="C21" s="28" t="str">
        <f>'1) Budget Table'!D13</f>
        <v>OIM</v>
      </c>
      <c r="D21" s="28" t="str">
        <f>'1) Budget Table'!E13</f>
        <v>UNFPA</v>
      </c>
      <c r="E21" s="28" t="str">
        <f>'1) Budget Table'!F13</f>
        <v>HCDH</v>
      </c>
      <c r="F21" s="188"/>
      <c r="G21" s="31"/>
    </row>
    <row r="22" spans="2:7" ht="23.25" customHeight="1" x14ac:dyDescent="0.35">
      <c r="B22" s="29" t="s">
        <v>29</v>
      </c>
      <c r="C22" s="186">
        <f>'1) Budget Table'!D197</f>
        <v>393974</v>
      </c>
      <c r="D22" s="186">
        <f>'1) Budget Table'!E197</f>
        <v>342667.5</v>
      </c>
      <c r="E22" s="186">
        <f>'1) Budget Table'!F197</f>
        <v>262899</v>
      </c>
      <c r="F22" s="189">
        <f>'1) Budget Table'!G197</f>
        <v>999540.5</v>
      </c>
      <c r="G22" s="185">
        <f>'1) Budget Table'!H197</f>
        <v>0.7</v>
      </c>
    </row>
    <row r="23" spans="2:7" ht="24.75" customHeight="1" x14ac:dyDescent="0.35">
      <c r="B23" s="29" t="s">
        <v>31</v>
      </c>
      <c r="C23" s="186">
        <f>'1) Budget Table'!D198</f>
        <v>168846</v>
      </c>
      <c r="D23" s="186">
        <f>'1) Budget Table'!E198</f>
        <v>146857.5</v>
      </c>
      <c r="E23" s="186">
        <f>'1) Budget Table'!F198</f>
        <v>112671</v>
      </c>
      <c r="F23" s="189">
        <f>'1) Budget Table'!G198</f>
        <v>428374.5</v>
      </c>
      <c r="G23" s="9">
        <f>'1) Budget Table'!H198</f>
        <v>0.3</v>
      </c>
    </row>
    <row r="24" spans="2:7" ht="24.75" customHeight="1" x14ac:dyDescent="0.35">
      <c r="B24" s="29" t="s">
        <v>555</v>
      </c>
      <c r="C24" s="186">
        <f>'1) Budget Table'!D199</f>
        <v>0</v>
      </c>
      <c r="D24" s="186">
        <f>'1) Budget Table'!E199</f>
        <v>0</v>
      </c>
      <c r="E24" s="186">
        <f>'1) Budget Table'!F199</f>
        <v>0</v>
      </c>
      <c r="F24" s="189">
        <f>'1) Budget Table'!G199</f>
        <v>0</v>
      </c>
      <c r="G24" s="9">
        <f>'1) Budget Table'!H199</f>
        <v>0</v>
      </c>
    </row>
    <row r="25" spans="2:7" ht="16" thickBot="1" x14ac:dyDescent="0.4">
      <c r="B25" s="10" t="s">
        <v>538</v>
      </c>
      <c r="C25" s="187">
        <f>'1) Budget Table'!D200</f>
        <v>562820</v>
      </c>
      <c r="D25" s="187">
        <f>'1) Budget Table'!E200</f>
        <v>489525</v>
      </c>
      <c r="E25" s="187">
        <f>'1) Budget Table'!F200</f>
        <v>375570</v>
      </c>
      <c r="F25" s="190">
        <f>'1) Budget Table'!G200</f>
        <v>1427915</v>
      </c>
      <c r="G25" s="192"/>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1640625" defaultRowHeight="14.5" x14ac:dyDescent="0.35"/>
  <sheetData>
    <row r="1" spans="1:1" x14ac:dyDescent="0.35">
      <c r="A1" s="155">
        <v>0</v>
      </c>
    </row>
    <row r="2" spans="1:1" x14ac:dyDescent="0.35">
      <c r="A2" s="155">
        <v>0.2</v>
      </c>
    </row>
    <row r="3" spans="1:1" x14ac:dyDescent="0.35">
      <c r="A3" s="155">
        <v>0.4</v>
      </c>
    </row>
    <row r="4" spans="1:1" x14ac:dyDescent="0.35">
      <c r="A4" s="155">
        <v>0.6</v>
      </c>
    </row>
    <row r="5" spans="1:1" x14ac:dyDescent="0.35">
      <c r="A5" s="155">
        <v>0.8</v>
      </c>
    </row>
    <row r="6" spans="1:1" x14ac:dyDescent="0.35">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84" t="s">
        <v>177</v>
      </c>
      <c r="B1" s="85" t="s">
        <v>178</v>
      </c>
    </row>
    <row r="2" spans="1:2" x14ac:dyDescent="0.35">
      <c r="A2" s="86" t="s">
        <v>179</v>
      </c>
      <c r="B2" s="87" t="s">
        <v>180</v>
      </c>
    </row>
    <row r="3" spans="1:2" x14ac:dyDescent="0.35">
      <c r="A3" s="86" t="s">
        <v>181</v>
      </c>
      <c r="B3" s="87" t="s">
        <v>182</v>
      </c>
    </row>
    <row r="4" spans="1:2" x14ac:dyDescent="0.35">
      <c r="A4" s="86" t="s">
        <v>183</v>
      </c>
      <c r="B4" s="87" t="s">
        <v>184</v>
      </c>
    </row>
    <row r="5" spans="1:2" x14ac:dyDescent="0.35">
      <c r="A5" s="86" t="s">
        <v>185</v>
      </c>
      <c r="B5" s="87" t="s">
        <v>186</v>
      </c>
    </row>
    <row r="6" spans="1:2" x14ac:dyDescent="0.35">
      <c r="A6" s="86" t="s">
        <v>187</v>
      </c>
      <c r="B6" s="87" t="s">
        <v>188</v>
      </c>
    </row>
    <row r="7" spans="1:2" x14ac:dyDescent="0.35">
      <c r="A7" s="86" t="s">
        <v>189</v>
      </c>
      <c r="B7" s="87" t="s">
        <v>190</v>
      </c>
    </row>
    <row r="8" spans="1:2" x14ac:dyDescent="0.35">
      <c r="A8" s="86" t="s">
        <v>191</v>
      </c>
      <c r="B8" s="87" t="s">
        <v>192</v>
      </c>
    </row>
    <row r="9" spans="1:2" x14ac:dyDescent="0.35">
      <c r="A9" s="86" t="s">
        <v>193</v>
      </c>
      <c r="B9" s="87" t="s">
        <v>194</v>
      </c>
    </row>
    <row r="10" spans="1:2" x14ac:dyDescent="0.35">
      <c r="A10" s="86" t="s">
        <v>195</v>
      </c>
      <c r="B10" s="87" t="s">
        <v>196</v>
      </c>
    </row>
    <row r="11" spans="1:2" x14ac:dyDescent="0.35">
      <c r="A11" s="86" t="s">
        <v>197</v>
      </c>
      <c r="B11" s="87" t="s">
        <v>198</v>
      </c>
    </row>
    <row r="12" spans="1:2" x14ac:dyDescent="0.35">
      <c r="A12" s="86" t="s">
        <v>199</v>
      </c>
      <c r="B12" s="87" t="s">
        <v>200</v>
      </c>
    </row>
    <row r="13" spans="1:2" x14ac:dyDescent="0.35">
      <c r="A13" s="86" t="s">
        <v>201</v>
      </c>
      <c r="B13" s="87" t="s">
        <v>202</v>
      </c>
    </row>
    <row r="14" spans="1:2" x14ac:dyDescent="0.35">
      <c r="A14" s="86" t="s">
        <v>203</v>
      </c>
      <c r="B14" s="87" t="s">
        <v>204</v>
      </c>
    </row>
    <row r="15" spans="1:2" x14ac:dyDescent="0.35">
      <c r="A15" s="86" t="s">
        <v>205</v>
      </c>
      <c r="B15" s="87" t="s">
        <v>206</v>
      </c>
    </row>
    <row r="16" spans="1:2" x14ac:dyDescent="0.35">
      <c r="A16" s="86" t="s">
        <v>207</v>
      </c>
      <c r="B16" s="87" t="s">
        <v>208</v>
      </c>
    </row>
    <row r="17" spans="1:2" x14ac:dyDescent="0.35">
      <c r="A17" s="86" t="s">
        <v>209</v>
      </c>
      <c r="B17" s="87" t="s">
        <v>210</v>
      </c>
    </row>
    <row r="18" spans="1:2" x14ac:dyDescent="0.35">
      <c r="A18" s="86" t="s">
        <v>211</v>
      </c>
      <c r="B18" s="87" t="s">
        <v>212</v>
      </c>
    </row>
    <row r="19" spans="1:2" x14ac:dyDescent="0.35">
      <c r="A19" s="86" t="s">
        <v>213</v>
      </c>
      <c r="B19" s="87" t="s">
        <v>214</v>
      </c>
    </row>
    <row r="20" spans="1:2" x14ac:dyDescent="0.35">
      <c r="A20" s="86" t="s">
        <v>215</v>
      </c>
      <c r="B20" s="87" t="s">
        <v>216</v>
      </c>
    </row>
    <row r="21" spans="1:2" x14ac:dyDescent="0.35">
      <c r="A21" s="86" t="s">
        <v>217</v>
      </c>
      <c r="B21" s="87" t="s">
        <v>218</v>
      </c>
    </row>
    <row r="22" spans="1:2" x14ac:dyDescent="0.35">
      <c r="A22" s="86" t="s">
        <v>219</v>
      </c>
      <c r="B22" s="87" t="s">
        <v>220</v>
      </c>
    </row>
    <row r="23" spans="1:2" x14ac:dyDescent="0.35">
      <c r="A23" s="86" t="s">
        <v>221</v>
      </c>
      <c r="B23" s="87" t="s">
        <v>222</v>
      </c>
    </row>
    <row r="24" spans="1:2" x14ac:dyDescent="0.35">
      <c r="A24" s="86" t="s">
        <v>223</v>
      </c>
      <c r="B24" s="87" t="s">
        <v>224</v>
      </c>
    </row>
    <row r="25" spans="1:2" x14ac:dyDescent="0.35">
      <c r="A25" s="86" t="s">
        <v>225</v>
      </c>
      <c r="B25" s="87" t="s">
        <v>226</v>
      </c>
    </row>
    <row r="26" spans="1:2" x14ac:dyDescent="0.35">
      <c r="A26" s="86" t="s">
        <v>227</v>
      </c>
      <c r="B26" s="87" t="s">
        <v>228</v>
      </c>
    </row>
    <row r="27" spans="1:2" x14ac:dyDescent="0.35">
      <c r="A27" s="86" t="s">
        <v>229</v>
      </c>
      <c r="B27" s="87" t="s">
        <v>230</v>
      </c>
    </row>
    <row r="28" spans="1:2" x14ac:dyDescent="0.35">
      <c r="A28" s="86" t="s">
        <v>231</v>
      </c>
      <c r="B28" s="87" t="s">
        <v>232</v>
      </c>
    </row>
    <row r="29" spans="1:2" x14ac:dyDescent="0.35">
      <c r="A29" s="86" t="s">
        <v>233</v>
      </c>
      <c r="B29" s="87" t="s">
        <v>234</v>
      </c>
    </row>
    <row r="30" spans="1:2" x14ac:dyDescent="0.35">
      <c r="A30" s="86" t="s">
        <v>235</v>
      </c>
      <c r="B30" s="87" t="s">
        <v>236</v>
      </c>
    </row>
    <row r="31" spans="1:2" x14ac:dyDescent="0.35">
      <c r="A31" s="86" t="s">
        <v>237</v>
      </c>
      <c r="B31" s="87" t="s">
        <v>238</v>
      </c>
    </row>
    <row r="32" spans="1:2" x14ac:dyDescent="0.35">
      <c r="A32" s="86" t="s">
        <v>239</v>
      </c>
      <c r="B32" s="87" t="s">
        <v>240</v>
      </c>
    </row>
    <row r="33" spans="1:2" x14ac:dyDescent="0.35">
      <c r="A33" s="86" t="s">
        <v>241</v>
      </c>
      <c r="B33" s="87" t="s">
        <v>242</v>
      </c>
    </row>
    <row r="34" spans="1:2" x14ac:dyDescent="0.35">
      <c r="A34" s="86" t="s">
        <v>243</v>
      </c>
      <c r="B34" s="87" t="s">
        <v>244</v>
      </c>
    </row>
    <row r="35" spans="1:2" x14ac:dyDescent="0.35">
      <c r="A35" s="86" t="s">
        <v>245</v>
      </c>
      <c r="B35" s="87" t="s">
        <v>246</v>
      </c>
    </row>
    <row r="36" spans="1:2" x14ac:dyDescent="0.35">
      <c r="A36" s="86" t="s">
        <v>247</v>
      </c>
      <c r="B36" s="87" t="s">
        <v>248</v>
      </c>
    </row>
    <row r="37" spans="1:2" x14ac:dyDescent="0.35">
      <c r="A37" s="86" t="s">
        <v>249</v>
      </c>
      <c r="B37" s="87" t="s">
        <v>250</v>
      </c>
    </row>
    <row r="38" spans="1:2" x14ac:dyDescent="0.35">
      <c r="A38" s="86" t="s">
        <v>251</v>
      </c>
      <c r="B38" s="87" t="s">
        <v>252</v>
      </c>
    </row>
    <row r="39" spans="1:2" x14ac:dyDescent="0.35">
      <c r="A39" s="86" t="s">
        <v>253</v>
      </c>
      <c r="B39" s="87" t="s">
        <v>254</v>
      </c>
    </row>
    <row r="40" spans="1:2" x14ac:dyDescent="0.35">
      <c r="A40" s="86" t="s">
        <v>255</v>
      </c>
      <c r="B40" s="87" t="s">
        <v>256</v>
      </c>
    </row>
    <row r="41" spans="1:2" x14ac:dyDescent="0.35">
      <c r="A41" s="86" t="s">
        <v>257</v>
      </c>
      <c r="B41" s="87" t="s">
        <v>258</v>
      </c>
    </row>
    <row r="42" spans="1:2" x14ac:dyDescent="0.35">
      <c r="A42" s="86" t="s">
        <v>259</v>
      </c>
      <c r="B42" s="87" t="s">
        <v>260</v>
      </c>
    </row>
    <row r="43" spans="1:2" x14ac:dyDescent="0.35">
      <c r="A43" s="86" t="s">
        <v>261</v>
      </c>
      <c r="B43" s="87" t="s">
        <v>262</v>
      </c>
    </row>
    <row r="44" spans="1:2" x14ac:dyDescent="0.35">
      <c r="A44" s="86" t="s">
        <v>263</v>
      </c>
      <c r="B44" s="87" t="s">
        <v>264</v>
      </c>
    </row>
    <row r="45" spans="1:2" x14ac:dyDescent="0.35">
      <c r="A45" s="86" t="s">
        <v>265</v>
      </c>
      <c r="B45" s="87" t="s">
        <v>266</v>
      </c>
    </row>
    <row r="46" spans="1:2" x14ac:dyDescent="0.35">
      <c r="A46" s="86" t="s">
        <v>267</v>
      </c>
      <c r="B46" s="87" t="s">
        <v>268</v>
      </c>
    </row>
    <row r="47" spans="1:2" x14ac:dyDescent="0.35">
      <c r="A47" s="86" t="s">
        <v>269</v>
      </c>
      <c r="B47" s="87" t="s">
        <v>270</v>
      </c>
    </row>
    <row r="48" spans="1:2" x14ac:dyDescent="0.35">
      <c r="A48" s="86" t="s">
        <v>271</v>
      </c>
      <c r="B48" s="87" t="s">
        <v>272</v>
      </c>
    </row>
    <row r="49" spans="1:2" x14ac:dyDescent="0.35">
      <c r="A49" s="86" t="s">
        <v>273</v>
      </c>
      <c r="B49" s="87" t="s">
        <v>274</v>
      </c>
    </row>
    <row r="50" spans="1:2" x14ac:dyDescent="0.35">
      <c r="A50" s="86" t="s">
        <v>275</v>
      </c>
      <c r="B50" s="87" t="s">
        <v>276</v>
      </c>
    </row>
    <row r="51" spans="1:2" x14ac:dyDescent="0.35">
      <c r="A51" s="86" t="s">
        <v>277</v>
      </c>
      <c r="B51" s="87" t="s">
        <v>278</v>
      </c>
    </row>
    <row r="52" spans="1:2" x14ac:dyDescent="0.35">
      <c r="A52" s="86" t="s">
        <v>279</v>
      </c>
      <c r="B52" s="87" t="s">
        <v>280</v>
      </c>
    </row>
    <row r="53" spans="1:2" x14ac:dyDescent="0.35">
      <c r="A53" s="86" t="s">
        <v>281</v>
      </c>
      <c r="B53" s="87" t="s">
        <v>282</v>
      </c>
    </row>
    <row r="54" spans="1:2" x14ac:dyDescent="0.35">
      <c r="A54" s="86" t="s">
        <v>283</v>
      </c>
      <c r="B54" s="87" t="s">
        <v>284</v>
      </c>
    </row>
    <row r="55" spans="1:2" x14ac:dyDescent="0.35">
      <c r="A55" s="86" t="s">
        <v>285</v>
      </c>
      <c r="B55" s="87" t="s">
        <v>286</v>
      </c>
    </row>
    <row r="56" spans="1:2" x14ac:dyDescent="0.35">
      <c r="A56" s="86" t="s">
        <v>287</v>
      </c>
      <c r="B56" s="87" t="s">
        <v>288</v>
      </c>
    </row>
    <row r="57" spans="1:2" x14ac:dyDescent="0.35">
      <c r="A57" s="86" t="s">
        <v>289</v>
      </c>
      <c r="B57" s="87" t="s">
        <v>290</v>
      </c>
    </row>
    <row r="58" spans="1:2" x14ac:dyDescent="0.35">
      <c r="A58" s="86" t="s">
        <v>291</v>
      </c>
      <c r="B58" s="87" t="s">
        <v>292</v>
      </c>
    </row>
    <row r="59" spans="1:2" x14ac:dyDescent="0.35">
      <c r="A59" s="86" t="s">
        <v>293</v>
      </c>
      <c r="B59" s="87" t="s">
        <v>294</v>
      </c>
    </row>
    <row r="60" spans="1:2" x14ac:dyDescent="0.35">
      <c r="A60" s="86" t="s">
        <v>295</v>
      </c>
      <c r="B60" s="87" t="s">
        <v>296</v>
      </c>
    </row>
    <row r="61" spans="1:2" x14ac:dyDescent="0.35">
      <c r="A61" s="86" t="s">
        <v>297</v>
      </c>
      <c r="B61" s="87" t="s">
        <v>298</v>
      </c>
    </row>
    <row r="62" spans="1:2" x14ac:dyDescent="0.35">
      <c r="A62" s="86" t="s">
        <v>299</v>
      </c>
      <c r="B62" s="87" t="s">
        <v>300</v>
      </c>
    </row>
    <row r="63" spans="1:2" x14ac:dyDescent="0.35">
      <c r="A63" s="86" t="s">
        <v>301</v>
      </c>
      <c r="B63" s="87" t="s">
        <v>302</v>
      </c>
    </row>
    <row r="64" spans="1:2" x14ac:dyDescent="0.35">
      <c r="A64" s="86" t="s">
        <v>303</v>
      </c>
      <c r="B64" s="87" t="s">
        <v>304</v>
      </c>
    </row>
    <row r="65" spans="1:2" x14ac:dyDescent="0.35">
      <c r="A65" s="86" t="s">
        <v>305</v>
      </c>
      <c r="B65" s="87" t="s">
        <v>306</v>
      </c>
    </row>
    <row r="66" spans="1:2" x14ac:dyDescent="0.35">
      <c r="A66" s="86" t="s">
        <v>307</v>
      </c>
      <c r="B66" s="87" t="s">
        <v>308</v>
      </c>
    </row>
    <row r="67" spans="1:2" x14ac:dyDescent="0.35">
      <c r="A67" s="86" t="s">
        <v>309</v>
      </c>
      <c r="B67" s="87" t="s">
        <v>310</v>
      </c>
    </row>
    <row r="68" spans="1:2" x14ac:dyDescent="0.35">
      <c r="A68" s="86" t="s">
        <v>311</v>
      </c>
      <c r="B68" s="87" t="s">
        <v>312</v>
      </c>
    </row>
    <row r="69" spans="1:2" x14ac:dyDescent="0.35">
      <c r="A69" s="86" t="s">
        <v>313</v>
      </c>
      <c r="B69" s="87" t="s">
        <v>314</v>
      </c>
    </row>
    <row r="70" spans="1:2" x14ac:dyDescent="0.35">
      <c r="A70" s="86" t="s">
        <v>315</v>
      </c>
      <c r="B70" s="87" t="s">
        <v>316</v>
      </c>
    </row>
    <row r="71" spans="1:2" x14ac:dyDescent="0.35">
      <c r="A71" s="86" t="s">
        <v>317</v>
      </c>
      <c r="B71" s="87" t="s">
        <v>318</v>
      </c>
    </row>
    <row r="72" spans="1:2" x14ac:dyDescent="0.35">
      <c r="A72" s="86" t="s">
        <v>319</v>
      </c>
      <c r="B72" s="87" t="s">
        <v>320</v>
      </c>
    </row>
    <row r="73" spans="1:2" x14ac:dyDescent="0.35">
      <c r="A73" s="86" t="s">
        <v>321</v>
      </c>
      <c r="B73" s="87" t="s">
        <v>322</v>
      </c>
    </row>
    <row r="74" spans="1:2" x14ac:dyDescent="0.35">
      <c r="A74" s="86" t="s">
        <v>323</v>
      </c>
      <c r="B74" s="87" t="s">
        <v>324</v>
      </c>
    </row>
    <row r="75" spans="1:2" x14ac:dyDescent="0.35">
      <c r="A75" s="86" t="s">
        <v>325</v>
      </c>
      <c r="B75" s="88" t="s">
        <v>326</v>
      </c>
    </row>
    <row r="76" spans="1:2" x14ac:dyDescent="0.35">
      <c r="A76" s="86" t="s">
        <v>327</v>
      </c>
      <c r="B76" s="88" t="s">
        <v>328</v>
      </c>
    </row>
    <row r="77" spans="1:2" x14ac:dyDescent="0.35">
      <c r="A77" s="86" t="s">
        <v>329</v>
      </c>
      <c r="B77" s="88" t="s">
        <v>330</v>
      </c>
    </row>
    <row r="78" spans="1:2" x14ac:dyDescent="0.35">
      <c r="A78" s="86" t="s">
        <v>331</v>
      </c>
      <c r="B78" s="88" t="s">
        <v>332</v>
      </c>
    </row>
    <row r="79" spans="1:2" x14ac:dyDescent="0.35">
      <c r="A79" s="86" t="s">
        <v>333</v>
      </c>
      <c r="B79" s="88" t="s">
        <v>334</v>
      </c>
    </row>
    <row r="80" spans="1:2" x14ac:dyDescent="0.35">
      <c r="A80" s="86" t="s">
        <v>335</v>
      </c>
      <c r="B80" s="88" t="s">
        <v>336</v>
      </c>
    </row>
    <row r="81" spans="1:2" x14ac:dyDescent="0.35">
      <c r="A81" s="86" t="s">
        <v>337</v>
      </c>
      <c r="B81" s="88" t="s">
        <v>338</v>
      </c>
    </row>
    <row r="82" spans="1:2" x14ac:dyDescent="0.35">
      <c r="A82" s="86" t="s">
        <v>339</v>
      </c>
      <c r="B82" s="88" t="s">
        <v>340</v>
      </c>
    </row>
    <row r="83" spans="1:2" x14ac:dyDescent="0.35">
      <c r="A83" s="86" t="s">
        <v>341</v>
      </c>
      <c r="B83" s="88" t="s">
        <v>342</v>
      </c>
    </row>
    <row r="84" spans="1:2" x14ac:dyDescent="0.35">
      <c r="A84" s="86" t="s">
        <v>343</v>
      </c>
      <c r="B84" s="88" t="s">
        <v>344</v>
      </c>
    </row>
    <row r="85" spans="1:2" x14ac:dyDescent="0.35">
      <c r="A85" s="86" t="s">
        <v>345</v>
      </c>
      <c r="B85" s="88" t="s">
        <v>346</v>
      </c>
    </row>
    <row r="86" spans="1:2" x14ac:dyDescent="0.35">
      <c r="A86" s="86" t="s">
        <v>347</v>
      </c>
      <c r="B86" s="88" t="s">
        <v>348</v>
      </c>
    </row>
    <row r="87" spans="1:2" x14ac:dyDescent="0.35">
      <c r="A87" s="86" t="s">
        <v>349</v>
      </c>
      <c r="B87" s="88" t="s">
        <v>350</v>
      </c>
    </row>
    <row r="88" spans="1:2" x14ac:dyDescent="0.35">
      <c r="A88" s="86" t="s">
        <v>351</v>
      </c>
      <c r="B88" s="88" t="s">
        <v>352</v>
      </c>
    </row>
    <row r="89" spans="1:2" x14ac:dyDescent="0.35">
      <c r="A89" s="86" t="s">
        <v>353</v>
      </c>
      <c r="B89" s="88" t="s">
        <v>354</v>
      </c>
    </row>
    <row r="90" spans="1:2" x14ac:dyDescent="0.35">
      <c r="A90" s="86" t="s">
        <v>355</v>
      </c>
      <c r="B90" s="88" t="s">
        <v>356</v>
      </c>
    </row>
    <row r="91" spans="1:2" x14ac:dyDescent="0.35">
      <c r="A91" s="86" t="s">
        <v>357</v>
      </c>
      <c r="B91" s="88" t="s">
        <v>358</v>
      </c>
    </row>
    <row r="92" spans="1:2" x14ac:dyDescent="0.35">
      <c r="A92" s="86" t="s">
        <v>359</v>
      </c>
      <c r="B92" s="88" t="s">
        <v>360</v>
      </c>
    </row>
    <row r="93" spans="1:2" x14ac:dyDescent="0.35">
      <c r="A93" s="86" t="s">
        <v>361</v>
      </c>
      <c r="B93" s="88" t="s">
        <v>362</v>
      </c>
    </row>
    <row r="94" spans="1:2" x14ac:dyDescent="0.35">
      <c r="A94" s="86" t="s">
        <v>363</v>
      </c>
      <c r="B94" s="88" t="s">
        <v>364</v>
      </c>
    </row>
    <row r="95" spans="1:2" x14ac:dyDescent="0.35">
      <c r="A95" s="86" t="s">
        <v>365</v>
      </c>
      <c r="B95" s="88" t="s">
        <v>366</v>
      </c>
    </row>
    <row r="96" spans="1:2" x14ac:dyDescent="0.35">
      <c r="A96" s="86" t="s">
        <v>367</v>
      </c>
      <c r="B96" s="88" t="s">
        <v>368</v>
      </c>
    </row>
    <row r="97" spans="1:2" x14ac:dyDescent="0.35">
      <c r="A97" s="86" t="s">
        <v>369</v>
      </c>
      <c r="B97" s="88" t="s">
        <v>370</v>
      </c>
    </row>
    <row r="98" spans="1:2" x14ac:dyDescent="0.35">
      <c r="A98" s="86" t="s">
        <v>371</v>
      </c>
      <c r="B98" s="88" t="s">
        <v>372</v>
      </c>
    </row>
    <row r="99" spans="1:2" x14ac:dyDescent="0.35">
      <c r="A99" s="86" t="s">
        <v>373</v>
      </c>
      <c r="B99" s="88" t="s">
        <v>374</v>
      </c>
    </row>
    <row r="100" spans="1:2" x14ac:dyDescent="0.35">
      <c r="A100" s="86" t="s">
        <v>375</v>
      </c>
      <c r="B100" s="88" t="s">
        <v>376</v>
      </c>
    </row>
    <row r="101" spans="1:2" x14ac:dyDescent="0.35">
      <c r="A101" s="86" t="s">
        <v>377</v>
      </c>
      <c r="B101" s="88" t="s">
        <v>378</v>
      </c>
    </row>
    <row r="102" spans="1:2" x14ac:dyDescent="0.35">
      <c r="A102" s="86" t="s">
        <v>379</v>
      </c>
      <c r="B102" s="88" t="s">
        <v>380</v>
      </c>
    </row>
    <row r="103" spans="1:2" x14ac:dyDescent="0.35">
      <c r="A103" s="86" t="s">
        <v>381</v>
      </c>
      <c r="B103" s="88" t="s">
        <v>382</v>
      </c>
    </row>
    <row r="104" spans="1:2" x14ac:dyDescent="0.35">
      <c r="A104" s="86" t="s">
        <v>383</v>
      </c>
      <c r="B104" s="88" t="s">
        <v>384</v>
      </c>
    </row>
    <row r="105" spans="1:2" x14ac:dyDescent="0.35">
      <c r="A105" s="86" t="s">
        <v>385</v>
      </c>
      <c r="B105" s="88" t="s">
        <v>386</v>
      </c>
    </row>
    <row r="106" spans="1:2" x14ac:dyDescent="0.35">
      <c r="A106" s="86" t="s">
        <v>387</v>
      </c>
      <c r="B106" s="88" t="s">
        <v>388</v>
      </c>
    </row>
    <row r="107" spans="1:2" x14ac:dyDescent="0.35">
      <c r="A107" s="86" t="s">
        <v>389</v>
      </c>
      <c r="B107" s="88" t="s">
        <v>390</v>
      </c>
    </row>
    <row r="108" spans="1:2" x14ac:dyDescent="0.35">
      <c r="A108" s="86" t="s">
        <v>391</v>
      </c>
      <c r="B108" s="88" t="s">
        <v>392</v>
      </c>
    </row>
    <row r="109" spans="1:2" x14ac:dyDescent="0.35">
      <c r="A109" s="86" t="s">
        <v>393</v>
      </c>
      <c r="B109" s="88" t="s">
        <v>394</v>
      </c>
    </row>
    <row r="110" spans="1:2" x14ac:dyDescent="0.35">
      <c r="A110" s="86" t="s">
        <v>395</v>
      </c>
      <c r="B110" s="88" t="s">
        <v>396</v>
      </c>
    </row>
    <row r="111" spans="1:2" x14ac:dyDescent="0.35">
      <c r="A111" s="86" t="s">
        <v>397</v>
      </c>
      <c r="B111" s="88" t="s">
        <v>398</v>
      </c>
    </row>
    <row r="112" spans="1:2" x14ac:dyDescent="0.35">
      <c r="A112" s="86" t="s">
        <v>399</v>
      </c>
      <c r="B112" s="88" t="s">
        <v>400</v>
      </c>
    </row>
    <row r="113" spans="1:2" x14ac:dyDescent="0.35">
      <c r="A113" s="86" t="s">
        <v>401</v>
      </c>
      <c r="B113" s="88" t="s">
        <v>402</v>
      </c>
    </row>
    <row r="114" spans="1:2" x14ac:dyDescent="0.35">
      <c r="A114" s="86" t="s">
        <v>403</v>
      </c>
      <c r="B114" s="88" t="s">
        <v>404</v>
      </c>
    </row>
    <row r="115" spans="1:2" x14ac:dyDescent="0.35">
      <c r="A115" s="86" t="s">
        <v>405</v>
      </c>
      <c r="B115" s="88" t="s">
        <v>406</v>
      </c>
    </row>
    <row r="116" spans="1:2" x14ac:dyDescent="0.35">
      <c r="A116" s="86" t="s">
        <v>407</v>
      </c>
      <c r="B116" s="88" t="s">
        <v>408</v>
      </c>
    </row>
    <row r="117" spans="1:2" x14ac:dyDescent="0.35">
      <c r="A117" s="86" t="s">
        <v>409</v>
      </c>
      <c r="B117" s="88" t="s">
        <v>410</v>
      </c>
    </row>
    <row r="118" spans="1:2" x14ac:dyDescent="0.35">
      <c r="A118" s="86" t="s">
        <v>411</v>
      </c>
      <c r="B118" s="88" t="s">
        <v>412</v>
      </c>
    </row>
    <row r="119" spans="1:2" x14ac:dyDescent="0.35">
      <c r="A119" s="86" t="s">
        <v>413</v>
      </c>
      <c r="B119" s="88" t="s">
        <v>414</v>
      </c>
    </row>
    <row r="120" spans="1:2" x14ac:dyDescent="0.35">
      <c r="A120" s="86" t="s">
        <v>415</v>
      </c>
      <c r="B120" s="88" t="s">
        <v>416</v>
      </c>
    </row>
    <row r="121" spans="1:2" x14ac:dyDescent="0.35">
      <c r="A121" s="86" t="s">
        <v>417</v>
      </c>
      <c r="B121" s="88" t="s">
        <v>418</v>
      </c>
    </row>
    <row r="122" spans="1:2" x14ac:dyDescent="0.35">
      <c r="A122" s="86" t="s">
        <v>419</v>
      </c>
      <c r="B122" s="88" t="s">
        <v>420</v>
      </c>
    </row>
    <row r="123" spans="1:2" x14ac:dyDescent="0.35">
      <c r="A123" s="86" t="s">
        <v>421</v>
      </c>
      <c r="B123" s="88" t="s">
        <v>422</v>
      </c>
    </row>
    <row r="124" spans="1:2" x14ac:dyDescent="0.35">
      <c r="A124" s="86" t="s">
        <v>423</v>
      </c>
      <c r="B124" s="88" t="s">
        <v>424</v>
      </c>
    </row>
    <row r="125" spans="1:2" x14ac:dyDescent="0.35">
      <c r="A125" s="86" t="s">
        <v>425</v>
      </c>
      <c r="B125" s="88" t="s">
        <v>426</v>
      </c>
    </row>
    <row r="126" spans="1:2" x14ac:dyDescent="0.35">
      <c r="A126" s="86" t="s">
        <v>427</v>
      </c>
      <c r="B126" s="88" t="s">
        <v>428</v>
      </c>
    </row>
    <row r="127" spans="1:2" x14ac:dyDescent="0.35">
      <c r="A127" s="86" t="s">
        <v>429</v>
      </c>
      <c r="B127" s="88" t="s">
        <v>430</v>
      </c>
    </row>
    <row r="128" spans="1:2" x14ac:dyDescent="0.35">
      <c r="A128" s="86" t="s">
        <v>431</v>
      </c>
      <c r="B128" s="88" t="s">
        <v>432</v>
      </c>
    </row>
    <row r="129" spans="1:2" x14ac:dyDescent="0.35">
      <c r="A129" s="86" t="s">
        <v>433</v>
      </c>
      <c r="B129" s="88" t="s">
        <v>434</v>
      </c>
    </row>
    <row r="130" spans="1:2" x14ac:dyDescent="0.35">
      <c r="A130" s="86" t="s">
        <v>435</v>
      </c>
      <c r="B130" s="88" t="s">
        <v>436</v>
      </c>
    </row>
    <row r="131" spans="1:2" x14ac:dyDescent="0.35">
      <c r="A131" s="86" t="s">
        <v>437</v>
      </c>
      <c r="B131" s="88" t="s">
        <v>438</v>
      </c>
    </row>
    <row r="132" spans="1:2" x14ac:dyDescent="0.35">
      <c r="A132" s="86" t="s">
        <v>439</v>
      </c>
      <c r="B132" s="88" t="s">
        <v>440</v>
      </c>
    </row>
    <row r="133" spans="1:2" x14ac:dyDescent="0.35">
      <c r="A133" s="86" t="s">
        <v>441</v>
      </c>
      <c r="B133" s="88" t="s">
        <v>442</v>
      </c>
    </row>
    <row r="134" spans="1:2" x14ac:dyDescent="0.35">
      <c r="A134" s="86" t="s">
        <v>443</v>
      </c>
      <c r="B134" s="88" t="s">
        <v>444</v>
      </c>
    </row>
    <row r="135" spans="1:2" x14ac:dyDescent="0.35">
      <c r="A135" s="86" t="s">
        <v>445</v>
      </c>
      <c r="B135" s="88" t="s">
        <v>446</v>
      </c>
    </row>
    <row r="136" spans="1:2" x14ac:dyDescent="0.35">
      <c r="A136" s="86" t="s">
        <v>447</v>
      </c>
      <c r="B136" s="88" t="s">
        <v>448</v>
      </c>
    </row>
    <row r="137" spans="1:2" x14ac:dyDescent="0.35">
      <c r="A137" s="86" t="s">
        <v>449</v>
      </c>
      <c r="B137" s="88" t="s">
        <v>450</v>
      </c>
    </row>
    <row r="138" spans="1:2" x14ac:dyDescent="0.35">
      <c r="A138" s="86" t="s">
        <v>451</v>
      </c>
      <c r="B138" s="88" t="s">
        <v>452</v>
      </c>
    </row>
    <row r="139" spans="1:2" x14ac:dyDescent="0.35">
      <c r="A139" s="86" t="s">
        <v>453</v>
      </c>
      <c r="B139" s="88" t="s">
        <v>454</v>
      </c>
    </row>
    <row r="140" spans="1:2" x14ac:dyDescent="0.35">
      <c r="A140" s="86" t="s">
        <v>455</v>
      </c>
      <c r="B140" s="88" t="s">
        <v>456</v>
      </c>
    </row>
    <row r="141" spans="1:2" x14ac:dyDescent="0.35">
      <c r="A141" s="86" t="s">
        <v>457</v>
      </c>
      <c r="B141" s="88" t="s">
        <v>458</v>
      </c>
    </row>
    <row r="142" spans="1:2" x14ac:dyDescent="0.35">
      <c r="A142" s="86" t="s">
        <v>459</v>
      </c>
      <c r="B142" s="88" t="s">
        <v>460</v>
      </c>
    </row>
    <row r="143" spans="1:2" x14ac:dyDescent="0.35">
      <c r="A143" s="86" t="s">
        <v>461</v>
      </c>
      <c r="B143" s="88" t="s">
        <v>462</v>
      </c>
    </row>
    <row r="144" spans="1:2" x14ac:dyDescent="0.35">
      <c r="A144" s="86" t="s">
        <v>463</v>
      </c>
      <c r="B144" s="89" t="s">
        <v>464</v>
      </c>
    </row>
    <row r="145" spans="1:2" x14ac:dyDescent="0.35">
      <c r="A145" s="86" t="s">
        <v>465</v>
      </c>
      <c r="B145" s="88" t="s">
        <v>466</v>
      </c>
    </row>
    <row r="146" spans="1:2" x14ac:dyDescent="0.35">
      <c r="A146" s="86" t="s">
        <v>467</v>
      </c>
      <c r="B146" s="88" t="s">
        <v>468</v>
      </c>
    </row>
    <row r="147" spans="1:2" x14ac:dyDescent="0.35">
      <c r="A147" s="86" t="s">
        <v>469</v>
      </c>
      <c r="B147" s="88" t="s">
        <v>470</v>
      </c>
    </row>
    <row r="148" spans="1:2" x14ac:dyDescent="0.35">
      <c r="A148" s="86" t="s">
        <v>471</v>
      </c>
      <c r="B148" s="88" t="s">
        <v>472</v>
      </c>
    </row>
    <row r="149" spans="1:2" x14ac:dyDescent="0.35">
      <c r="A149" s="86" t="s">
        <v>473</v>
      </c>
      <c r="B149" s="88" t="s">
        <v>474</v>
      </c>
    </row>
    <row r="150" spans="1:2" x14ac:dyDescent="0.35">
      <c r="A150" s="86" t="s">
        <v>475</v>
      </c>
      <c r="B150" s="88" t="s">
        <v>476</v>
      </c>
    </row>
    <row r="151" spans="1:2" x14ac:dyDescent="0.35">
      <c r="A151" s="86" t="s">
        <v>477</v>
      </c>
      <c r="B151" s="88" t="s">
        <v>478</v>
      </c>
    </row>
    <row r="152" spans="1:2" x14ac:dyDescent="0.35">
      <c r="A152" s="86" t="s">
        <v>479</v>
      </c>
      <c r="B152" s="88" t="s">
        <v>480</v>
      </c>
    </row>
    <row r="153" spans="1:2" x14ac:dyDescent="0.35">
      <c r="A153" s="86" t="s">
        <v>481</v>
      </c>
      <c r="B153" s="88" t="s">
        <v>482</v>
      </c>
    </row>
    <row r="154" spans="1:2" x14ac:dyDescent="0.35">
      <c r="A154" s="86" t="s">
        <v>483</v>
      </c>
      <c r="B154" s="88" t="s">
        <v>484</v>
      </c>
    </row>
    <row r="155" spans="1:2" x14ac:dyDescent="0.35">
      <c r="A155" s="86" t="s">
        <v>485</v>
      </c>
      <c r="B155" s="88" t="s">
        <v>486</v>
      </c>
    </row>
    <row r="156" spans="1:2" x14ac:dyDescent="0.35">
      <c r="A156" s="86" t="s">
        <v>487</v>
      </c>
      <c r="B156" s="88" t="s">
        <v>488</v>
      </c>
    </row>
    <row r="157" spans="1:2" x14ac:dyDescent="0.35">
      <c r="A157" s="86" t="s">
        <v>489</v>
      </c>
      <c r="B157" s="88" t="s">
        <v>490</v>
      </c>
    </row>
    <row r="158" spans="1:2" x14ac:dyDescent="0.35">
      <c r="A158" s="86" t="s">
        <v>491</v>
      </c>
      <c r="B158" s="88" t="s">
        <v>492</v>
      </c>
    </row>
    <row r="159" spans="1:2" x14ac:dyDescent="0.35">
      <c r="A159" s="86" t="s">
        <v>493</v>
      </c>
      <c r="B159" s="88" t="s">
        <v>494</v>
      </c>
    </row>
    <row r="160" spans="1:2" x14ac:dyDescent="0.35">
      <c r="A160" s="86" t="s">
        <v>495</v>
      </c>
      <c r="B160" s="88" t="s">
        <v>496</v>
      </c>
    </row>
    <row r="161" spans="1:2" x14ac:dyDescent="0.35">
      <c r="A161" s="86" t="s">
        <v>497</v>
      </c>
      <c r="B161" s="88" t="s">
        <v>498</v>
      </c>
    </row>
    <row r="162" spans="1:2" x14ac:dyDescent="0.35">
      <c r="A162" s="86" t="s">
        <v>499</v>
      </c>
      <c r="B162" s="88" t="s">
        <v>500</v>
      </c>
    </row>
    <row r="163" spans="1:2" x14ac:dyDescent="0.35">
      <c r="A163" s="86" t="s">
        <v>501</v>
      </c>
      <c r="B163" s="88" t="s">
        <v>502</v>
      </c>
    </row>
    <row r="164" spans="1:2" x14ac:dyDescent="0.35">
      <c r="A164" s="86" t="s">
        <v>503</v>
      </c>
      <c r="B164" s="88" t="s">
        <v>504</v>
      </c>
    </row>
    <row r="165" spans="1:2" x14ac:dyDescent="0.35">
      <c r="A165" s="86" t="s">
        <v>505</v>
      </c>
      <c r="B165" s="88" t="s">
        <v>506</v>
      </c>
    </row>
    <row r="166" spans="1:2" x14ac:dyDescent="0.35">
      <c r="A166" s="86" t="s">
        <v>507</v>
      </c>
      <c r="B166" s="88" t="s">
        <v>508</v>
      </c>
    </row>
    <row r="167" spans="1:2" x14ac:dyDescent="0.35">
      <c r="A167" s="86" t="s">
        <v>509</v>
      </c>
      <c r="B167" s="88" t="s">
        <v>510</v>
      </c>
    </row>
    <row r="168" spans="1:2" x14ac:dyDescent="0.35">
      <c r="A168" s="86" t="s">
        <v>511</v>
      </c>
      <c r="B168" s="88" t="s">
        <v>512</v>
      </c>
    </row>
    <row r="169" spans="1:2" x14ac:dyDescent="0.35">
      <c r="A169" s="86" t="s">
        <v>513</v>
      </c>
      <c r="B169" s="88" t="s">
        <v>514</v>
      </c>
    </row>
    <row r="170" spans="1:2" x14ac:dyDescent="0.35">
      <c r="A170" s="86" t="s">
        <v>515</v>
      </c>
      <c r="B170" s="88" t="s">
        <v>516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joachim.ouedraogo@undp.org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c06b9c7a-8fe8-4ea0-a8cb-05d41a77b564</DrupalDocId>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MPTF_00006_00779</ProjectId>
    <FundCode xmlns="f9695bc1-6109-4dcd-a27a-f8a0370b00e2">MPTF_00006</FundCode>
    <Comments xmlns="f9695bc1-6109-4dcd-a27a-f8a0370b00e2">Rapport financier final</Comments>
    <Active xmlns="f9695bc1-6109-4dcd-a27a-f8a0370b00e2">Yes</Active>
    <DocumentDate xmlns="b1528a4b-5ccb-40f7-a09e-43427183cd95">2023-05-10T07:00:00+00:00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0" ma:contentTypeDescription="Create a new document." ma:contentTypeScope="" ma:versionID="d5b9578ac925f2cea4794d5a6d3896c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950c2b6b3b79907b18d266b21f64524c"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3195A8-7D51-4D91-968D-697059909BC6}">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71e2de89-e0bb-4da5-9b29-cd084ffcc181"/>
    <ds:schemaRef ds:uri="http://schemas.microsoft.com/office/2006/metadata/properties"/>
    <ds:schemaRef ds:uri="7aba61b1-2d8c-4b58-806a-13b206d8a958"/>
    <ds:schemaRef ds:uri="http://purl.org/dc/dcmitype/"/>
    <ds:schemaRef ds:uri="http://purl.org/dc/terms/"/>
  </ds:schemaRefs>
</ds:datastoreItem>
</file>

<file path=customXml/itemProps2.xml><?xml version="1.0" encoding="utf-8"?>
<ds:datastoreItem xmlns:ds="http://schemas.openxmlformats.org/officeDocument/2006/customXml" ds:itemID="{DCEBB13B-6CA1-43AE-8E69-CB58E1187922}">
  <ds:schemaRefs>
    <ds:schemaRef ds:uri="http://schemas.microsoft.com/sharepoint/v3/contenttype/forms"/>
  </ds:schemaRefs>
</ds:datastoreItem>
</file>

<file path=customXml/itemProps3.xml><?xml version="1.0" encoding="utf-8"?>
<ds:datastoreItem xmlns:ds="http://schemas.openxmlformats.org/officeDocument/2006/customXml" ds:itemID="{645C33CE-6914-4015-BAE0-4688AF861F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Budget Table</vt:lpstr>
      <vt:lpstr>2) Budget by category </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Final-Action concerte.xlsx</dc:title>
  <dc:creator>Jelena Zelenovic</dc:creator>
  <cp:lastModifiedBy>Joachim Ouedraogo</cp:lastModifiedBy>
  <cp:lastPrinted>2017-12-11T22:51:21Z</cp:lastPrinted>
  <dcterms:created xsi:type="dcterms:W3CDTF">2017-11-15T21:17:43Z</dcterms:created>
  <dcterms:modified xsi:type="dcterms:W3CDTF">2023-05-10T12:00:04Z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