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aria.cruz\Documents\PBF Naciones Unidas\Proyecto\Reportes\"/>
    </mc:Choice>
  </mc:AlternateContent>
  <xr:revisionPtr revIDLastSave="0" documentId="13_ncr:1_{FDB4DA2C-7080-48FC-86D9-59D2D3D7099C}" xr6:coauthVersionLast="47" xr6:coauthVersionMax="47" xr10:uidLastSave="{00000000-0000-0000-0000-000000000000}"/>
  <bookViews>
    <workbookView xWindow="-110" yWindow="-110" windowWidth="19420" windowHeight="10300" xr2:uid="{00000000-000D-0000-FFFF-FFFF00000000}"/>
  </bookViews>
  <sheets>
    <sheet name="1) Budget Table" sheetId="1" r:id="rId1"/>
    <sheet name="Dropdowns" sheetId="8" state="hidden" r:id="rId2"/>
    <sheet name="Sheet2" sheetId="7"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1" l="1"/>
  <c r="G38" i="1"/>
  <c r="G39" i="1"/>
  <c r="G40" i="1"/>
  <c r="G41" i="1"/>
  <c r="G42" i="1"/>
  <c r="G43" i="1"/>
  <c r="G44" i="1"/>
  <c r="D45" i="1"/>
  <c r="E45" i="1"/>
  <c r="F45" i="1"/>
  <c r="G45" i="1"/>
  <c r="H45" i="1"/>
  <c r="I45" i="1"/>
  <c r="G79" i="1"/>
  <c r="G80" i="1"/>
  <c r="H87" i="1" s="1"/>
  <c r="G81" i="1"/>
  <c r="G82" i="1"/>
  <c r="G83" i="1"/>
  <c r="G84" i="1"/>
  <c r="G85" i="1"/>
  <c r="G86" i="1"/>
  <c r="D87" i="1"/>
  <c r="E87" i="1"/>
  <c r="F87" i="1"/>
  <c r="I87" i="1"/>
  <c r="G91" i="1"/>
  <c r="G92" i="1"/>
  <c r="G93" i="1"/>
  <c r="G94" i="1"/>
  <c r="G95" i="1"/>
  <c r="G96" i="1"/>
  <c r="G97" i="1"/>
  <c r="G98" i="1"/>
  <c r="D99" i="1"/>
  <c r="E99" i="1"/>
  <c r="F99" i="1"/>
  <c r="I99" i="1"/>
  <c r="G101" i="1"/>
  <c r="G102" i="1"/>
  <c r="G103" i="1"/>
  <c r="G104" i="1"/>
  <c r="G105" i="1"/>
  <c r="G106" i="1"/>
  <c r="G107" i="1"/>
  <c r="G108" i="1"/>
  <c r="D109" i="1"/>
  <c r="E109" i="1"/>
  <c r="F109" i="1"/>
  <c r="I109" i="1"/>
  <c r="G111" i="1"/>
  <c r="G112" i="1"/>
  <c r="G113" i="1"/>
  <c r="G114" i="1"/>
  <c r="G115" i="1"/>
  <c r="G116" i="1"/>
  <c r="G117" i="1"/>
  <c r="G118" i="1"/>
  <c r="D119" i="1"/>
  <c r="E119" i="1"/>
  <c r="F119" i="1"/>
  <c r="I119" i="1"/>
  <c r="G121" i="1"/>
  <c r="G122" i="1"/>
  <c r="G123" i="1"/>
  <c r="G124" i="1"/>
  <c r="G125" i="1"/>
  <c r="G126" i="1"/>
  <c r="G127" i="1"/>
  <c r="G128" i="1"/>
  <c r="D129" i="1"/>
  <c r="E129" i="1"/>
  <c r="F129" i="1"/>
  <c r="I129" i="1"/>
  <c r="G133" i="1"/>
  <c r="G134" i="1"/>
  <c r="G135" i="1"/>
  <c r="G136" i="1"/>
  <c r="G137" i="1"/>
  <c r="G138" i="1"/>
  <c r="G139" i="1"/>
  <c r="G140" i="1"/>
  <c r="D141" i="1"/>
  <c r="E141" i="1"/>
  <c r="F141" i="1"/>
  <c r="I141" i="1"/>
  <c r="G143" i="1"/>
  <c r="G144" i="1"/>
  <c r="G145" i="1"/>
  <c r="G146" i="1"/>
  <c r="G147" i="1"/>
  <c r="G148" i="1"/>
  <c r="G149" i="1"/>
  <c r="G150" i="1"/>
  <c r="D151" i="1"/>
  <c r="E151" i="1"/>
  <c r="F151" i="1"/>
  <c r="I151" i="1"/>
  <c r="G153" i="1"/>
  <c r="G154" i="1"/>
  <c r="G155" i="1"/>
  <c r="G156" i="1"/>
  <c r="G157" i="1"/>
  <c r="G158" i="1"/>
  <c r="G159" i="1"/>
  <c r="G160" i="1"/>
  <c r="D161" i="1"/>
  <c r="E161" i="1"/>
  <c r="F161" i="1"/>
  <c r="I161" i="1"/>
  <c r="G163" i="1"/>
  <c r="G164" i="1"/>
  <c r="G165" i="1"/>
  <c r="G166" i="1"/>
  <c r="G167" i="1"/>
  <c r="G168" i="1"/>
  <c r="G169" i="1"/>
  <c r="G170" i="1"/>
  <c r="D171" i="1"/>
  <c r="E171" i="1"/>
  <c r="F171" i="1"/>
  <c r="I171" i="1"/>
  <c r="G10" i="1"/>
  <c r="G11" i="1"/>
  <c r="G12" i="1"/>
  <c r="G13" i="1"/>
  <c r="G14" i="1"/>
  <c r="I190" i="1"/>
  <c r="I67" i="1"/>
  <c r="I176" i="1"/>
  <c r="I178" i="1" s="1"/>
  <c r="I49" i="1"/>
  <c r="I57" i="1" s="1"/>
  <c r="F195" i="1"/>
  <c r="E195" i="1"/>
  <c r="D195" i="1"/>
  <c r="D187" i="1"/>
  <c r="F187" i="1"/>
  <c r="E187" i="1"/>
  <c r="I15" i="1"/>
  <c r="I25" i="1"/>
  <c r="I35" i="1"/>
  <c r="I77" i="1"/>
  <c r="D205" i="1"/>
  <c r="G174" i="1"/>
  <c r="H200" i="1"/>
  <c r="G175" i="1"/>
  <c r="G176" i="1"/>
  <c r="G177" i="1"/>
  <c r="G76" i="1"/>
  <c r="G75" i="1"/>
  <c r="G74" i="1"/>
  <c r="G73" i="1"/>
  <c r="G72" i="1"/>
  <c r="G71" i="1"/>
  <c r="G70" i="1"/>
  <c r="G69" i="1"/>
  <c r="G66" i="1"/>
  <c r="G65" i="1"/>
  <c r="G64" i="1"/>
  <c r="G63" i="1"/>
  <c r="G62" i="1"/>
  <c r="G61" i="1"/>
  <c r="G60" i="1"/>
  <c r="G59" i="1"/>
  <c r="G56" i="1"/>
  <c r="G55" i="1"/>
  <c r="G54" i="1"/>
  <c r="G53" i="1"/>
  <c r="G52" i="1"/>
  <c r="G51" i="1"/>
  <c r="G50" i="1"/>
  <c r="G49" i="1"/>
  <c r="G34" i="1"/>
  <c r="G33" i="1"/>
  <c r="G32" i="1"/>
  <c r="G31" i="1"/>
  <c r="G30" i="1"/>
  <c r="G29" i="1"/>
  <c r="G28" i="1"/>
  <c r="G27" i="1"/>
  <c r="G18" i="1"/>
  <c r="G19" i="1"/>
  <c r="G20" i="1"/>
  <c r="G21" i="1"/>
  <c r="G22" i="1"/>
  <c r="G23" i="1"/>
  <c r="G24" i="1"/>
  <c r="G17" i="1"/>
  <c r="G8" i="1"/>
  <c r="G9" i="1"/>
  <c r="G7" i="1"/>
  <c r="E178" i="1"/>
  <c r="F178" i="1"/>
  <c r="D178" i="1"/>
  <c r="E77" i="1"/>
  <c r="F77" i="1"/>
  <c r="E67" i="1"/>
  <c r="F67" i="1"/>
  <c r="E57" i="1"/>
  <c r="F57" i="1"/>
  <c r="E35" i="1"/>
  <c r="F35" i="1"/>
  <c r="E25" i="1"/>
  <c r="F25" i="1"/>
  <c r="D25" i="1"/>
  <c r="F15" i="1"/>
  <c r="E15" i="1"/>
  <c r="D77" i="1"/>
  <c r="D67" i="1"/>
  <c r="D57" i="1"/>
  <c r="D35" i="1"/>
  <c r="D15" i="1"/>
  <c r="G87" i="1" l="1"/>
  <c r="H171" i="1"/>
  <c r="H119" i="1"/>
  <c r="G161" i="1"/>
  <c r="G151" i="1"/>
  <c r="G141" i="1"/>
  <c r="G129" i="1"/>
  <c r="G119" i="1"/>
  <c r="G109" i="1"/>
  <c r="G99" i="1"/>
  <c r="G171" i="1"/>
  <c r="H151" i="1"/>
  <c r="H141" i="1"/>
  <c r="H129" i="1"/>
  <c r="H109" i="1"/>
  <c r="H161" i="1"/>
  <c r="H99" i="1"/>
  <c r="G15" i="1"/>
  <c r="G77" i="1"/>
  <c r="H57" i="1"/>
  <c r="H178" i="1"/>
  <c r="H15" i="1"/>
  <c r="F189" i="1"/>
  <c r="G67" i="1"/>
  <c r="D189" i="1"/>
  <c r="D190" i="1" s="1"/>
  <c r="E189" i="1"/>
  <c r="E190" i="1" s="1"/>
  <c r="E191" i="1" s="1"/>
  <c r="H67" i="1"/>
  <c r="H25" i="1"/>
  <c r="G35" i="1"/>
  <c r="G57" i="1"/>
  <c r="I202" i="1"/>
  <c r="G178" i="1"/>
  <c r="H35" i="1"/>
  <c r="G25" i="1"/>
  <c r="H77" i="1"/>
  <c r="D191" i="1" l="1"/>
  <c r="D197" i="1" s="1"/>
  <c r="G189" i="1"/>
  <c r="I203" i="1" s="1"/>
  <c r="D202" i="1"/>
  <c r="F190" i="1"/>
  <c r="F191" i="1" s="1"/>
  <c r="E197" i="1"/>
  <c r="E199" i="1"/>
  <c r="E198" i="1"/>
  <c r="D198" i="1" l="1"/>
  <c r="D199" i="1"/>
  <c r="G190" i="1"/>
  <c r="G191" i="1" s="1"/>
  <c r="F197" i="1"/>
  <c r="F198" i="1"/>
  <c r="G198" i="1" s="1"/>
  <c r="F199" i="1"/>
  <c r="G199" i="1" s="1"/>
  <c r="E200" i="1"/>
  <c r="D200" i="1"/>
  <c r="D203" i="1" l="1"/>
  <c r="D206" i="1"/>
  <c r="F200" i="1"/>
  <c r="G197" i="1"/>
  <c r="G200" i="1" s="1"/>
</calcChain>
</file>

<file path=xl/sharedStrings.xml><?xml version="1.0" encoding="utf-8"?>
<sst xmlns="http://schemas.openxmlformats.org/spreadsheetml/2006/main" count="611" uniqueCount="592">
  <si>
    <t>Annex D - PBF Project Budget</t>
  </si>
  <si>
    <t>Table 1 - PBF project budget by outcome, output and activity</t>
  </si>
  <si>
    <t>Recipient UNDP</t>
  </si>
  <si>
    <t>Recipient UN WOMEN</t>
  </si>
  <si>
    <t>Recipient UNODC</t>
  </si>
  <si>
    <t>Total</t>
  </si>
  <si>
    <t xml:space="preserve">OUTCOME 1: </t>
  </si>
  <si>
    <t xml:space="preserve">Fortalecidas las capacidades institucionales y de la sociedad civil para prevenir y gestionar los conflictos sociales, con un enfoque de género y de derechos humanos				</t>
  </si>
  <si>
    <t>Output 1.1:</t>
  </si>
  <si>
    <t>Activity 1.1.1:</t>
  </si>
  <si>
    <t>la metodología de diseño participativo, incluye un enfoque de género y criterios de priorización para NNA y mujeres.</t>
  </si>
  <si>
    <t xml:space="preserve">El desarrollo del producto previsto en esta actividad requiere de un nivel de formación y especialización que no es muy frecuente en el mercado nacional, por lo que se identifica la necesidad de la contratación de un especialista bajo la modalidad de servicios contractuales. </t>
  </si>
  <si>
    <t>Activity 1.1.2:</t>
  </si>
  <si>
    <t>los espacios formativos y de generación de conocimiento incluirán contenidos orientados a derechos de NNA y mujeres.</t>
  </si>
  <si>
    <t>Activity 1.1.3:</t>
  </si>
  <si>
    <t>Activity 1.1.4</t>
  </si>
  <si>
    <t>Activity 1.1.5</t>
  </si>
  <si>
    <t>Activity 1.1.6</t>
  </si>
  <si>
    <t>Activity 1.1.7</t>
  </si>
  <si>
    <t>Activity 1.1.8</t>
  </si>
  <si>
    <t>Output Total</t>
  </si>
  <si>
    <t>Output 1.2:</t>
  </si>
  <si>
    <t>Activity 1.2.1</t>
  </si>
  <si>
    <t xml:space="preserve">Las sesiones incluyen contenidos sobre la normativa y entandares del rol de las mujeres en los procesos de paz, como la resolucion 1325 y otras. Adicionalmente se identificarán las afectaciones por razones de género para establecer los mencanismos de seguridad. Las sesiones estarán dirigidas a hombres y mujeres, con especial foco en las mujeres. </t>
  </si>
  <si>
    <t>Activity 1.2.2</t>
  </si>
  <si>
    <t>Activity 1.2.3</t>
  </si>
  <si>
    <t xml:space="preserve">El diseño de las respuestas interinstitucionales se hará con enfoque de derechos humanos y género. Las mesas de trabajo tendrán una alta representatividad de mujeres. </t>
  </si>
  <si>
    <t xml:space="preserve">Este proceso se trabajará bajo la figura de un contrato de servicios debido a la experticia que se requiere en el análisis de datos. </t>
  </si>
  <si>
    <t>Activity 1.2.4</t>
  </si>
  <si>
    <t>Elaboración o implementación de protocolos y hojas de ruta a nivel comunitario e institucional, como parte del SART, para proteger a las defensoras y a las mujeres en riesgo de violencia, en alianza con la Dirección de la Mujer y organizaciones de derechos de mujeres.</t>
  </si>
  <si>
    <t xml:space="preserve"> Estos instrumentos deberán incoporar los estandares de derechos humanos de las mujeres y de los servicios esenciales para su funcionamiento.  </t>
  </si>
  <si>
    <t>Activity 1.2.5</t>
  </si>
  <si>
    <t>En los términos de referencia para el diseño del CRD, se deberá definir que La herramienta tenga la capacidad de diferenciar información según la variable de género, para todos los indicadores que sea posible.</t>
  </si>
  <si>
    <t xml:space="preserve">Las características particulares del CRD requieren de un nivel de especialización en su diseño e implementación muy específico, por lo cual se identifica que es necesario contar con prestación de servicios contractuales para su desarrollo. </t>
  </si>
  <si>
    <t>Activity 1.2.6</t>
  </si>
  <si>
    <t>Activity 1.2.7</t>
  </si>
  <si>
    <t>Activity 1.2.8</t>
  </si>
  <si>
    <t>Output 1.3:</t>
  </si>
  <si>
    <t xml:space="preserve">Creados y en funcionamiento espacios institucionales y de organizaciones de sociedad civil para la reconciliación, el diálogo democrático, la promoción de una cultura de paz y el consenso entre los distintos grupos sociales. 								</t>
  </si>
  <si>
    <t>Activity 1.3.1</t>
  </si>
  <si>
    <t xml:space="preserve">Los espacios formativos y de generación de conocimiento, así como otras estrategias de implementación identificadas, incluirán contenidos orientados a derechos de NNA, jóvenes y mujeres; además de buscar un equilibrio en la representación y participación de mujeres. </t>
  </si>
  <si>
    <t xml:space="preserve">El componente formativo de esta actividad será ejecutado a través de transferencia monetaria a una ONG, utilizando el mecanismo acuerdo de parte responsable (APS). </t>
  </si>
  <si>
    <t>Activity 1.3.2</t>
  </si>
  <si>
    <t>Recopilación de información con actores estrategicos del estado y la sociedad civil, para  fomentar la generación de estrategias de prevención.</t>
  </si>
  <si>
    <t>Activity 1.3.3</t>
  </si>
  <si>
    <t>Activity 1.3.4</t>
  </si>
  <si>
    <t>Conformación de una “red de mujeres constructoras de paz”, a nivel nacional y local, como instancia de consenso multisectorial, en alianza con CLACSO, por medio de una línea autodirigida de capacitación sobre liderazgo de mujeres en prevención, mediación, prevención de conflictos y construcción de paz (300 participantes nacionales y locales).</t>
  </si>
  <si>
    <t>Capacitacion y material dirigido a mujeres.</t>
  </si>
  <si>
    <t>Se trabajará mediante un contrato de servicios, a través de la alianza con CLACSO. Se prevé el fortalecimiento de operadores de justicia para una efectiva respuesta ante violencia de género.</t>
  </si>
  <si>
    <t>Activity 1.3.5</t>
  </si>
  <si>
    <t>Promoción de espacios de construcción de consensos a distinta escala, entre diferentes actores sociales priorizados.</t>
  </si>
  <si>
    <t xml:space="preserve">La metodología para la definición de los espacios de construcción de consensos puede variar en función de los espacios, actores, temáticas y momentos. Por este motivo, se identifica que la prestación de servicios contractuales es la opción más flexible para adpatarse a circunstancias específicas. </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</si>
  <si>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</si>
  <si>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</si>
  <si>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</si>
  <si>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</si>
  <si>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</si>
  <si>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</si>
  <si>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</si>
  <si>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</si>
  <si>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</si>
  <si>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</si>
  <si>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</si>
  <si>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</si>
  <si>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</si>
  <si>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Diseñados e implementados, de manera participativa, instrumentos nacionales y locales de gestión integral de la seguridad y de prevención del delito y de las violencias								</t>
  </si>
  <si>
    <t>Outcome 2.1</t>
  </si>
  <si>
    <t>Activity 2.1.1</t>
  </si>
  <si>
    <t>Activity 2.1.2</t>
  </si>
  <si>
    <t>Fortalecimiento de capacidades institucionales y de la sociedad civil, vinculadas a la política pública de seguridad pública y ciudadana, enfatizando la prevención de las violencias, con enfoque de género y derechos humanos, apoyando la Policía comunitaria y el desarrollo de productos comunicacionales.</t>
  </si>
  <si>
    <t xml:space="preserve"> Fortalecimiento de las capacidades de las mujeres y sus organizaciones sociales para la participación en el diseño de políticas públicas e incidencia. </t>
  </si>
  <si>
    <t>Fortalecimiento de las capacidades del personal de policía comunitaria para promover la particpaión ciudadana.</t>
  </si>
  <si>
    <t>Activity 2.1.3</t>
  </si>
  <si>
    <t>Diseño de planes de seguridad ciudadana cantonales, con base en la implementación de auditorías participativas de gobernanza y seguridad en los territorios.</t>
  </si>
  <si>
    <t>Identificar problemáticas relacionadas con delitos y conductas de riesgo a nivel comunitario resultado de un diagnóstico de análisis
mixto, que incluya al género como una de sus variables relevantes.</t>
  </si>
  <si>
    <t>Un porcentaje del financiamiento se destinará para la generación de insumos técnicos (servicios contractuales), mientras que el componente consultivo en territorio se gestionará mediante el mecanismo de transferencia, usando la figura de APS.</t>
  </si>
  <si>
    <t>Activity 2.1.4</t>
  </si>
  <si>
    <t>Activity 2.1.5</t>
  </si>
  <si>
    <t>Activity 2.1.6</t>
  </si>
  <si>
    <t>Activity 2.1.7</t>
  </si>
  <si>
    <t>Activity 2.1.8</t>
  </si>
  <si>
    <t>Output 2.2</t>
  </si>
  <si>
    <t xml:space="preserve">Se ha contribuido a la implementación participativa de al menos un plan cantonal de seguridad ciudadana, con un piloto en Guayaquil y zonas de influencia, buscando dar énfasis a los territorios más conflictivos.							</t>
  </si>
  <si>
    <t>Activity 2.2.1</t>
  </si>
  <si>
    <t xml:space="preserve">SE realizaram  evaluaciones de la Gobernanza de la Seguridad Urbana para ciudades inclusivas y resilientes para la implementacion de la estrategia de seguridad local </t>
  </si>
  <si>
    <t>Activity 2.2.2</t>
  </si>
  <si>
    <t>Fortalecer las capacidades de las organizaciones de la sociedad civil para brindar servicios esenciales de primera línea a sobrevivientes de violencia (CEPAM Guayaquil y Fundación María Guare).</t>
  </si>
  <si>
    <t>Respuesta para sobrevivientes de VBG por parte de OSC especializadas.</t>
  </si>
  <si>
    <t xml:space="preserve">Se trabajará mediante una transferencia monetaria dirigida a organizaciones de la sociedad civil. </t>
  </si>
  <si>
    <t>Activity 2.2.3</t>
  </si>
  <si>
    <t>Fortalecimiento de soluciones locales de prevención del delito a través de la implementación de programas comunitarios basados en la promoción de habilidades para la vida.</t>
  </si>
  <si>
    <t>Se incluye el programa "Amiga no estás sola" en Guayaquil. Los programas de construcción de habilidades para la vida tienen enfoque de derechos humamos y género.</t>
  </si>
  <si>
    <t xml:space="preserve">Un componente del fortalecimiento contará con servicios contractuales de expertos, mientras que un segundo componente se ejecutará a través de transferencia monetaria a organizaciones sociales, mediante la figura APS. </t>
  </si>
  <si>
    <t>Activity 2.2.4</t>
  </si>
  <si>
    <t>Apoyo técnico a la Corporación de Seguridad Ciudadana de Guayaquil para mejorar la detección, respuesta y sensibilidad de género en casos de violencia basada en género y mejorar la recolección de datos de seguridad con perspectiva de género.</t>
  </si>
  <si>
    <t>Respuesta institucional para sobrevivientes de VBG.</t>
  </si>
  <si>
    <t>Se trabajrá mediante la contratacion de servicios debido al trabajo con instancias municipales.</t>
  </si>
  <si>
    <t>Activity 2.2.5</t>
  </si>
  <si>
    <t>Activity 2.2.6</t>
  </si>
  <si>
    <t>Activity 2.2.7</t>
  </si>
  <si>
    <t>Activity 2.2.8</t>
  </si>
  <si>
    <t>Output 2.3</t>
  </si>
  <si>
    <t>Activity 2.3.1</t>
  </si>
  <si>
    <t>Fortalecimiento de organizaciones de mujeres en construcción de paz y coaliciones de mujeres.</t>
  </si>
  <si>
    <t>Activity 2.3.2</t>
  </si>
  <si>
    <t>Análisis sobre la violencia contra las mujeres en la política</t>
  </si>
  <si>
    <t>Activity 2.3.3</t>
  </si>
  <si>
    <t>Dos iniciativas de prevención de conflictos diseñadas e implementadas con jóvenes, personas afrodescendientes y LGBTIQ+ en el nivel comunitario.</t>
  </si>
  <si>
    <t>Proyectos locales liderados por organizaciones de jovenes y personas LGBTIQ+, promoción de cultura de paz.</t>
  </si>
  <si>
    <t>Activity 2.3.4</t>
  </si>
  <si>
    <t>Proyectos locales de prevención de violencia y culturra de paz liderados por organizaciones de mujeres</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</si>
  <si>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</si>
  <si>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</si>
  <si>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</si>
  <si>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</si>
  <si>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</si>
  <si>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</si>
  <si>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</si>
  <si>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</si>
  <si>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</si>
  <si>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</si>
  <si>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</si>
  <si>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</si>
  <si>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</si>
  <si>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</si>
  <si>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</si>
  <si>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</si>
  <si>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</si>
  <si>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</si>
  <si>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</si>
  <si>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</si>
  <si>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</si>
  <si>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</si>
  <si>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</si>
  <si>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</si>
  <si>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</si>
  <si>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</si>
  <si>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</si>
  <si>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</si>
  <si>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</si>
  <si>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</si>
  <si>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</si>
  <si>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</si>
  <si>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</si>
  <si>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</si>
  <si>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</si>
  <si>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</si>
  <si>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</si>
  <si>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</si>
  <si>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</si>
  <si>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</si>
  <si>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</si>
  <si>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</si>
  <si>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</si>
  <si>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</si>
  <si>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</si>
  <si>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</si>
  <si>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</si>
  <si>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</si>
  <si>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</si>
  <si>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</si>
  <si>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</si>
  <si>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</si>
  <si>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</si>
  <si>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</si>
  <si>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</si>
  <si>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</si>
  <si>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</si>
  <si>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</si>
  <si>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</si>
  <si>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</si>
  <si>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</si>
  <si>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</si>
  <si>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</si>
  <si>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</si>
  <si>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</si>
  <si>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</si>
  <si>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</si>
  <si>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</si>
  <si>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</si>
  <si>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</si>
  <si>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</si>
  <si>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</si>
  <si>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</si>
  <si>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</si>
  <si>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</si>
  <si>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</si>
  <si>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</si>
  <si>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</si>
  <si>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</si>
  <si>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</si>
  <si>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</si>
  <si>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</si>
  <si>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</si>
  <si>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</si>
  <si>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</si>
  <si>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</si>
  <si>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</si>
  <si>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</si>
  <si>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</si>
  <si>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</si>
  <si>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</si>
  <si>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</si>
  <si>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</si>
  <si>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</si>
  <si>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</si>
  <si>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</si>
  <si>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</si>
  <si>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</si>
  <si>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</si>
  <si>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</si>
  <si>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</si>
  <si>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</si>
  <si>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</si>
  <si>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</si>
  <si>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</si>
  <si>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</si>
  <si>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</si>
  <si>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</si>
  <si>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</si>
  <si>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</si>
  <si>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</si>
  <si>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</si>
  <si>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</si>
  <si>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</si>
  <si>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</si>
  <si>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</si>
  <si>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</si>
  <si>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</si>
  <si>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</si>
  <si>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</si>
  <si>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</si>
  <si>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</si>
  <si>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</si>
  <si>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</si>
  <si>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</si>
  <si>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</si>
  <si>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</si>
  <si>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</si>
  <si>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</si>
  <si>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</si>
  <si>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</si>
  <si>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</si>
  <si>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</si>
  <si>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</si>
  <si>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</si>
  <si>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</si>
  <si>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</si>
  <si>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</si>
  <si>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</si>
  <si>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</si>
  <si>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</si>
  <si>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</si>
  <si>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</si>
  <si>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</si>
  <si>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</si>
  <si>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</si>
  <si>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</si>
  <si>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</si>
  <si>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</si>
  <si>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</si>
  <si>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</si>
  <si>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</si>
  <si>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</si>
  <si>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</si>
  <si>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</si>
  <si>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</si>
  <si>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</si>
  <si>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</si>
  <si>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</si>
  <si>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</si>
  <si>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</si>
  <si>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</si>
  <si>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</si>
  <si>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</si>
  <si>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</si>
  <si>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</si>
  <si>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</si>
  <si>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</si>
  <si>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</si>
  <si>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</si>
  <si>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</si>
  <si>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</si>
  <si>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</si>
  <si>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</si>
  <si>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</si>
  <si>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</si>
  <si>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</si>
  <si>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</si>
  <si>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</si>
  <si>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</si>
  <si>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</si>
  <si>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</si>
  <si>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</si>
  <si>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</si>
  <si>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</si>
  <si>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</si>
  <si>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</si>
  <si>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</si>
  <si>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</si>
  <si>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</si>
  <si>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</si>
  <si>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</si>
  <si>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</si>
  <si>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</si>
  <si>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</si>
  <si>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</si>
  <si>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</si>
  <si>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</si>
  <si>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</si>
  <si>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</si>
  <si>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</si>
  <si>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</si>
  <si>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</si>
  <si>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</si>
  <si>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</si>
  <si>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</si>
  <si>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</si>
  <si>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</si>
  <si>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</si>
  <si>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</si>
  <si>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</si>
  <si>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</si>
  <si>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</si>
  <si>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</si>
  <si>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</si>
  <si>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</si>
  <si>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</si>
  <si>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</si>
  <si>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</si>
  <si>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</si>
  <si>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</si>
  <si>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</si>
  <si>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</si>
  <si>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</si>
  <si>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</si>
  <si>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</si>
  <si>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</si>
  <si>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</si>
  <si>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</si>
  <si>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</si>
  <si>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</si>
  <si>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</si>
  <si>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</si>
  <si>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</si>
  <si>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</si>
  <si>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</si>
  <si>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</si>
  <si>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</si>
  <si>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</si>
  <si>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</si>
  <si>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</si>
  <si>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</si>
  <si>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</si>
  <si>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</si>
  <si>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</si>
  <si>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</si>
  <si>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</si>
  <si>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</si>
  <si>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</si>
  <si>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</si>
  <si>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</si>
  <si>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</si>
  <si>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</si>
  <si>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</si>
  <si>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</si>
  <si>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</si>
  <si>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</si>
  <si>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</si>
  <si>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</si>
  <si>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</si>
  <si>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</si>
  <si>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</si>
  <si>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</si>
  <si>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</si>
  <si>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</si>
  <si>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</si>
  <si>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</si>
  <si>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</si>
  <si>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</si>
  <si>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</si>
  <si>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</si>
  <si>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</si>
  <si>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</si>
  <si>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</si>
  <si>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</si>
  <si>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</si>
  <si>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</si>
  <si>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</si>
  <si>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</si>
  <si>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</si>
  <si>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</si>
  <si>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</si>
  <si>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</si>
  <si>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</si>
  <si>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</si>
  <si>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</si>
  <si>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</si>
  <si>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</si>
  <si>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</si>
  <si>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</si>
  <si>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</si>
  <si>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</si>
  <si>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</si>
  <si>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</si>
  <si>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</si>
  <si>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</si>
  <si>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</si>
  <si>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</si>
  <si>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</si>
  <si>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</si>
  <si>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</si>
  <si>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</si>
  <si>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</si>
  <si>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</si>
  <si>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</si>
  <si>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</si>
  <si>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</si>
  <si>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</si>
  <si>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</si>
  <si>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</si>
  <si>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</si>
  <si>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</si>
  <si>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</si>
  <si>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</si>
  <si>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</si>
  <si>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</si>
  <si>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</si>
  <si>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</si>
  <si>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</si>
  <si>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</si>
  <si>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</si>
  <si>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</si>
  <si>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</si>
  <si>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</si>
  <si>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</si>
  <si>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</si>
  <si>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</si>
  <si>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</si>
  <si>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</si>
  <si>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</si>
  <si>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</si>
  <si>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</si>
  <si>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</si>
  <si>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</si>
  <si>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</si>
  <si>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</si>
  <si>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</si>
  <si>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</si>
  <si>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</si>
  <si>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</si>
  <si>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</si>
  <si>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</si>
  <si>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</si>
  <si>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</si>
  <si>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</si>
  <si>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</si>
  <si>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</si>
  <si>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</si>
  <si>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</si>
  <si>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</si>
  <si>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</si>
  <si>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</si>
  <si>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</si>
  <si>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</si>
  <si>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</si>
  <si>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</si>
  <si>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</si>
  <si>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</si>
  <si>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</si>
  <si>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</si>
  <si>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</si>
  <si>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</si>
  <si>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</si>
  <si>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</si>
  <si>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</si>
  <si>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</si>
  <si>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</si>
  <si>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</si>
  <si>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</si>
  <si>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</si>
  <si>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</si>
  <si>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</si>
  <si>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</si>
  <si>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</si>
  <si>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</si>
  <si>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</si>
  <si>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</si>
  <si>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</si>
  <si>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</si>
  <si>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</si>
  <si>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</si>
  <si>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</si>
  <si>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</si>
  <si>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</si>
  <si>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</si>
  <si>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</si>
  <si>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</si>
  <si>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</si>
  <si>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</si>
  <si>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</si>
  <si>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</si>
  <si>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</si>
  <si>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</si>
  <si>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</si>
  <si>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</si>
  <si>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</si>
  <si>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</si>
  <si>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</si>
  <si>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</si>
  <si>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</si>
  <si>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</si>
  <si>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</si>
  <si>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</si>
  <si>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</si>
  <si>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</si>
  <si>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</si>
  <si>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</si>
  <si>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</si>
  <si>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</si>
  <si>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</si>
  <si>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</si>
  <si>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</si>
  <si>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</si>
  <si>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</si>
  <si>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</si>
  <si>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</si>
  <si>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</si>
  <si>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</si>
  <si>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</si>
  <si>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</si>
  <si>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</si>
  <si>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</si>
  <si>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</si>
  <si>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</si>
  <si>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</si>
  <si>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</si>
  <si>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</si>
  <si>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</si>
  <si>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</si>
  <si>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</si>
  <si>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</si>
  <si>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</si>
  <si>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</si>
  <si>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</si>
  <si>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</si>
  <si>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</si>
  <si>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</si>
  <si>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</si>
  <si>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</si>
  <si>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</si>
  <si>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</si>
  <si>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</si>
  <si>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</si>
  <si>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</si>
  <si>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</si>
  <si>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A través del programa Construyendo Familias se plantea el fortalecimiento de la realacion intra familiar con el propósito de generar relaciones pacificas y de convivencia social armonica. El componente formativo de esta actividad será ejecutado a través de transferencia monetaria a una ONG, utilizando el mecanismo acuerdo de parte responsable (APS). </t>
  </si>
  <si>
    <t>Diseño de respuestas interinstitucionales para la prevención del conflicto, y la construcción de confianza y diálogos con organizaciones de sociedad civil y de mujeres, en apoyo a la labor del Consejo Cantonal de Protección Integral de Derechos, a la Corporación para la Seguridad Ciudadana de Guayaquil y al Centro de Gestión de Conflictos y Cultura de Paz “Más Paz”, de la Alcaldía de Guayaquil.</t>
  </si>
  <si>
    <t xml:space="preserve">Se ha apoyado la política de seguridad pública y ciudadana mediante la formulación de una estrategia nacional de seguridad ciudadana y de al menos un plan de seguridad ciudadana cantonal, con un piloto en Guayaquil, asegurando una participación efectiva de las mujeres y los grupos afectados por múltiples desigualdades estructurales. 								</t>
  </si>
  <si>
    <t>Fortalecimiento de capacidades de entidades gubernamentales y de la policía comunitaria para la implementación de un plan cantonal de seguridad ciudadana en Guayaquil y sus zonas de influencia.</t>
  </si>
  <si>
    <t xml:space="preserve">Promocionado el liderazgo comunitario sobre prevención de violencias con énfasis en mujeres y jóvenes, mediante la capacitación, la creación de redes y la financiación de iniciativas comunitarias. 							</t>
  </si>
  <si>
    <t xml:space="preserve">Incorporación de herramientas de análisis regulares, utilizadas o por implementarse por parte de iniciativas de mujeres en construcción de paz y coaliciones de mujeres, sobre negociación, mediación, gestión de riesgos, prevención de conflictos, mapeo de actores y previsión sociopolítica. </t>
  </si>
  <si>
    <t xml:space="preserve">Mecanismo de financiación para diseñar e implementar intervenciones dirigidas por la comunidad que promuevan el liderazgo de las mujeres en la prevención de conflictos, la mediación y la cultura de paz (subvención de 6 proyectos piloto). </t>
  </si>
  <si>
    <t xml:space="preserve">Fortalecimiento y articulación participativa de un modelo de gestión nacional-local sobre prevención y gestión de conflictos, con perspectiva de gobernabilidad, que aborde de manera particular las necesidades de niñas, mujeres, comunas, comunidades, pueblos y nacionalidades, tomando en consideración espacios de diálogo democrático y concertación política entre el Estado y la sociedad civil, dentro del marco normativo nacional vigente. </t>
  </si>
  <si>
    <t>Fortalecimiento de los conocimientos y desarrollo de las capacidades de autoridades y personal de entidades públicas nacionales y locales sobre prevención y gestión de conflictos, con énfasis en aquellos que inciden en la gobernabilidad, en articulación con el Ministerio de Gobierno y su estructura nacional-territorial (Viceministerio de Gobernabilidad, Subsecretaria de Gobernabilidad, gobernaciones, jefaturas políticas y tenencias políticas).</t>
  </si>
  <si>
    <t>Se proponen intercambios de experiencias e invetigación de buenas prácticas en prevención de conflictos, lo cual implica la contratación de prestación de servicios de expertos identificados.</t>
  </si>
  <si>
    <t>Diseñados e implementados mecanismos nacionales y locales de levantamiento de información de calidad para la toma de decisiones, a través de sistemas de alerta y respuesta tempranas, con participación de organizaciones de derechos de las mujeres y de la sociedad civil, desde la perspectiva de la gobernabilidad y el fortalecimiento de la democracia.</t>
  </si>
  <si>
    <t xml:space="preserve">Fortalecido el modelo de gestión sobre prevención y gestión de conflictos a escala nacional-local y reforzadas las capacidades nacionales dentro de estos dos ámbitos para su implementación. 					</t>
  </si>
  <si>
    <t>Capacitación a las organizaciones de mujeres y de la sociedad civil en mecanismos de protección y autoprotección como defensores/as y en la identificación de riesgos y amenazas a la seguridad para promover la participación inclusiva en un mecanismo local de alerta temprana.</t>
  </si>
  <si>
    <t>Recopilación y análisis de información para el diseño e implementación de sistemas de alerta y respuesta temprana (SART) sobre impulsores y desencadenantes reales o potenciales de conflictos [a] políticos y [b] violentos, que permitan rastrear, a lo largo del tiempo, su dinámica y anticipar, respectivamente, escalamientos o brotes de violencia.</t>
  </si>
  <si>
    <t xml:space="preserve">El diseño de las herramientas incluirán enfoques e indicadores de género, en todos los casos aplicables. </t>
  </si>
  <si>
    <t>Diseño e implementación de la herramienta "Crisis Risk Dashboard" (CRD), a escala nacional, bajo criterios de interoperabilidad con los SART locales, para facilitar procesos decisionales basados en evidencia.</t>
  </si>
  <si>
    <t>Desarrollo de capacidades locales, en territorios seleccionados, para la identificación de conflictos que afecten a pueblos, nacionalidades, mujeres y otros colectivos, con base en los insumos del CRD y de otras fuentes, a través de alianzas con el Centro de Gestión de Conflictos y Cultura de Paz “Más Paz” del Municipio de Guayaquil, el Consejo de la Judicatura y otras contrapartes estratégicas.</t>
  </si>
  <si>
    <t>Mapeo y análisis participativo, informado y con enfoque de derechos y de fortalecimiento democrático, de conflictos locales que afectan a pueblos, nacionalidades, jóvenes u otra población vulnerable.</t>
  </si>
  <si>
    <t>Fortalecimiento de capacidades comunitarias y de la sociedad civil sobre democracia, institucionalidad pública, derechos humanos y generación de redes u otros mecanismos para la resolución pacífica de conflictos, construcción de consensos, diálogo social, consolidación de la paz y combate a la discriminación y los discursos de odio, bajo criterios de interculturalidad y con énfasis en mujeres y jóvenes.</t>
  </si>
  <si>
    <t xml:space="preserve">Se aplicará enfoque de género en relación con la información levantada. </t>
  </si>
  <si>
    <t>Se apoyará en servicios contractuales para el diagnóstico de servicios públicos priorizados</t>
  </si>
  <si>
    <t>Producción de un análisis sobre la violencia contra las mujeres en la política y la vida pública y las barreras y cuellos de botella existentes para la participación efectiva y el liderazgo de las mujeres en la prevención, negociación y mediación de conflictos.</t>
  </si>
  <si>
    <t>Se propone la elaboracion partiicpativa de auditorias locales de seguridad con actores de la sociedda civil y gobierno para la implementacion de estrategias de prevencion de delitos y conflictos. Además, la especificidad de la herramienta requiere de un perfil técnico especializado, por lo cual, es necesario la figura de prestación de servicios.</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</si>
  <si>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</si>
  <si>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</si>
  <si>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</si>
  <si>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</si>
  <si>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</si>
  <si>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</si>
  <si>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t xml:space="preserve">Esta actividad se trabajará con socio implementador a través de </t>
    </r>
    <r>
      <rPr>
        <i/>
        <sz val="12"/>
        <color theme="1"/>
        <rFont val="Calibri"/>
        <family val="2"/>
        <scheme val="minor"/>
      </rPr>
      <t>grants</t>
    </r>
    <r>
      <rPr>
        <sz val="12"/>
        <color theme="1"/>
        <rFont val="Calibri"/>
        <family val="2"/>
        <scheme val="minor"/>
      </rPr>
      <t xml:space="preserve"> dirigidos a la sociedad civil y academia.</t>
    </r>
  </si>
  <si>
    <r>
      <t>Esta actividad se trabajará con socio implementador a través de</t>
    </r>
    <r>
      <rPr>
        <i/>
        <sz val="12"/>
        <color theme="1"/>
        <rFont val="Calibri"/>
        <family val="2"/>
      </rPr>
      <t xml:space="preserve"> grants </t>
    </r>
    <r>
      <rPr>
        <sz val="12"/>
        <color theme="1"/>
        <rFont val="Calibri"/>
        <family val="2"/>
      </rPr>
      <t>dirigidos a la sociedad civil.</t>
    </r>
  </si>
  <si>
    <t>Gestión de información nacional (sistematización, producción y análisis de datos sobre violencias), para contribuir a la toma de decisiones informada por parte de autoridades y optimización de ciertos servicios relacionados con la gestión de violencias en sectores priorizados.</t>
  </si>
  <si>
    <r>
      <t xml:space="preserve">Se implementará a través de un </t>
    </r>
    <r>
      <rPr>
        <i/>
        <sz val="12"/>
        <color theme="1"/>
        <rFont val="Calibri"/>
        <family val="2"/>
        <scheme val="minor"/>
      </rPr>
      <t xml:space="preserve">grant </t>
    </r>
    <r>
      <rPr>
        <sz val="12"/>
        <color theme="1"/>
        <rFont val="Calibri"/>
        <family val="2"/>
        <scheme val="minor"/>
      </rPr>
      <t xml:space="preserve">con sociedad civil.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</si>
  <si>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</si>
  <si>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</si>
  <si>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red if this minimum threshold is not met.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</si>
</sst>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b/>
      <sz val="24"/>
      <color theme="1"/>
      <name val="Calibri"/>
      <family val="2"/>
      <scheme val="minor"/>
    </font>
    <font>
      <i/>
      <sz val="12"/>
      <color theme="1"/>
      <name val="Calibri"/>
      <family val="2"/>
      <scheme val="minor"/>
    </font>
    <font>
      <i/>
      <sz val="12"/>
      <color theme="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rgb="FF000000"/>
      </patternFill>
    </fill>
    <fill>
      <patternFill patternType="solid">
        <fgColor rgb="FFFFFFFF"/>
        <bgColor indexed="64"/>
      </patternFill>
    </fill>
    <fill>
      <patternFill patternType="solid">
        <fgColor rgb="FFFFFF00"/>
        <bgColor indexed="64"/>
      </patternFill>
    </fill>
    <fill>
      <patternFill patternType="solid">
        <fgColor rgb="FFFFFF00"/>
        <bgColor rgb="FF000000"/>
      </patternFill>
    </fill>
  </fills>
  <borders count="2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15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0" xfId="0" applyFont="1" applyFill="1" applyBorder="1" applyAlignment="1">
      <alignment vertical="center" wrapText="1"/>
    </xf>
    <xf numFmtId="0" fontId="2" fillId="3" borderId="0" xfId="0" applyFont="1" applyFill="1" applyAlignment="1" applyProtection="1">
      <alignment vertical="center" wrapText="1"/>
      <protection locked="0"/>
    </xf>
    <xf numFmtId="164" fontId="2" fillId="2" borderId="3" xfId="1"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0" fontId="2" fillId="2" borderId="7" xfId="0" applyFont="1" applyFill="1" applyBorder="1" applyAlignment="1">
      <alignment vertical="center" wrapText="1"/>
    </xf>
    <xf numFmtId="164" fontId="2" fillId="3" borderId="0" xfId="0" applyNumberFormat="1" applyFont="1" applyFill="1" applyAlignment="1">
      <alignment vertic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9" fillId="0" borderId="0" xfId="0" applyFont="1"/>
    <xf numFmtId="49" fontId="0" fillId="0" borderId="0" xfId="0" applyNumberFormat="1"/>
    <xf numFmtId="0" fontId="9" fillId="0" borderId="0" xfId="0" applyFont="1" applyAlignment="1">
      <alignment vertical="center"/>
    </xf>
    <xf numFmtId="49" fontId="10" fillId="0" borderId="0" xfId="0" applyNumberFormat="1" applyFont="1" applyAlignment="1">
      <alignment horizontal="left"/>
    </xf>
    <xf numFmtId="49" fontId="10" fillId="0" borderId="0" xfId="0" applyNumberFormat="1" applyFont="1" applyAlignment="1">
      <alignment horizontal="left" wrapText="1"/>
    </xf>
    <xf numFmtId="0" fontId="2" fillId="2" borderId="3" xfId="0" applyFont="1" applyFill="1" applyBorder="1" applyAlignment="1">
      <alignment vertical="center" wrapText="1"/>
    </xf>
    <xf numFmtId="0" fontId="2" fillId="2" borderId="7"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1" xfId="1" applyFont="1" applyFill="1" applyBorder="1" applyAlignment="1" applyProtection="1">
      <alignment vertical="center" wrapText="1"/>
    </xf>
    <xf numFmtId="9" fontId="2" fillId="2" borderId="12" xfId="2" applyFont="1" applyFill="1" applyBorder="1" applyAlignment="1" applyProtection="1">
      <alignment vertical="center" wrapText="1"/>
    </xf>
    <xf numFmtId="0" fontId="3" fillId="2" borderId="7" xfId="0" applyFont="1" applyFill="1" applyBorder="1" applyAlignment="1">
      <alignment horizontal="left" vertical="center" wrapText="1"/>
    </xf>
    <xf numFmtId="164" fontId="2" fillId="2" borderId="12" xfId="1" applyFont="1" applyFill="1" applyBorder="1" applyAlignment="1" applyProtection="1">
      <alignment vertical="center" wrapText="1"/>
    </xf>
    <xf numFmtId="0" fontId="2" fillId="2" borderId="1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16" xfId="0" applyFont="1" applyFill="1" applyBorder="1" applyAlignment="1">
      <alignment vertical="center" wrapText="1"/>
    </xf>
    <xf numFmtId="164" fontId="2" fillId="2" borderId="20" xfId="1" applyFont="1" applyFill="1" applyBorder="1" applyAlignment="1" applyProtection="1">
      <alignment vertical="center" wrapText="1"/>
    </xf>
    <xf numFmtId="164"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15" xfId="2" applyFont="1" applyFill="1" applyBorder="1" applyAlignment="1" applyProtection="1">
      <alignment vertical="center" wrapText="1"/>
      <protection locked="0"/>
    </xf>
    <xf numFmtId="9" fontId="2" fillId="3" borderId="15" xfId="2" applyFont="1" applyFill="1" applyBorder="1" applyAlignment="1" applyProtection="1">
      <alignment horizontal="right" vertical="center" wrapText="1"/>
      <protection locked="0"/>
    </xf>
    <xf numFmtId="9" fontId="0" fillId="0" borderId="0" xfId="2" applyFont="1"/>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2" borderId="14" xfId="0" applyNumberFormat="1" applyFont="1" applyFill="1" applyBorder="1" applyAlignment="1">
      <alignment vertical="center" wrapText="1"/>
    </xf>
    <xf numFmtId="164" fontId="2" fillId="3" borderId="3" xfId="1" applyFont="1" applyFill="1" applyBorder="1" applyAlignment="1" applyProtection="1">
      <alignment horizontal="center" vertical="center" wrapText="1"/>
    </xf>
    <xf numFmtId="164" fontId="0" fillId="3" borderId="0" xfId="1" applyFont="1" applyFill="1" applyBorder="1" applyAlignment="1">
      <alignment vertical="center" wrapText="1"/>
    </xf>
    <xf numFmtId="0" fontId="1" fillId="2" borderId="3" xfId="0" applyFont="1" applyFill="1" applyBorder="1" applyAlignment="1">
      <alignment vertical="center" wrapText="1"/>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7"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8"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164" fontId="8" fillId="3" borderId="0" xfId="1" applyFont="1" applyFill="1" applyBorder="1" applyAlignment="1">
      <alignment vertical="center" wrapText="1"/>
    </xf>
    <xf numFmtId="164" fontId="6" fillId="3" borderId="0" xfId="1" applyFont="1" applyFill="1" applyBorder="1" applyAlignment="1">
      <alignment horizontal="left" vertical="center" wrapText="1"/>
    </xf>
    <xf numFmtId="0" fontId="1" fillId="3" borderId="3" xfId="0"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10" fontId="2" fillId="2" borderId="8" xfId="2" applyNumberFormat="1" applyFont="1" applyFill="1" applyBorder="1" applyAlignment="1" applyProtection="1">
      <alignment vertical="center" wrapText="1"/>
    </xf>
    <xf numFmtId="9" fontId="2" fillId="3" borderId="0" xfId="2" applyFont="1" applyFill="1" applyBorder="1" applyAlignment="1">
      <alignment vertical="center" wrapText="1"/>
    </xf>
    <xf numFmtId="9" fontId="0" fillId="3" borderId="0" xfId="2" applyFont="1" applyFill="1" applyBorder="1" applyAlignment="1">
      <alignment vertical="center" wrapText="1"/>
    </xf>
    <xf numFmtId="164" fontId="2" fillId="2" borderId="8"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0" fontId="0" fillId="0" borderId="0" xfId="0" applyAlignment="1">
      <alignment vertical="center" wrapText="1"/>
    </xf>
    <xf numFmtId="0" fontId="1" fillId="2" borderId="3" xfId="0" applyFont="1" applyFill="1" applyBorder="1" applyAlignment="1">
      <alignment horizontal="center" vertical="center" wrapText="1"/>
    </xf>
    <xf numFmtId="0" fontId="2" fillId="7" borderId="25"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164" fontId="1" fillId="0" borderId="0" xfId="1" applyFont="1" applyFill="1" applyBorder="1" applyAlignment="1" applyProtection="1">
      <alignment vertical="center" wrapText="1"/>
    </xf>
    <xf numFmtId="49" fontId="5" fillId="0" borderId="3" xfId="1" applyNumberFormat="1" applyFont="1" applyBorder="1" applyAlignment="1" applyProtection="1">
      <alignment horizontal="left" vertical="center" wrapText="1"/>
      <protection locked="0"/>
    </xf>
    <xf numFmtId="0" fontId="0" fillId="3" borderId="0" xfId="0" applyFill="1" applyAlignment="1">
      <alignment vertical="center" wrapText="1"/>
    </xf>
    <xf numFmtId="49" fontId="5" fillId="0" borderId="3" xfId="1" applyNumberFormat="1" applyFont="1" applyFill="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0" fontId="5" fillId="0" borderId="3"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164" fontId="1" fillId="0" borderId="3" xfId="1" applyFont="1" applyBorder="1" applyAlignment="1" applyProtection="1">
      <alignment horizontal="left" vertical="center" wrapText="1"/>
      <protection locked="0"/>
    </xf>
    <xf numFmtId="1" fontId="0" fillId="0" borderId="0" xfId="0" applyNumberFormat="1" applyAlignment="1" applyProtection="1">
      <alignment vertical="center" wrapText="1"/>
      <protection locked="0"/>
    </xf>
    <xf numFmtId="164" fontId="5" fillId="0" borderId="3" xfId="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5" fillId="0" borderId="3" xfId="0" applyFont="1" applyBorder="1" applyAlignment="1" applyProtection="1">
      <alignment horizontal="center" vertical="center" wrapText="1"/>
      <protection locked="0"/>
    </xf>
    <xf numFmtId="164" fontId="5" fillId="3" borderId="3" xfId="1" applyFont="1" applyFill="1" applyBorder="1" applyAlignment="1" applyProtection="1">
      <alignment vertical="center" wrapText="1"/>
      <protection locked="0"/>
    </xf>
    <xf numFmtId="0" fontId="5" fillId="0" borderId="19" xfId="0" applyFont="1" applyBorder="1" applyAlignment="1" applyProtection="1">
      <alignment vertical="center" wrapText="1"/>
      <protection locked="0"/>
    </xf>
    <xf numFmtId="164" fontId="2" fillId="6" borderId="3" xfId="0" applyNumberFormat="1" applyFont="1" applyFill="1" applyBorder="1" applyAlignment="1">
      <alignment horizontal="center" vertical="center" wrapText="1"/>
    </xf>
    <xf numFmtId="0" fontId="3" fillId="2" borderId="14" xfId="0" applyFont="1" applyFill="1" applyBorder="1" applyAlignment="1">
      <alignment horizontal="left" vertical="center" wrapText="1"/>
    </xf>
    <xf numFmtId="164" fontId="2" fillId="2" borderId="13" xfId="0" applyNumberFormat="1" applyFont="1" applyFill="1" applyBorder="1" applyAlignment="1">
      <alignment vertical="center" wrapText="1"/>
    </xf>
    <xf numFmtId="0" fontId="0" fillId="2" borderId="10" xfId="0" applyFill="1" applyBorder="1" applyAlignment="1">
      <alignment vertical="center" wrapText="1"/>
    </xf>
    <xf numFmtId="0" fontId="0" fillId="3" borderId="0" xfId="0" applyFill="1" applyAlignment="1">
      <alignment horizontal="center" vertical="center" wrapText="1"/>
    </xf>
    <xf numFmtId="164" fontId="0" fillId="8" borderId="0" xfId="1" applyFont="1" applyFill="1" applyBorder="1" applyAlignment="1">
      <alignment vertical="center" wrapText="1"/>
    </xf>
    <xf numFmtId="0" fontId="1" fillId="8" borderId="3" xfId="0" applyFont="1" applyFill="1" applyBorder="1" applyAlignment="1">
      <alignment horizontal="center" vertical="center" wrapText="1"/>
    </xf>
    <xf numFmtId="164" fontId="1" fillId="8" borderId="3" xfId="1" applyFont="1" applyFill="1" applyBorder="1" applyAlignment="1" applyProtection="1">
      <alignment horizontal="center" vertical="center" wrapText="1"/>
      <protection locked="0"/>
    </xf>
    <xf numFmtId="164" fontId="2" fillId="8" borderId="3" xfId="1" applyFont="1" applyFill="1" applyBorder="1" applyAlignment="1" applyProtection="1">
      <alignment horizontal="center" vertical="center" wrapText="1"/>
    </xf>
    <xf numFmtId="164" fontId="1" fillId="8" borderId="0" xfId="1" applyFont="1" applyFill="1" applyBorder="1" applyAlignment="1" applyProtection="1">
      <alignment horizontal="center" vertical="center" wrapText="1"/>
      <protection locked="0"/>
    </xf>
    <xf numFmtId="164" fontId="2" fillId="9" borderId="3" xfId="0" applyNumberFormat="1" applyFont="1" applyFill="1" applyBorder="1" applyAlignment="1">
      <alignment horizontal="center" vertical="center" wrapText="1"/>
    </xf>
    <xf numFmtId="164" fontId="1" fillId="8" borderId="0" xfId="1" applyFont="1" applyFill="1" applyBorder="1" applyAlignment="1" applyProtection="1">
      <alignment vertical="center" wrapText="1"/>
      <protection locked="0"/>
    </xf>
    <xf numFmtId="164" fontId="1" fillId="8" borderId="3" xfId="1" applyFont="1" applyFill="1" applyBorder="1" applyAlignment="1" applyProtection="1">
      <alignment vertical="center" wrapText="1"/>
      <protection locked="0"/>
    </xf>
    <xf numFmtId="164" fontId="0" fillId="8" borderId="13" xfId="1" applyFont="1" applyFill="1" applyBorder="1" applyAlignment="1">
      <alignment vertical="center" wrapText="1"/>
    </xf>
    <xf numFmtId="9" fontId="0" fillId="8" borderId="12" xfId="2" applyFont="1" applyFill="1" applyBorder="1" applyAlignment="1">
      <alignment vertical="center" wrapText="1"/>
    </xf>
    <xf numFmtId="164" fontId="0" fillId="8" borderId="0" xfId="1" applyFont="1" applyFill="1" applyBorder="1" applyAlignment="1" applyProtection="1">
      <alignment vertical="center" wrapText="1"/>
      <protection locked="0"/>
    </xf>
    <xf numFmtId="0" fontId="2" fillId="2" borderId="5"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11" fillId="0" borderId="24" xfId="0" applyFont="1" applyBorder="1" applyAlignment="1">
      <alignment horizontal="left" vertical="center"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12" fillId="0" borderId="0" xfId="0" applyFont="1" applyAlignment="1">
      <alignment horizontal="left" vertical="center" wrapText="1"/>
    </xf>
    <xf numFmtId="49" fontId="1" fillId="0" borderId="4"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2" xfId="0"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2" fillId="2" borderId="15" xfId="1" applyFont="1" applyFill="1" applyBorder="1" applyAlignment="1" applyProtection="1">
      <alignment horizontal="center" vertical="center" wrapText="1"/>
    </xf>
    <xf numFmtId="164" fontId="2" fillId="2" borderId="1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19" xfId="1" applyFont="1" applyFill="1" applyBorder="1" applyAlignment="1" applyProtection="1">
      <alignment horizontal="center" vertical="center" wrapText="1"/>
      <protection locked="0"/>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436"/>
  <sheetViews>
    <sheetView showGridLines="0" showZeros="0" tabSelected="1" zoomScale="50" zoomScaleNormal="50" workbookViewId="0">
      <pane ySplit="4" topLeftCell="A5" activePane="bottomLeft" state="frozen"/>
      <selection pane="bottomLeft" activeCell="A36" sqref="A36:XFD46"/>
    </sheetView>
  </sheetViews>
  <sheetFormatPr baseColWidth="10" defaultColWidth="9.1796875" defaultRowHeight="14.5" x14ac:dyDescent="0.35"/>
  <cols>
    <col min="1" max="1" width="1.54296875" style="83" customWidth="1"/>
    <col min="2" max="2" width="30.7265625" style="83" customWidth="1"/>
    <col min="3" max="3" width="92.1796875" style="83" customWidth="1"/>
    <col min="4" max="4" width="16.453125" style="83" bestFit="1" customWidth="1"/>
    <col min="5" max="5" width="20.7265625" style="83" customWidth="1"/>
    <col min="6" max="6" width="18.81640625" style="83" bestFit="1" customWidth="1"/>
    <col min="7" max="7" width="23.1796875" style="83" customWidth="1"/>
    <col min="8" max="8" width="22.453125" style="83" customWidth="1"/>
    <col min="9" max="9" width="22.453125" style="107" customWidth="1"/>
    <col min="10" max="10" width="51" style="44" customWidth="1"/>
    <col min="11" max="11" width="52.7265625" style="83" customWidth="1"/>
    <col min="12" max="12" width="18.81640625" style="83" customWidth="1"/>
    <col min="13" max="13" width="9.1796875" style="83"/>
    <col min="14" max="14" width="17.7265625" style="83" customWidth="1"/>
    <col min="15" max="15" width="26.453125" style="83" customWidth="1"/>
    <col min="16" max="16" width="22.453125" style="83" customWidth="1"/>
    <col min="17" max="17" width="29.7265625" style="83" customWidth="1"/>
    <col min="18" max="18" width="23.453125" style="83" customWidth="1"/>
    <col min="19" max="19" width="18.453125" style="83" customWidth="1"/>
    <col min="20" max="20" width="17.453125" style="83" customWidth="1"/>
    <col min="21" max="21" width="25.1796875" style="83" customWidth="1"/>
    <col min="22" max="16384" width="9.1796875" style="83"/>
  </cols>
  <sheetData>
    <row r="1" spans="1:12" ht="30.75" customHeight="1" x14ac:dyDescent="0.35">
      <c r="B1" s="130" t="s">
        <v>0</v>
      </c>
      <c r="C1" s="130"/>
      <c r="D1" s="130"/>
      <c r="E1" s="130"/>
      <c r="F1" s="68"/>
      <c r="G1" s="68"/>
      <c r="H1" s="69"/>
      <c r="I1" s="70"/>
      <c r="J1" s="70"/>
      <c r="K1" s="69"/>
    </row>
    <row r="2" spans="1:12" ht="16.5" customHeight="1" x14ac:dyDescent="0.35">
      <c r="B2" s="120" t="s">
        <v>1</v>
      </c>
      <c r="C2" s="120"/>
      <c r="D2" s="120"/>
      <c r="E2" s="120"/>
      <c r="F2" s="1"/>
      <c r="G2" s="1"/>
      <c r="H2" s="1"/>
      <c r="I2" s="71"/>
      <c r="J2" s="71"/>
    </row>
    <row r="3" spans="1:12" ht="15" thickBot="1" x14ac:dyDescent="0.4">
      <c r="I3" s="44"/>
    </row>
    <row r="4" spans="1:12" ht="119.25" customHeight="1" thickTop="1" thickBot="1" x14ac:dyDescent="0.4">
      <c r="B4" s="84" t="s">
        <v>579</v>
      </c>
      <c r="C4" s="84" t="s">
        <v>580</v>
      </c>
      <c r="D4" s="85" t="s">
        <v>2</v>
      </c>
      <c r="E4" s="86" t="s">
        <v>3</v>
      </c>
      <c r="F4" s="86" t="s">
        <v>4</v>
      </c>
      <c r="G4" s="87" t="s">
        <v>5</v>
      </c>
      <c r="H4" s="84" t="s">
        <v>581</v>
      </c>
      <c r="I4" s="108" t="s">
        <v>582</v>
      </c>
      <c r="J4" s="84" t="s">
        <v>583</v>
      </c>
      <c r="K4" s="84" t="s">
        <v>584</v>
      </c>
      <c r="L4" s="11"/>
    </row>
    <row r="5" spans="1:12" ht="51" customHeight="1" thickTop="1" x14ac:dyDescent="0.35">
      <c r="B5" s="20" t="s">
        <v>6</v>
      </c>
      <c r="C5" s="127" t="s">
        <v>7</v>
      </c>
      <c r="D5" s="128"/>
      <c r="E5" s="128"/>
      <c r="F5" s="128"/>
      <c r="G5" s="128"/>
      <c r="H5" s="128"/>
      <c r="I5" s="128"/>
      <c r="J5" s="128"/>
      <c r="K5" s="129"/>
      <c r="L5" s="88"/>
    </row>
    <row r="6" spans="1:12" ht="51" customHeight="1" x14ac:dyDescent="0.35">
      <c r="B6" s="20" t="s">
        <v>8</v>
      </c>
      <c r="C6" s="131" t="s">
        <v>567</v>
      </c>
      <c r="D6" s="132"/>
      <c r="E6" s="132"/>
      <c r="F6" s="132"/>
      <c r="G6" s="132"/>
      <c r="H6" s="132"/>
      <c r="I6" s="132"/>
      <c r="J6" s="132"/>
      <c r="K6" s="133"/>
      <c r="L6" s="13"/>
    </row>
    <row r="7" spans="1:12" ht="97" customHeight="1" x14ac:dyDescent="0.35">
      <c r="B7" s="45" t="s">
        <v>9</v>
      </c>
      <c r="C7" s="74" t="s">
        <v>563</v>
      </c>
      <c r="D7" s="46">
        <v>30067.329460000001</v>
      </c>
      <c r="E7" s="46"/>
      <c r="F7" s="46">
        <v>58109.65</v>
      </c>
      <c r="G7" s="47">
        <f>SUM(D7:F7)</f>
        <v>88176.979460000002</v>
      </c>
      <c r="H7" s="48">
        <v>0.2</v>
      </c>
      <c r="I7" s="109"/>
      <c r="J7" s="46" t="s">
        <v>10</v>
      </c>
      <c r="K7" s="73" t="s">
        <v>11</v>
      </c>
      <c r="L7" s="49"/>
    </row>
    <row r="8" spans="1:12" ht="100.5" customHeight="1" x14ac:dyDescent="0.35">
      <c r="B8" s="45" t="s">
        <v>12</v>
      </c>
      <c r="C8" s="72" t="s">
        <v>564</v>
      </c>
      <c r="D8" s="46">
        <v>61267.66</v>
      </c>
      <c r="E8" s="46"/>
      <c r="F8" s="46">
        <v>87164.46</v>
      </c>
      <c r="G8" s="47">
        <f t="shared" ref="G8:G14" si="0">SUM(D8:F8)</f>
        <v>148432.12</v>
      </c>
      <c r="H8" s="48">
        <v>0.25</v>
      </c>
      <c r="I8" s="109">
        <v>5756</v>
      </c>
      <c r="J8" s="46" t="s">
        <v>13</v>
      </c>
      <c r="K8" s="89" t="s">
        <v>565</v>
      </c>
      <c r="L8" s="49"/>
    </row>
    <row r="9" spans="1:12" ht="15.5" x14ac:dyDescent="0.35">
      <c r="B9" s="45" t="s">
        <v>14</v>
      </c>
      <c r="C9" s="74"/>
      <c r="D9" s="46"/>
      <c r="E9" s="46"/>
      <c r="F9" s="46"/>
      <c r="G9" s="47">
        <f t="shared" si="0"/>
        <v>0</v>
      </c>
      <c r="H9" s="48"/>
      <c r="I9" s="109"/>
      <c r="J9" s="50"/>
      <c r="K9" s="73"/>
      <c r="L9" s="49"/>
    </row>
    <row r="10" spans="1:12" ht="15.5" x14ac:dyDescent="0.35">
      <c r="B10" s="45" t="s">
        <v>15</v>
      </c>
      <c r="C10" s="74"/>
      <c r="D10" s="46"/>
      <c r="E10" s="46"/>
      <c r="F10" s="46"/>
      <c r="G10" s="47">
        <f t="shared" si="0"/>
        <v>0</v>
      </c>
      <c r="H10" s="48"/>
      <c r="I10" s="109"/>
      <c r="J10" s="50"/>
      <c r="K10" s="73"/>
      <c r="L10" s="49"/>
    </row>
    <row r="11" spans="1:12" ht="15.5" x14ac:dyDescent="0.35">
      <c r="B11" s="45" t="s">
        <v>16</v>
      </c>
      <c r="C11" s="74"/>
      <c r="D11" s="46"/>
      <c r="E11" s="46"/>
      <c r="F11" s="46"/>
      <c r="G11" s="47">
        <f t="shared" si="0"/>
        <v>0</v>
      </c>
      <c r="H11" s="48"/>
      <c r="I11" s="109"/>
      <c r="J11" s="50"/>
      <c r="K11" s="73"/>
      <c r="L11" s="49"/>
    </row>
    <row r="12" spans="1:12" ht="15.5" x14ac:dyDescent="0.35">
      <c r="B12" s="45" t="s">
        <v>17</v>
      </c>
      <c r="C12" s="74"/>
      <c r="D12" s="46"/>
      <c r="E12" s="46"/>
      <c r="F12" s="46"/>
      <c r="G12" s="47">
        <f t="shared" si="0"/>
        <v>0</v>
      </c>
      <c r="H12" s="48"/>
      <c r="I12" s="109"/>
      <c r="J12" s="50"/>
      <c r="K12" s="73"/>
      <c r="L12" s="49"/>
    </row>
    <row r="13" spans="1:12" ht="15.5" x14ac:dyDescent="0.35">
      <c r="B13" s="45" t="s">
        <v>18</v>
      </c>
      <c r="C13" s="72"/>
      <c r="D13" s="50"/>
      <c r="E13" s="50"/>
      <c r="F13" s="50"/>
      <c r="G13" s="47">
        <f t="shared" si="0"/>
        <v>0</v>
      </c>
      <c r="H13" s="51"/>
      <c r="I13" s="109"/>
      <c r="J13" s="50"/>
      <c r="K13" s="75"/>
      <c r="L13" s="49"/>
    </row>
    <row r="14" spans="1:12" ht="16" thickBot="1" x14ac:dyDescent="0.4">
      <c r="A14" s="90"/>
      <c r="B14" s="45" t="s">
        <v>19</v>
      </c>
      <c r="C14" s="72"/>
      <c r="D14" s="50"/>
      <c r="E14" s="50"/>
      <c r="F14" s="50"/>
      <c r="G14" s="47">
        <f t="shared" si="0"/>
        <v>0</v>
      </c>
      <c r="H14" s="51"/>
      <c r="I14" s="109"/>
      <c r="J14" s="50"/>
      <c r="K14" s="75"/>
    </row>
    <row r="15" spans="1:12" ht="15.5" x14ac:dyDescent="0.35">
      <c r="A15" s="90"/>
      <c r="C15" s="20" t="s">
        <v>20</v>
      </c>
      <c r="D15" s="7">
        <f>SUM(D7:D14)</f>
        <v>91334.989460000012</v>
      </c>
      <c r="E15" s="7">
        <f>SUM(E7:E14)</f>
        <v>0</v>
      </c>
      <c r="F15" s="7">
        <f>SUM(F7:F14)</f>
        <v>145274.11000000002</v>
      </c>
      <c r="G15" s="7">
        <f>SUM(G7:G14)</f>
        <v>236609.09946</v>
      </c>
      <c r="H15" s="7">
        <f>(H7*G7)+(H8*G8)+(H9*G9)+(H10*G10)+(H11*G11)+(H12*G12)+(H13*G13)+(H14*G14)</f>
        <v>54743.425891999999</v>
      </c>
      <c r="I15" s="110">
        <f>SUM(I7:I14)</f>
        <v>5756</v>
      </c>
      <c r="J15" s="43"/>
      <c r="K15" s="75"/>
      <c r="L15" s="14"/>
    </row>
    <row r="16" spans="1:12" ht="51" customHeight="1" x14ac:dyDescent="0.35">
      <c r="A16" s="90"/>
      <c r="B16" s="20" t="s">
        <v>21</v>
      </c>
      <c r="C16" s="121" t="s">
        <v>566</v>
      </c>
      <c r="D16" s="122"/>
      <c r="E16" s="122"/>
      <c r="F16" s="122"/>
      <c r="G16" s="122"/>
      <c r="H16" s="122"/>
      <c r="I16" s="122"/>
      <c r="J16" s="122"/>
      <c r="K16" s="123"/>
      <c r="L16" s="13"/>
    </row>
    <row r="17" spans="1:12" ht="108.5" x14ac:dyDescent="0.35">
      <c r="A17" s="90"/>
      <c r="B17" s="45" t="s">
        <v>22</v>
      </c>
      <c r="C17" s="72" t="s">
        <v>568</v>
      </c>
      <c r="D17" s="50"/>
      <c r="E17" s="50">
        <v>32500</v>
      </c>
      <c r="F17" s="50">
        <v>91737.975000000006</v>
      </c>
      <c r="G17" s="47">
        <f>SUM(D17:F17)</f>
        <v>124237.97500000001</v>
      </c>
      <c r="H17" s="51">
        <v>0.42</v>
      </c>
      <c r="I17" s="109">
        <v>960</v>
      </c>
      <c r="J17" s="73" t="s">
        <v>23</v>
      </c>
      <c r="K17" s="73" t="s">
        <v>585</v>
      </c>
      <c r="L17" s="49"/>
    </row>
    <row r="18" spans="1:12" ht="108.5" x14ac:dyDescent="0.35">
      <c r="A18" s="90"/>
      <c r="B18" s="45" t="s">
        <v>24</v>
      </c>
      <c r="C18" s="72" t="s">
        <v>569</v>
      </c>
      <c r="D18" s="50">
        <v>76726.329459999994</v>
      </c>
      <c r="E18" s="50">
        <v>38250</v>
      </c>
      <c r="F18" s="50">
        <v>39316.275000000001</v>
      </c>
      <c r="G18" s="47">
        <f t="shared" ref="G18:G24" si="1">SUM(D18:F18)</f>
        <v>154292.60446</v>
      </c>
      <c r="H18" s="51">
        <v>0.56999999999999995</v>
      </c>
      <c r="I18" s="109"/>
      <c r="J18" s="46" t="s">
        <v>570</v>
      </c>
      <c r="K18" s="91" t="s">
        <v>578</v>
      </c>
      <c r="L18" s="49"/>
    </row>
    <row r="19" spans="1:12" ht="107.25" customHeight="1" x14ac:dyDescent="0.35">
      <c r="A19" s="90"/>
      <c r="B19" s="45" t="s">
        <v>25</v>
      </c>
      <c r="C19" s="72" t="s">
        <v>557</v>
      </c>
      <c r="D19" s="50"/>
      <c r="E19" s="50">
        <v>45000</v>
      </c>
      <c r="F19" s="50"/>
      <c r="G19" s="47">
        <f t="shared" si="1"/>
        <v>45000</v>
      </c>
      <c r="H19" s="51">
        <v>0.73</v>
      </c>
      <c r="I19" s="109"/>
      <c r="J19" s="46" t="s">
        <v>26</v>
      </c>
      <c r="K19" s="92" t="s">
        <v>27</v>
      </c>
      <c r="L19" s="49"/>
    </row>
    <row r="20" spans="1:12" ht="78.75" customHeight="1" x14ac:dyDescent="0.35">
      <c r="A20" s="90"/>
      <c r="B20" s="45" t="s">
        <v>28</v>
      </c>
      <c r="C20" s="72" t="s">
        <v>29</v>
      </c>
      <c r="D20" s="50"/>
      <c r="E20" s="50">
        <v>38200</v>
      </c>
      <c r="F20" s="50"/>
      <c r="G20" s="47">
        <f t="shared" si="1"/>
        <v>38200</v>
      </c>
      <c r="H20" s="51">
        <v>1</v>
      </c>
      <c r="I20" s="109"/>
      <c r="J20" s="93" t="s">
        <v>30</v>
      </c>
      <c r="K20" s="94" t="s">
        <v>586</v>
      </c>
      <c r="L20" s="49"/>
    </row>
    <row r="21" spans="1:12" ht="77.5" x14ac:dyDescent="0.35">
      <c r="A21" s="90"/>
      <c r="B21" s="45" t="s">
        <v>31</v>
      </c>
      <c r="C21" s="72" t="s">
        <v>571</v>
      </c>
      <c r="D21" s="50">
        <v>121513.99</v>
      </c>
      <c r="E21" s="50">
        <v>0</v>
      </c>
      <c r="F21" s="50"/>
      <c r="G21" s="47">
        <f t="shared" si="1"/>
        <v>121513.99</v>
      </c>
      <c r="H21" s="51">
        <v>0.3</v>
      </c>
      <c r="I21" s="109"/>
      <c r="J21" s="95" t="s">
        <v>32</v>
      </c>
      <c r="K21" s="73" t="s">
        <v>33</v>
      </c>
      <c r="L21" s="49"/>
    </row>
    <row r="22" spans="1:12" ht="15.5" x14ac:dyDescent="0.35">
      <c r="A22" s="90"/>
      <c r="B22" s="45" t="s">
        <v>34</v>
      </c>
      <c r="C22" s="96"/>
      <c r="D22" s="46"/>
      <c r="E22" s="46"/>
      <c r="F22" s="46"/>
      <c r="G22" s="47">
        <f t="shared" si="1"/>
        <v>0</v>
      </c>
      <c r="H22" s="50"/>
      <c r="I22" s="109"/>
      <c r="J22" s="50"/>
      <c r="K22" s="73"/>
      <c r="L22" s="49"/>
    </row>
    <row r="23" spans="1:12" ht="15.5" x14ac:dyDescent="0.35">
      <c r="A23" s="90"/>
      <c r="B23" s="45" t="s">
        <v>35</v>
      </c>
      <c r="C23" s="72"/>
      <c r="D23" s="50"/>
      <c r="E23" s="50"/>
      <c r="F23" s="50"/>
      <c r="G23" s="47">
        <f t="shared" si="1"/>
        <v>0</v>
      </c>
      <c r="H23" s="50"/>
      <c r="I23" s="109"/>
      <c r="J23" s="50"/>
      <c r="K23" s="75"/>
      <c r="L23" s="49"/>
    </row>
    <row r="24" spans="1:12" ht="15.5" x14ac:dyDescent="0.35">
      <c r="A24" s="90"/>
      <c r="B24" s="45" t="s">
        <v>36</v>
      </c>
      <c r="C24" s="72"/>
      <c r="D24" s="50"/>
      <c r="E24" s="50"/>
      <c r="F24" s="50"/>
      <c r="G24" s="47">
        <f t="shared" si="1"/>
        <v>0</v>
      </c>
      <c r="H24" s="51"/>
      <c r="I24" s="109"/>
      <c r="J24" s="50"/>
      <c r="K24" s="75"/>
      <c r="L24" s="49"/>
    </row>
    <row r="25" spans="1:12" ht="15.5" x14ac:dyDescent="0.35">
      <c r="A25" s="90"/>
      <c r="C25" s="20" t="s">
        <v>20</v>
      </c>
      <c r="D25" s="8">
        <f>SUM(D17:D24)</f>
        <v>198240.31946</v>
      </c>
      <c r="E25" s="8">
        <f>SUM(E17:E24)</f>
        <v>153950</v>
      </c>
      <c r="F25" s="8">
        <f>SUM(F17:F24)</f>
        <v>131054.25</v>
      </c>
      <c r="G25" s="8">
        <f>SUM(G17:G24)</f>
        <v>483244.56946000003</v>
      </c>
      <c r="H25" s="7">
        <f>(H17*G17)+(H18*G18)+(H19*G19)+(H20*G20)+(H21*G21)+(H22*G22)+(H23*G23)+(H24*G24)</f>
        <v>247630.93104220001</v>
      </c>
      <c r="I25" s="110">
        <f>SUM(I17:I24)</f>
        <v>960</v>
      </c>
      <c r="J25" s="43"/>
      <c r="K25" s="75"/>
      <c r="L25" s="14"/>
    </row>
    <row r="26" spans="1:12" ht="51" customHeight="1" x14ac:dyDescent="0.35">
      <c r="A26" s="90"/>
      <c r="B26" s="20" t="s">
        <v>37</v>
      </c>
      <c r="C26" s="121" t="s">
        <v>38</v>
      </c>
      <c r="D26" s="122"/>
      <c r="E26" s="122"/>
      <c r="F26" s="122"/>
      <c r="G26" s="122"/>
      <c r="H26" s="122"/>
      <c r="I26" s="122"/>
      <c r="J26" s="122"/>
      <c r="K26" s="123"/>
      <c r="L26" s="13"/>
    </row>
    <row r="27" spans="1:12" ht="116.25" customHeight="1" x14ac:dyDescent="0.35">
      <c r="A27" s="90"/>
      <c r="B27" s="45" t="s">
        <v>39</v>
      </c>
      <c r="C27" s="72" t="s">
        <v>572</v>
      </c>
      <c r="D27" s="50">
        <v>101952.66</v>
      </c>
      <c r="E27" s="50"/>
      <c r="F27" s="50"/>
      <c r="G27" s="47">
        <f>SUM(D27:F27)</f>
        <v>101952.66</v>
      </c>
      <c r="H27" s="51">
        <v>0.33</v>
      </c>
      <c r="I27" s="109"/>
      <c r="J27" s="93" t="s">
        <v>40</v>
      </c>
      <c r="K27" s="73" t="s">
        <v>41</v>
      </c>
      <c r="L27" s="49"/>
    </row>
    <row r="28" spans="1:12" ht="93" x14ac:dyDescent="0.35">
      <c r="A28" s="90"/>
      <c r="B28" s="45" t="s">
        <v>42</v>
      </c>
      <c r="C28" s="72" t="s">
        <v>573</v>
      </c>
      <c r="D28" s="50">
        <v>35526.329460000001</v>
      </c>
      <c r="E28" s="50">
        <v>20000</v>
      </c>
      <c r="F28" s="50">
        <v>45699</v>
      </c>
      <c r="G28" s="47">
        <f t="shared" ref="G28:G34" si="2">SUM(D28:F28)</f>
        <v>101225.32946000001</v>
      </c>
      <c r="H28" s="51">
        <v>0.39</v>
      </c>
      <c r="I28" s="109">
        <v>3000</v>
      </c>
      <c r="J28" s="93" t="s">
        <v>40</v>
      </c>
      <c r="K28" s="94" t="s">
        <v>43</v>
      </c>
      <c r="L28" s="49"/>
    </row>
    <row r="29" spans="1:12" ht="108.5" x14ac:dyDescent="0.35">
      <c r="A29" s="90"/>
      <c r="B29" s="45" t="s">
        <v>44</v>
      </c>
      <c r="C29" s="72" t="s">
        <v>574</v>
      </c>
      <c r="D29" s="50">
        <v>35526.329460000001</v>
      </c>
      <c r="E29" s="50"/>
      <c r="F29" s="50">
        <v>27419.4</v>
      </c>
      <c r="G29" s="47">
        <f t="shared" si="2"/>
        <v>62945.729460000002</v>
      </c>
      <c r="H29" s="51">
        <v>0.27</v>
      </c>
      <c r="I29" s="109"/>
      <c r="J29" s="46"/>
      <c r="K29" s="89" t="s">
        <v>556</v>
      </c>
      <c r="L29" s="49"/>
    </row>
    <row r="30" spans="1:12" ht="77.25" customHeight="1" x14ac:dyDescent="0.35">
      <c r="A30" s="90"/>
      <c r="B30" s="45" t="s">
        <v>45</v>
      </c>
      <c r="C30" s="72" t="s">
        <v>46</v>
      </c>
      <c r="D30" s="50"/>
      <c r="E30" s="50">
        <v>52000</v>
      </c>
      <c r="F30" s="50">
        <v>18279.599999999999</v>
      </c>
      <c r="G30" s="47">
        <f t="shared" si="2"/>
        <v>70279.600000000006</v>
      </c>
      <c r="H30" s="51">
        <v>0.78</v>
      </c>
      <c r="I30" s="109">
        <v>4406</v>
      </c>
      <c r="J30" s="46" t="s">
        <v>47</v>
      </c>
      <c r="K30" s="89" t="s">
        <v>48</v>
      </c>
      <c r="L30" s="49"/>
    </row>
    <row r="31" spans="1:12" s="90" customFormat="1" ht="93" x14ac:dyDescent="0.35">
      <c r="B31" s="45" t="s">
        <v>49</v>
      </c>
      <c r="C31" s="72" t="s">
        <v>50</v>
      </c>
      <c r="D31" s="50">
        <v>48585.586159999999</v>
      </c>
      <c r="E31" s="50"/>
      <c r="F31" s="50"/>
      <c r="G31" s="47">
        <f t="shared" si="2"/>
        <v>48585.586159999999</v>
      </c>
      <c r="H31" s="50"/>
      <c r="I31" s="109">
        <v>5799.91</v>
      </c>
      <c r="J31" s="46"/>
      <c r="K31" s="73" t="s">
        <v>51</v>
      </c>
      <c r="L31" s="49"/>
    </row>
    <row r="32" spans="1:12" s="90" customFormat="1" ht="15.5" x14ac:dyDescent="0.35">
      <c r="B32" s="45" t="s">
        <v>52</v>
      </c>
      <c r="C32" s="96"/>
      <c r="D32" s="46"/>
      <c r="E32" s="46"/>
      <c r="F32" s="46"/>
      <c r="G32" s="47">
        <f t="shared" si="2"/>
        <v>0</v>
      </c>
      <c r="H32" s="50"/>
      <c r="I32" s="109"/>
      <c r="J32" s="50"/>
      <c r="K32" s="73"/>
      <c r="L32" s="49"/>
    </row>
    <row r="33" spans="1:12" s="90" customFormat="1" ht="15.5" x14ac:dyDescent="0.35">
      <c r="A33" s="83"/>
      <c r="B33" s="45" t="s">
        <v>53</v>
      </c>
      <c r="C33" s="72"/>
      <c r="D33" s="50"/>
      <c r="E33" s="50"/>
      <c r="F33" s="50"/>
      <c r="G33" s="47">
        <f t="shared" si="2"/>
        <v>0</v>
      </c>
      <c r="H33" s="51"/>
      <c r="I33" s="109"/>
      <c r="J33" s="50"/>
      <c r="K33" s="75"/>
      <c r="L33" s="49"/>
    </row>
    <row r="34" spans="1:12" ht="15.5" x14ac:dyDescent="0.35">
      <c r="B34" s="45" t="s">
        <v>54</v>
      </c>
      <c r="C34" s="72"/>
      <c r="D34" s="50"/>
      <c r="E34" s="50"/>
      <c r="F34" s="50"/>
      <c r="G34" s="47">
        <f t="shared" si="2"/>
        <v>0</v>
      </c>
      <c r="H34" s="51"/>
      <c r="I34" s="109"/>
      <c r="J34" s="50"/>
      <c r="K34" s="75"/>
      <c r="L34" s="49"/>
    </row>
    <row r="35" spans="1:12" ht="15.5" x14ac:dyDescent="0.35">
      <c r="C35" s="20" t="s">
        <v>20</v>
      </c>
      <c r="D35" s="8">
        <f>SUM(D27:D34)</f>
        <v>221590.90508000003</v>
      </c>
      <c r="E35" s="8">
        <f>SUM(E27:E34)</f>
        <v>72000</v>
      </c>
      <c r="F35" s="8">
        <f>SUM(F27:F34)</f>
        <v>91398</v>
      </c>
      <c r="G35" s="8">
        <f>SUM(G27:G34)</f>
        <v>384988.90508</v>
      </c>
      <c r="H35" s="7">
        <f>(H27*G27)+(H28*G28)+(H29*G29)+(H30*G30)+(H31*G31)+(H32*G32)+(H33*G33)+(H34*G34)</f>
        <v>144935.69124360004</v>
      </c>
      <c r="I35" s="110">
        <f>SUM(I27:I34)</f>
        <v>13205.91</v>
      </c>
      <c r="J35" s="43"/>
      <c r="K35" s="75"/>
      <c r="L35" s="14"/>
    </row>
    <row r="36" spans="1:12" ht="51" customHeight="1" x14ac:dyDescent="0.35">
      <c r="B36" s="20" t="s">
        <v>55</v>
      </c>
      <c r="C36" s="121"/>
      <c r="D36" s="122"/>
      <c r="E36" s="122"/>
      <c r="F36" s="122"/>
      <c r="G36" s="122"/>
      <c r="H36" s="122"/>
      <c r="I36" s="122"/>
      <c r="J36" s="122"/>
      <c r="K36" s="123"/>
      <c r="L36" s="13"/>
    </row>
    <row r="37" spans="1:12" ht="15.5" x14ac:dyDescent="0.35">
      <c r="B37" s="45" t="s">
        <v>56</v>
      </c>
      <c r="C37" s="74"/>
      <c r="D37" s="46"/>
      <c r="E37" s="46"/>
      <c r="F37" s="46"/>
      <c r="G37" s="47">
        <f>SUM(D37:F37)</f>
        <v>0</v>
      </c>
      <c r="H37" s="48"/>
      <c r="I37" s="109"/>
      <c r="J37" s="50"/>
      <c r="K37" s="73"/>
      <c r="L37" s="49"/>
    </row>
    <row r="38" spans="1:12" ht="15.5" x14ac:dyDescent="0.35">
      <c r="B38" s="45" t="s">
        <v>57</v>
      </c>
      <c r="C38" s="74"/>
      <c r="D38" s="46"/>
      <c r="E38" s="46"/>
      <c r="F38" s="46"/>
      <c r="G38" s="47">
        <f t="shared" ref="G38:G44" si="3">SUM(D38:F38)</f>
        <v>0</v>
      </c>
      <c r="H38" s="48"/>
      <c r="I38" s="109"/>
      <c r="J38" s="50"/>
      <c r="K38" s="73"/>
      <c r="L38" s="49"/>
    </row>
    <row r="39" spans="1:12" ht="15.5" x14ac:dyDescent="0.35">
      <c r="B39" s="45" t="s">
        <v>58</v>
      </c>
      <c r="C39" s="74"/>
      <c r="D39" s="46"/>
      <c r="E39" s="46"/>
      <c r="F39" s="46"/>
      <c r="G39" s="47">
        <f t="shared" si="3"/>
        <v>0</v>
      </c>
      <c r="H39" s="48"/>
      <c r="I39" s="109"/>
      <c r="J39" s="50"/>
      <c r="K39" s="73"/>
      <c r="L39" s="49"/>
    </row>
    <row r="40" spans="1:12" ht="15.5" x14ac:dyDescent="0.35">
      <c r="B40" s="45" t="s">
        <v>59</v>
      </c>
      <c r="C40" s="74"/>
      <c r="D40" s="46"/>
      <c r="E40" s="46"/>
      <c r="F40" s="46"/>
      <c r="G40" s="47">
        <f t="shared" si="3"/>
        <v>0</v>
      </c>
      <c r="H40" s="48"/>
      <c r="I40" s="109"/>
      <c r="J40" s="50"/>
      <c r="K40" s="73"/>
      <c r="L40" s="49"/>
    </row>
    <row r="41" spans="1:12" ht="15.5" x14ac:dyDescent="0.35">
      <c r="B41" s="45" t="s">
        <v>60</v>
      </c>
      <c r="C41" s="74"/>
      <c r="D41" s="46"/>
      <c r="E41" s="46"/>
      <c r="F41" s="46"/>
      <c r="G41" s="47">
        <f t="shared" si="3"/>
        <v>0</v>
      </c>
      <c r="H41" s="48"/>
      <c r="I41" s="109"/>
      <c r="J41" s="50"/>
      <c r="K41" s="73"/>
      <c r="L41" s="49"/>
    </row>
    <row r="42" spans="1:12" ht="15.5" x14ac:dyDescent="0.35">
      <c r="A42" s="90"/>
      <c r="B42" s="45" t="s">
        <v>61</v>
      </c>
      <c r="C42" s="74"/>
      <c r="D42" s="46"/>
      <c r="E42" s="46"/>
      <c r="F42" s="46"/>
      <c r="G42" s="47">
        <f t="shared" si="3"/>
        <v>0</v>
      </c>
      <c r="H42" s="48"/>
      <c r="I42" s="109"/>
      <c r="J42" s="50"/>
      <c r="K42" s="73"/>
      <c r="L42" s="49"/>
    </row>
    <row r="43" spans="1:12" s="90" customFormat="1" ht="15.5" x14ac:dyDescent="0.35">
      <c r="A43" s="83"/>
      <c r="B43" s="45" t="s">
        <v>62</v>
      </c>
      <c r="C43" s="72"/>
      <c r="D43" s="50"/>
      <c r="E43" s="50"/>
      <c r="F43" s="50"/>
      <c r="G43" s="47">
        <f t="shared" si="3"/>
        <v>0</v>
      </c>
      <c r="H43" s="51"/>
      <c r="I43" s="109"/>
      <c r="J43" s="50"/>
      <c r="K43" s="75"/>
      <c r="L43" s="49"/>
    </row>
    <row r="44" spans="1:12" ht="15.5" x14ac:dyDescent="0.35">
      <c r="B44" s="45" t="s">
        <v>63</v>
      </c>
      <c r="C44" s="72"/>
      <c r="D44" s="50"/>
      <c r="E44" s="50"/>
      <c r="F44" s="50"/>
      <c r="G44" s="47">
        <f t="shared" si="3"/>
        <v>0</v>
      </c>
      <c r="H44" s="51"/>
      <c r="I44" s="109"/>
      <c r="J44" s="50"/>
      <c r="K44" s="75"/>
      <c r="L44" s="49"/>
    </row>
    <row r="45" spans="1:12" ht="15.5" x14ac:dyDescent="0.35">
      <c r="C45" s="20" t="s">
        <v>20</v>
      </c>
      <c r="D45" s="7">
        <f>SUM(D37:D44)</f>
        <v>0</v>
      </c>
      <c r="E45" s="7">
        <f>SUM(E37:E44)</f>
        <v>0</v>
      </c>
      <c r="F45" s="7">
        <f>SUM(F37:F44)</f>
        <v>0</v>
      </c>
      <c r="G45" s="7">
        <f>SUM(G37:G44)</f>
        <v>0</v>
      </c>
      <c r="H45" s="7">
        <f>(H37*G37)+(H38*G38)+(H39*G39)+(H40*G40)+(H41*G41)+(H42*G42)+(H43*G43)+(H44*G44)</f>
        <v>0</v>
      </c>
      <c r="I45" s="110">
        <f>SUM(I37:I44)</f>
        <v>0</v>
      </c>
      <c r="J45" s="43"/>
      <c r="K45" s="75"/>
      <c r="L45" s="14"/>
    </row>
    <row r="46" spans="1:12" ht="15.5" x14ac:dyDescent="0.35">
      <c r="B46" s="52"/>
      <c r="C46" s="76"/>
      <c r="D46" s="53"/>
      <c r="E46" s="53"/>
      <c r="F46" s="53"/>
      <c r="G46" s="53"/>
      <c r="H46" s="53"/>
      <c r="I46" s="111"/>
      <c r="J46" s="53"/>
      <c r="K46" s="53"/>
      <c r="L46" s="49"/>
    </row>
    <row r="47" spans="1:12" ht="51" customHeight="1" x14ac:dyDescent="0.35">
      <c r="B47" s="20" t="s">
        <v>64</v>
      </c>
      <c r="C47" s="124" t="s">
        <v>65</v>
      </c>
      <c r="D47" s="125"/>
      <c r="E47" s="125"/>
      <c r="F47" s="125"/>
      <c r="G47" s="125"/>
      <c r="H47" s="125"/>
      <c r="I47" s="125"/>
      <c r="J47" s="125"/>
      <c r="K47" s="126"/>
      <c r="L47" s="88"/>
    </row>
    <row r="48" spans="1:12" ht="51" customHeight="1" x14ac:dyDescent="0.35">
      <c r="B48" s="20" t="s">
        <v>66</v>
      </c>
      <c r="C48" s="121" t="s">
        <v>558</v>
      </c>
      <c r="D48" s="122"/>
      <c r="E48" s="122"/>
      <c r="F48" s="122"/>
      <c r="G48" s="122"/>
      <c r="H48" s="122"/>
      <c r="I48" s="122"/>
      <c r="J48" s="122"/>
      <c r="K48" s="123"/>
      <c r="L48" s="13"/>
    </row>
    <row r="49" spans="1:12" ht="109.5" customHeight="1" x14ac:dyDescent="0.35">
      <c r="B49" s="45" t="s">
        <v>67</v>
      </c>
      <c r="C49" s="72" t="s">
        <v>587</v>
      </c>
      <c r="D49" s="50">
        <v>187128.51</v>
      </c>
      <c r="E49" s="50"/>
      <c r="F49" s="50">
        <v>68277</v>
      </c>
      <c r="G49" s="47">
        <f>SUM(D49:F49)</f>
        <v>255405.51</v>
      </c>
      <c r="H49" s="51">
        <v>0.25</v>
      </c>
      <c r="I49" s="109">
        <f>34183.89+50+8667+1249.2+61.53</f>
        <v>44211.619999999995</v>
      </c>
      <c r="J49" s="97" t="s">
        <v>575</v>
      </c>
      <c r="K49" s="73" t="s">
        <v>576</v>
      </c>
      <c r="L49" s="49"/>
    </row>
    <row r="50" spans="1:12" ht="77.25" customHeight="1" x14ac:dyDescent="0.35">
      <c r="B50" s="45" t="s">
        <v>68</v>
      </c>
      <c r="C50" s="72" t="s">
        <v>69</v>
      </c>
      <c r="D50" s="98"/>
      <c r="E50" s="50">
        <v>20000</v>
      </c>
      <c r="F50" s="50">
        <v>27310.799999999999</v>
      </c>
      <c r="G50" s="47">
        <f t="shared" ref="G50:G56" si="4">SUM(D50:F50)</f>
        <v>47310.8</v>
      </c>
      <c r="H50" s="51">
        <v>0.19220000000000001</v>
      </c>
      <c r="I50" s="109"/>
      <c r="J50" s="99" t="s">
        <v>70</v>
      </c>
      <c r="K50" s="94" t="s">
        <v>71</v>
      </c>
      <c r="L50" s="49"/>
    </row>
    <row r="51" spans="1:12" ht="108" customHeight="1" x14ac:dyDescent="0.35">
      <c r="B51" s="45" t="s">
        <v>72</v>
      </c>
      <c r="C51" s="72" t="s">
        <v>73</v>
      </c>
      <c r="D51" s="50">
        <v>61791.329460000001</v>
      </c>
      <c r="E51" s="50"/>
      <c r="F51" s="50">
        <v>40966.199999999997</v>
      </c>
      <c r="G51" s="47">
        <f>SUM(D51:F51)</f>
        <v>102757.52945999999</v>
      </c>
      <c r="H51" s="51">
        <v>0.248</v>
      </c>
      <c r="I51" s="109"/>
      <c r="J51" s="100" t="s">
        <v>74</v>
      </c>
      <c r="K51" s="73" t="s">
        <v>75</v>
      </c>
      <c r="L51" s="49"/>
    </row>
    <row r="52" spans="1:12" ht="15.5" x14ac:dyDescent="0.35">
      <c r="B52" s="45" t="s">
        <v>76</v>
      </c>
      <c r="C52" s="74"/>
      <c r="D52" s="46"/>
      <c r="E52" s="46"/>
      <c r="F52" s="46"/>
      <c r="G52" s="47">
        <f t="shared" si="4"/>
        <v>0</v>
      </c>
      <c r="H52" s="48"/>
      <c r="I52" s="109"/>
      <c r="J52" s="50"/>
      <c r="K52" s="73"/>
      <c r="L52" s="49"/>
    </row>
    <row r="53" spans="1:12" ht="15.5" x14ac:dyDescent="0.35">
      <c r="B53" s="45" t="s">
        <v>77</v>
      </c>
      <c r="C53" s="74"/>
      <c r="D53" s="46"/>
      <c r="E53" s="46"/>
      <c r="F53" s="46"/>
      <c r="G53" s="47">
        <f t="shared" si="4"/>
        <v>0</v>
      </c>
      <c r="H53" s="48"/>
      <c r="I53" s="109"/>
      <c r="J53" s="50"/>
      <c r="K53" s="73"/>
      <c r="L53" s="49"/>
    </row>
    <row r="54" spans="1:12" ht="15.5" x14ac:dyDescent="0.35">
      <c r="B54" s="45" t="s">
        <v>78</v>
      </c>
      <c r="C54" s="74"/>
      <c r="D54" s="46"/>
      <c r="E54" s="46"/>
      <c r="F54" s="46"/>
      <c r="G54" s="47">
        <f t="shared" si="4"/>
        <v>0</v>
      </c>
      <c r="H54" s="48"/>
      <c r="I54" s="109"/>
      <c r="J54" s="50"/>
      <c r="K54" s="73"/>
      <c r="L54" s="49"/>
    </row>
    <row r="55" spans="1:12" ht="15.5" x14ac:dyDescent="0.35">
      <c r="A55" s="90"/>
      <c r="B55" s="45" t="s">
        <v>79</v>
      </c>
      <c r="C55" s="72"/>
      <c r="D55" s="50"/>
      <c r="E55" s="50"/>
      <c r="F55" s="50"/>
      <c r="G55" s="47">
        <f t="shared" si="4"/>
        <v>0</v>
      </c>
      <c r="H55" s="51"/>
      <c r="I55" s="109"/>
      <c r="J55" s="50"/>
      <c r="K55" s="75"/>
      <c r="L55" s="49"/>
    </row>
    <row r="56" spans="1:12" s="90" customFormat="1" ht="15.5" x14ac:dyDescent="0.35">
      <c r="B56" s="45" t="s">
        <v>80</v>
      </c>
      <c r="C56" s="72"/>
      <c r="D56" s="50"/>
      <c r="E56" s="50"/>
      <c r="F56" s="50"/>
      <c r="G56" s="47">
        <f t="shared" si="4"/>
        <v>0</v>
      </c>
      <c r="H56" s="51"/>
      <c r="I56" s="109"/>
      <c r="J56" s="50"/>
      <c r="K56" s="75"/>
      <c r="L56" s="49"/>
    </row>
    <row r="57" spans="1:12" s="90" customFormat="1" ht="15.5" x14ac:dyDescent="0.35">
      <c r="A57" s="83"/>
      <c r="B57" s="83"/>
      <c r="C57" s="20" t="s">
        <v>20</v>
      </c>
      <c r="D57" s="7">
        <f>SUM(D49:D56)</f>
        <v>248919.83946000002</v>
      </c>
      <c r="E57" s="7">
        <f>SUM(E49:E56)</f>
        <v>20000</v>
      </c>
      <c r="F57" s="7">
        <f>SUM(F49:F56)</f>
        <v>136554</v>
      </c>
      <c r="G57" s="8">
        <f>SUM(G49:G56)</f>
        <v>405473.83945999999</v>
      </c>
      <c r="H57" s="7">
        <f>(H49*G49)+(H50*G50)+(H51*G51)+(H52*G52)+(H53*G53)+(H54*G54)+(H55*G55)+(H56*G56)</f>
        <v>98428.380566080014</v>
      </c>
      <c r="I57" s="110">
        <f>SUM(I49:I56)</f>
        <v>44211.619999999995</v>
      </c>
      <c r="J57" s="43"/>
      <c r="K57" s="75"/>
      <c r="L57" s="14"/>
    </row>
    <row r="58" spans="1:12" ht="51" customHeight="1" x14ac:dyDescent="0.35">
      <c r="B58" s="20" t="s">
        <v>81</v>
      </c>
      <c r="C58" s="121" t="s">
        <v>82</v>
      </c>
      <c r="D58" s="122"/>
      <c r="E58" s="122"/>
      <c r="F58" s="122"/>
      <c r="G58" s="122"/>
      <c r="H58" s="122"/>
      <c r="I58" s="122"/>
      <c r="J58" s="122"/>
      <c r="K58" s="123"/>
      <c r="L58" s="13"/>
    </row>
    <row r="59" spans="1:12" ht="48" customHeight="1" x14ac:dyDescent="0.35">
      <c r="B59" s="45" t="s">
        <v>83</v>
      </c>
      <c r="C59" s="72" t="s">
        <v>559</v>
      </c>
      <c r="D59" s="50"/>
      <c r="E59" s="50"/>
      <c r="F59" s="50">
        <v>185243</v>
      </c>
      <c r="G59" s="47">
        <f>SUM(D59:F59)</f>
        <v>185243</v>
      </c>
      <c r="H59" s="51">
        <v>0.15</v>
      </c>
      <c r="I59" s="109"/>
      <c r="J59" s="50" t="s">
        <v>84</v>
      </c>
      <c r="K59" s="73"/>
      <c r="L59" s="49"/>
    </row>
    <row r="60" spans="1:12" ht="47.25" customHeight="1" x14ac:dyDescent="0.35">
      <c r="B60" s="45" t="s">
        <v>85</v>
      </c>
      <c r="C60" s="72" t="s">
        <v>86</v>
      </c>
      <c r="D60" s="50"/>
      <c r="E60" s="50">
        <v>82200</v>
      </c>
      <c r="F60" s="50"/>
      <c r="G60" s="47">
        <f t="shared" ref="G60:G66" si="5">SUM(D60:F60)</f>
        <v>82200</v>
      </c>
      <c r="H60" s="51">
        <v>1</v>
      </c>
      <c r="I60" s="109">
        <v>4406</v>
      </c>
      <c r="J60" s="50" t="s">
        <v>87</v>
      </c>
      <c r="K60" s="73" t="s">
        <v>88</v>
      </c>
      <c r="L60" s="49"/>
    </row>
    <row r="61" spans="1:12" ht="85.5" customHeight="1" x14ac:dyDescent="0.35">
      <c r="B61" s="45" t="s">
        <v>89</v>
      </c>
      <c r="C61" s="72" t="s">
        <v>90</v>
      </c>
      <c r="D61" s="50">
        <v>107626.32945999999</v>
      </c>
      <c r="E61" s="50"/>
      <c r="F61" s="50">
        <v>185243</v>
      </c>
      <c r="G61" s="47">
        <f t="shared" si="5"/>
        <v>292869.32945999998</v>
      </c>
      <c r="H61" s="51">
        <v>0.27829999999999999</v>
      </c>
      <c r="I61" s="109"/>
      <c r="J61" s="50" t="s">
        <v>91</v>
      </c>
      <c r="K61" s="93" t="s">
        <v>92</v>
      </c>
      <c r="L61" s="49"/>
    </row>
    <row r="62" spans="1:12" ht="66" customHeight="1" x14ac:dyDescent="0.35">
      <c r="B62" s="45" t="s">
        <v>93</v>
      </c>
      <c r="C62" s="72" t="s">
        <v>94</v>
      </c>
      <c r="D62" s="50"/>
      <c r="E62" s="50">
        <v>54800</v>
      </c>
      <c r="F62" s="50">
        <v>0</v>
      </c>
      <c r="G62" s="47">
        <f t="shared" si="5"/>
        <v>54800</v>
      </c>
      <c r="H62" s="51">
        <v>1</v>
      </c>
      <c r="I62" s="109">
        <v>5999</v>
      </c>
      <c r="J62" s="50" t="s">
        <v>95</v>
      </c>
      <c r="K62" s="101" t="s">
        <v>96</v>
      </c>
      <c r="L62" s="49"/>
    </row>
    <row r="63" spans="1:12" ht="15.5" x14ac:dyDescent="0.35">
      <c r="B63" s="45" t="s">
        <v>97</v>
      </c>
      <c r="C63" s="74"/>
      <c r="D63" s="46"/>
      <c r="E63" s="46"/>
      <c r="F63" s="46"/>
      <c r="G63" s="47">
        <f t="shared" si="5"/>
        <v>0</v>
      </c>
      <c r="H63" s="48"/>
      <c r="I63" s="109"/>
      <c r="J63" s="50"/>
      <c r="K63" s="73"/>
      <c r="L63" s="49"/>
    </row>
    <row r="64" spans="1:12" ht="15.5" x14ac:dyDescent="0.35">
      <c r="B64" s="45" t="s">
        <v>98</v>
      </c>
      <c r="C64" s="74"/>
      <c r="D64" s="46"/>
      <c r="E64" s="46"/>
      <c r="F64" s="46"/>
      <c r="G64" s="47">
        <f t="shared" si="5"/>
        <v>0</v>
      </c>
      <c r="H64" s="48"/>
      <c r="I64" s="109"/>
      <c r="J64" s="50"/>
      <c r="K64" s="73"/>
      <c r="L64" s="49"/>
    </row>
    <row r="65" spans="1:12" ht="15.5" x14ac:dyDescent="0.35">
      <c r="B65" s="45" t="s">
        <v>99</v>
      </c>
      <c r="C65" s="72"/>
      <c r="D65" s="50"/>
      <c r="E65" s="50"/>
      <c r="F65" s="50"/>
      <c r="G65" s="47">
        <f t="shared" si="5"/>
        <v>0</v>
      </c>
      <c r="H65" s="51"/>
      <c r="I65" s="109"/>
      <c r="J65" s="50"/>
      <c r="K65" s="75"/>
      <c r="L65" s="49"/>
    </row>
    <row r="66" spans="1:12" ht="15.5" x14ac:dyDescent="0.35">
      <c r="B66" s="45" t="s">
        <v>100</v>
      </c>
      <c r="C66" s="72"/>
      <c r="D66" s="50"/>
      <c r="E66" s="50"/>
      <c r="F66" s="50"/>
      <c r="G66" s="47">
        <f t="shared" si="5"/>
        <v>0</v>
      </c>
      <c r="H66" s="51"/>
      <c r="I66" s="109"/>
      <c r="J66" s="50"/>
      <c r="K66" s="75"/>
      <c r="L66" s="49"/>
    </row>
    <row r="67" spans="1:12" ht="15.5" x14ac:dyDescent="0.35">
      <c r="C67" s="20" t="s">
        <v>20</v>
      </c>
      <c r="D67" s="8">
        <f>SUM(D59:D66)</f>
        <v>107626.32945999999</v>
      </c>
      <c r="E67" s="8">
        <f>SUM(E59:E66)</f>
        <v>137000</v>
      </c>
      <c r="F67" s="8">
        <f>SUM(F59:F66)</f>
        <v>370486</v>
      </c>
      <c r="G67" s="8">
        <f>SUM(G59:G66)</f>
        <v>615112.32945999992</v>
      </c>
      <c r="H67" s="7">
        <f>(H59*G59)+(H60*G60)+(H61*G61)+(H62*G62)+(H63*G63)+(H64*G64)+(H65*G65)+(H66*G66)</f>
        <v>246291.98438871797</v>
      </c>
      <c r="I67" s="112">
        <f>SUM(I59:I66)</f>
        <v>10405</v>
      </c>
      <c r="J67" s="102"/>
      <c r="K67" s="75"/>
      <c r="L67" s="14"/>
    </row>
    <row r="68" spans="1:12" ht="51" customHeight="1" x14ac:dyDescent="0.35">
      <c r="B68" s="20" t="s">
        <v>101</v>
      </c>
      <c r="C68" s="121" t="s">
        <v>560</v>
      </c>
      <c r="D68" s="122"/>
      <c r="E68" s="122"/>
      <c r="F68" s="122"/>
      <c r="G68" s="122"/>
      <c r="H68" s="122"/>
      <c r="I68" s="122"/>
      <c r="J68" s="122"/>
      <c r="K68" s="123"/>
      <c r="L68" s="13"/>
    </row>
    <row r="69" spans="1:12" ht="87.75" customHeight="1" x14ac:dyDescent="0.35">
      <c r="B69" s="45" t="s">
        <v>102</v>
      </c>
      <c r="C69" s="72" t="s">
        <v>561</v>
      </c>
      <c r="D69" s="50"/>
      <c r="E69" s="50">
        <v>19660</v>
      </c>
      <c r="F69" s="50"/>
      <c r="G69" s="47">
        <f>SUM(D69:F69)</f>
        <v>19660</v>
      </c>
      <c r="H69" s="51">
        <v>1</v>
      </c>
      <c r="I69" s="109"/>
      <c r="J69" s="50" t="s">
        <v>103</v>
      </c>
      <c r="K69" s="73"/>
      <c r="L69" s="49"/>
    </row>
    <row r="70" spans="1:12" ht="87.75" customHeight="1" x14ac:dyDescent="0.35">
      <c r="B70" s="45" t="s">
        <v>104</v>
      </c>
      <c r="C70" s="72" t="s">
        <v>577</v>
      </c>
      <c r="D70" s="50"/>
      <c r="E70" s="50">
        <v>16550</v>
      </c>
      <c r="F70" s="50"/>
      <c r="G70" s="47">
        <f t="shared" ref="G70:G76" si="6">SUM(D70:F70)</f>
        <v>16550</v>
      </c>
      <c r="H70" s="51">
        <v>1</v>
      </c>
      <c r="I70" s="109"/>
      <c r="J70" s="50" t="s">
        <v>105</v>
      </c>
      <c r="K70" s="73"/>
      <c r="L70" s="49"/>
    </row>
    <row r="71" spans="1:12" ht="87.75" customHeight="1" x14ac:dyDescent="0.35">
      <c r="B71" s="45" t="s">
        <v>106</v>
      </c>
      <c r="C71" s="72" t="s">
        <v>107</v>
      </c>
      <c r="D71" s="50"/>
      <c r="E71" s="50">
        <v>50200</v>
      </c>
      <c r="F71" s="50"/>
      <c r="G71" s="47">
        <f t="shared" si="6"/>
        <v>50200</v>
      </c>
      <c r="H71" s="51">
        <v>1</v>
      </c>
      <c r="I71" s="109"/>
      <c r="J71" s="50" t="s">
        <v>108</v>
      </c>
      <c r="K71" s="73"/>
      <c r="L71" s="49"/>
    </row>
    <row r="72" spans="1:12" ht="87.75" customHeight="1" x14ac:dyDescent="0.35">
      <c r="A72" s="90"/>
      <c r="B72" s="45" t="s">
        <v>109</v>
      </c>
      <c r="C72" s="72" t="s">
        <v>562</v>
      </c>
      <c r="D72" s="50"/>
      <c r="E72" s="50">
        <v>103537</v>
      </c>
      <c r="F72" s="50"/>
      <c r="G72" s="47">
        <f t="shared" si="6"/>
        <v>103537</v>
      </c>
      <c r="H72" s="51">
        <v>1</v>
      </c>
      <c r="I72" s="109"/>
      <c r="J72" s="50" t="s">
        <v>110</v>
      </c>
      <c r="K72" s="73" t="s">
        <v>588</v>
      </c>
      <c r="L72" s="49"/>
    </row>
    <row r="73" spans="1:12" s="90" customFormat="1" ht="15.5" x14ac:dyDescent="0.35">
      <c r="A73" s="83"/>
      <c r="B73" s="45" t="s">
        <v>111</v>
      </c>
      <c r="C73" s="74"/>
      <c r="D73" s="46"/>
      <c r="E73" s="46"/>
      <c r="F73" s="46"/>
      <c r="G73" s="47">
        <f t="shared" si="6"/>
        <v>0</v>
      </c>
      <c r="H73" s="48"/>
      <c r="I73" s="109"/>
      <c r="J73" s="50"/>
      <c r="K73" s="73"/>
      <c r="L73" s="49"/>
    </row>
    <row r="74" spans="1:12" ht="15.5" x14ac:dyDescent="0.35">
      <c r="B74" s="45" t="s">
        <v>112</v>
      </c>
      <c r="C74" s="74"/>
      <c r="D74" s="46"/>
      <c r="E74" s="46"/>
      <c r="F74" s="46"/>
      <c r="G74" s="47">
        <f t="shared" si="6"/>
        <v>0</v>
      </c>
      <c r="H74" s="48"/>
      <c r="I74" s="109"/>
      <c r="J74" s="50"/>
      <c r="K74" s="73"/>
      <c r="L74" s="49"/>
    </row>
    <row r="75" spans="1:12" ht="15.5" x14ac:dyDescent="0.35">
      <c r="B75" s="45" t="s">
        <v>113</v>
      </c>
      <c r="C75" s="72"/>
      <c r="D75" s="50"/>
      <c r="E75" s="50"/>
      <c r="F75" s="50"/>
      <c r="G75" s="47">
        <f t="shared" si="6"/>
        <v>0</v>
      </c>
      <c r="H75" s="51"/>
      <c r="I75" s="109"/>
      <c r="J75" s="50"/>
      <c r="K75" s="75"/>
      <c r="L75" s="49"/>
    </row>
    <row r="76" spans="1:12" ht="15.5" x14ac:dyDescent="0.35">
      <c r="B76" s="45" t="s">
        <v>114</v>
      </c>
      <c r="C76" s="72"/>
      <c r="D76" s="50"/>
      <c r="E76" s="50"/>
      <c r="F76" s="50"/>
      <c r="G76" s="47">
        <f t="shared" si="6"/>
        <v>0</v>
      </c>
      <c r="H76" s="51"/>
      <c r="I76" s="109"/>
      <c r="J76" s="50"/>
      <c r="K76" s="75"/>
      <c r="L76" s="49"/>
    </row>
    <row r="77" spans="1:12" ht="15.5" x14ac:dyDescent="0.35">
      <c r="C77" s="20" t="s">
        <v>20</v>
      </c>
      <c r="D77" s="8">
        <f>SUM(D69:D76)</f>
        <v>0</v>
      </c>
      <c r="E77" s="8">
        <f>SUM(E69:E76)</f>
        <v>189947</v>
      </c>
      <c r="F77" s="8">
        <f>SUM(F69:F76)</f>
        <v>0</v>
      </c>
      <c r="G77" s="8">
        <f>SUM(G69:G76)</f>
        <v>189947</v>
      </c>
      <c r="H77" s="7">
        <f>(H69*G69)+(H70*G70)+(H71*G71)+(H72*G72)+(H73*G73)+(H74*G74)+(H75*G75)+(H76*G76)</f>
        <v>189947</v>
      </c>
      <c r="I77" s="112">
        <f>SUM(I69:I76)</f>
        <v>0</v>
      </c>
      <c r="J77" s="102"/>
      <c r="K77" s="75"/>
      <c r="L77" s="14"/>
    </row>
    <row r="78" spans="1:12" ht="51" customHeight="1" x14ac:dyDescent="0.35">
      <c r="B78" s="20" t="s">
        <v>115</v>
      </c>
      <c r="C78" s="121"/>
      <c r="D78" s="122"/>
      <c r="E78" s="122"/>
      <c r="F78" s="122"/>
      <c r="G78" s="122"/>
      <c r="H78" s="122"/>
      <c r="I78" s="122"/>
      <c r="J78" s="122"/>
      <c r="K78" s="123"/>
      <c r="L78" s="13"/>
    </row>
    <row r="79" spans="1:12" ht="15.5" x14ac:dyDescent="0.35">
      <c r="B79" s="45" t="s">
        <v>116</v>
      </c>
      <c r="C79" s="74"/>
      <c r="D79" s="46"/>
      <c r="E79" s="46"/>
      <c r="F79" s="46"/>
      <c r="G79" s="47">
        <f>SUM(D79:F79)</f>
        <v>0</v>
      </c>
      <c r="H79" s="48"/>
      <c r="I79" s="109"/>
      <c r="J79" s="50"/>
      <c r="K79" s="73"/>
      <c r="L79" s="49"/>
    </row>
    <row r="80" spans="1:12" ht="15.5" x14ac:dyDescent="0.35">
      <c r="B80" s="45" t="s">
        <v>117</v>
      </c>
      <c r="C80" s="74"/>
      <c r="D80" s="46"/>
      <c r="E80" s="46"/>
      <c r="F80" s="46"/>
      <c r="G80" s="47">
        <f t="shared" ref="G80:G86" si="7">SUM(D80:F80)</f>
        <v>0</v>
      </c>
      <c r="H80" s="48"/>
      <c r="I80" s="109"/>
      <c r="J80" s="50"/>
      <c r="K80" s="73"/>
      <c r="L80" s="49"/>
    </row>
    <row r="81" spans="2:12" ht="15.5" x14ac:dyDescent="0.35">
      <c r="B81" s="45" t="s">
        <v>118</v>
      </c>
      <c r="C81" s="74"/>
      <c r="D81" s="46"/>
      <c r="E81" s="46"/>
      <c r="F81" s="46"/>
      <c r="G81" s="47">
        <f t="shared" si="7"/>
        <v>0</v>
      </c>
      <c r="H81" s="48"/>
      <c r="I81" s="109"/>
      <c r="J81" s="50"/>
      <c r="K81" s="73"/>
      <c r="L81" s="49"/>
    </row>
    <row r="82" spans="2:12" ht="15.5" x14ac:dyDescent="0.35">
      <c r="B82" s="45" t="s">
        <v>119</v>
      </c>
      <c r="C82" s="74"/>
      <c r="D82" s="46"/>
      <c r="E82" s="46"/>
      <c r="F82" s="46"/>
      <c r="G82" s="47">
        <f t="shared" si="7"/>
        <v>0</v>
      </c>
      <c r="H82" s="48"/>
      <c r="I82" s="109"/>
      <c r="J82" s="50"/>
      <c r="K82" s="73"/>
      <c r="L82" s="49"/>
    </row>
    <row r="83" spans="2:12" ht="15.5" x14ac:dyDescent="0.35">
      <c r="B83" s="45" t="s">
        <v>120</v>
      </c>
      <c r="C83" s="74"/>
      <c r="D83" s="46"/>
      <c r="E83" s="46"/>
      <c r="F83" s="46"/>
      <c r="G83" s="47">
        <f t="shared" si="7"/>
        <v>0</v>
      </c>
      <c r="H83" s="48"/>
      <c r="I83" s="109"/>
      <c r="J83" s="50"/>
      <c r="K83" s="73"/>
      <c r="L83" s="49"/>
    </row>
    <row r="84" spans="2:12" ht="15.5" x14ac:dyDescent="0.35">
      <c r="B84" s="45" t="s">
        <v>121</v>
      </c>
      <c r="C84" s="74"/>
      <c r="D84" s="46"/>
      <c r="E84" s="46"/>
      <c r="F84" s="46"/>
      <c r="G84" s="47">
        <f t="shared" si="7"/>
        <v>0</v>
      </c>
      <c r="H84" s="48"/>
      <c r="I84" s="109"/>
      <c r="J84" s="50"/>
      <c r="K84" s="73"/>
      <c r="L84" s="49"/>
    </row>
    <row r="85" spans="2:12" ht="15.5" x14ac:dyDescent="0.35">
      <c r="B85" s="45" t="s">
        <v>122</v>
      </c>
      <c r="C85" s="72"/>
      <c r="D85" s="50"/>
      <c r="E85" s="50"/>
      <c r="F85" s="50"/>
      <c r="G85" s="47">
        <f t="shared" si="7"/>
        <v>0</v>
      </c>
      <c r="H85" s="51"/>
      <c r="I85" s="109"/>
      <c r="J85" s="50"/>
      <c r="K85" s="75"/>
      <c r="L85" s="49"/>
    </row>
    <row r="86" spans="2:12" ht="15.5" x14ac:dyDescent="0.35">
      <c r="B86" s="45" t="s">
        <v>123</v>
      </c>
      <c r="C86" s="72"/>
      <c r="D86" s="50"/>
      <c r="E86" s="50"/>
      <c r="F86" s="50"/>
      <c r="G86" s="47">
        <f t="shared" si="7"/>
        <v>0</v>
      </c>
      <c r="H86" s="51"/>
      <c r="I86" s="109"/>
      <c r="J86" s="50"/>
      <c r="K86" s="75"/>
      <c r="L86" s="49"/>
    </row>
    <row r="87" spans="2:12" ht="15.5" x14ac:dyDescent="0.35">
      <c r="C87" s="20" t="s">
        <v>20</v>
      </c>
      <c r="D87" s="7">
        <f>SUM(D79:D86)</f>
        <v>0</v>
      </c>
      <c r="E87" s="7">
        <f>SUM(E79:E86)</f>
        <v>0</v>
      </c>
      <c r="F87" s="7">
        <f>SUM(F79:F86)</f>
        <v>0</v>
      </c>
      <c r="G87" s="7">
        <f>SUM(G79:G86)</f>
        <v>0</v>
      </c>
      <c r="H87" s="7">
        <f>(H79*G79)+(H80*G80)+(H81*G81)+(H82*G82)+(H83*G83)+(H84*G84)+(H85*G85)+(H86*G86)</f>
        <v>0</v>
      </c>
      <c r="I87" s="112">
        <f>SUM(I79:I86)</f>
        <v>0</v>
      </c>
      <c r="J87" s="102"/>
      <c r="K87" s="75"/>
      <c r="L87" s="14"/>
    </row>
    <row r="88" spans="2:12" ht="15.75" customHeight="1" x14ac:dyDescent="0.35">
      <c r="B88" s="3"/>
      <c r="C88" s="52"/>
      <c r="D88" s="54"/>
      <c r="E88" s="54"/>
      <c r="F88" s="54"/>
      <c r="G88" s="54"/>
      <c r="H88" s="54"/>
      <c r="I88" s="113"/>
      <c r="J88" s="54"/>
      <c r="K88" s="52"/>
      <c r="L88" s="2"/>
    </row>
    <row r="89" spans="2:12" ht="51" customHeight="1" x14ac:dyDescent="0.35">
      <c r="B89" s="20" t="s">
        <v>124</v>
      </c>
      <c r="C89" s="124"/>
      <c r="D89" s="125"/>
      <c r="E89" s="125"/>
      <c r="F89" s="125"/>
      <c r="G89" s="125"/>
      <c r="H89" s="125"/>
      <c r="I89" s="125"/>
      <c r="J89" s="125"/>
      <c r="K89" s="126"/>
      <c r="L89" s="88"/>
    </row>
    <row r="90" spans="2:12" ht="51" customHeight="1" x14ac:dyDescent="0.35">
      <c r="B90" s="20" t="s">
        <v>125</v>
      </c>
      <c r="C90" s="121"/>
      <c r="D90" s="122"/>
      <c r="E90" s="122"/>
      <c r="F90" s="122"/>
      <c r="G90" s="122"/>
      <c r="H90" s="122"/>
      <c r="I90" s="122"/>
      <c r="J90" s="122"/>
      <c r="K90" s="123"/>
      <c r="L90" s="13"/>
    </row>
    <row r="91" spans="2:12" ht="15.5" x14ac:dyDescent="0.35">
      <c r="B91" s="45" t="s">
        <v>126</v>
      </c>
      <c r="C91" s="74"/>
      <c r="D91" s="46"/>
      <c r="E91" s="46"/>
      <c r="F91" s="46"/>
      <c r="G91" s="47">
        <f>SUM(D91:F91)</f>
        <v>0</v>
      </c>
      <c r="H91" s="48"/>
      <c r="I91" s="109"/>
      <c r="J91" s="50"/>
      <c r="K91" s="73"/>
      <c r="L91" s="49"/>
    </row>
    <row r="92" spans="2:12" ht="15.5" x14ac:dyDescent="0.35">
      <c r="B92" s="45" t="s">
        <v>127</v>
      </c>
      <c r="C92" s="74"/>
      <c r="D92" s="46"/>
      <c r="E92" s="46"/>
      <c r="F92" s="46"/>
      <c r="G92" s="47">
        <f t="shared" ref="G92:G98" si="8">SUM(D92:F92)</f>
        <v>0</v>
      </c>
      <c r="H92" s="48"/>
      <c r="I92" s="109"/>
      <c r="J92" s="50"/>
      <c r="K92" s="73"/>
      <c r="L92" s="49"/>
    </row>
    <row r="93" spans="2:12" ht="15.5" x14ac:dyDescent="0.35">
      <c r="B93" s="45" t="s">
        <v>128</v>
      </c>
      <c r="C93" s="74"/>
      <c r="D93" s="46"/>
      <c r="E93" s="46"/>
      <c r="F93" s="46"/>
      <c r="G93" s="47">
        <f t="shared" si="8"/>
        <v>0</v>
      </c>
      <c r="H93" s="48"/>
      <c r="I93" s="109"/>
      <c r="J93" s="50"/>
      <c r="K93" s="73"/>
      <c r="L93" s="49"/>
    </row>
    <row r="94" spans="2:12" ht="15.5" x14ac:dyDescent="0.35">
      <c r="B94" s="45" t="s">
        <v>129</v>
      </c>
      <c r="C94" s="74"/>
      <c r="D94" s="46"/>
      <c r="E94" s="46"/>
      <c r="F94" s="46"/>
      <c r="G94" s="47">
        <f t="shared" si="8"/>
        <v>0</v>
      </c>
      <c r="H94" s="48"/>
      <c r="I94" s="109"/>
      <c r="J94" s="50"/>
      <c r="K94" s="73"/>
      <c r="L94" s="49"/>
    </row>
    <row r="95" spans="2:12" ht="15.5" x14ac:dyDescent="0.35">
      <c r="B95" s="45" t="s">
        <v>130</v>
      </c>
      <c r="C95" s="74"/>
      <c r="D95" s="46"/>
      <c r="E95" s="46"/>
      <c r="F95" s="46"/>
      <c r="G95" s="47">
        <f t="shared" si="8"/>
        <v>0</v>
      </c>
      <c r="H95" s="48"/>
      <c r="I95" s="109"/>
      <c r="J95" s="50"/>
      <c r="K95" s="73"/>
      <c r="L95" s="49"/>
    </row>
    <row r="96" spans="2:12" ht="15.5" x14ac:dyDescent="0.35">
      <c r="B96" s="45" t="s">
        <v>131</v>
      </c>
      <c r="C96" s="74"/>
      <c r="D96" s="46"/>
      <c r="E96" s="46"/>
      <c r="F96" s="46"/>
      <c r="G96" s="47">
        <f t="shared" si="8"/>
        <v>0</v>
      </c>
      <c r="H96" s="48"/>
      <c r="I96" s="109"/>
      <c r="J96" s="50"/>
      <c r="K96" s="73"/>
      <c r="L96" s="49"/>
    </row>
    <row r="97" spans="2:12" ht="15.5" x14ac:dyDescent="0.35">
      <c r="B97" s="45" t="s">
        <v>132</v>
      </c>
      <c r="C97" s="72"/>
      <c r="D97" s="50"/>
      <c r="E97" s="50"/>
      <c r="F97" s="50"/>
      <c r="G97" s="47">
        <f t="shared" si="8"/>
        <v>0</v>
      </c>
      <c r="H97" s="51"/>
      <c r="I97" s="109"/>
      <c r="J97" s="50"/>
      <c r="K97" s="75"/>
      <c r="L97" s="49"/>
    </row>
    <row r="98" spans="2:12" ht="15.5" x14ac:dyDescent="0.35">
      <c r="B98" s="45" t="s">
        <v>133</v>
      </c>
      <c r="C98" s="72"/>
      <c r="D98" s="50"/>
      <c r="E98" s="50"/>
      <c r="F98" s="50"/>
      <c r="G98" s="47">
        <f t="shared" si="8"/>
        <v>0</v>
      </c>
      <c r="H98" s="51"/>
      <c r="I98" s="109"/>
      <c r="J98" s="50"/>
      <c r="K98" s="75"/>
      <c r="L98" s="49"/>
    </row>
    <row r="99" spans="2:12" ht="15.5" x14ac:dyDescent="0.35">
      <c r="C99" s="20" t="s">
        <v>20</v>
      </c>
      <c r="D99" s="7">
        <f>SUM(D91:D98)</f>
        <v>0</v>
      </c>
      <c r="E99" s="7">
        <f>SUM(E91:E98)</f>
        <v>0</v>
      </c>
      <c r="F99" s="7">
        <f>SUM(F91:F98)</f>
        <v>0</v>
      </c>
      <c r="G99" s="8">
        <f>SUM(G91:G98)</f>
        <v>0</v>
      </c>
      <c r="H99" s="7">
        <f>(H91*G91)+(H92*G92)+(H93*G93)+(H94*G94)+(H95*G95)+(H96*G96)+(H97*G97)+(H98*G98)</f>
        <v>0</v>
      </c>
      <c r="I99" s="112">
        <f>SUM(I91:I98)</f>
        <v>0</v>
      </c>
      <c r="J99" s="102"/>
      <c r="K99" s="75"/>
      <c r="L99" s="14"/>
    </row>
    <row r="100" spans="2:12" ht="51" customHeight="1" x14ac:dyDescent="0.35">
      <c r="B100" s="20" t="s">
        <v>134</v>
      </c>
      <c r="C100" s="121"/>
      <c r="D100" s="122"/>
      <c r="E100" s="122"/>
      <c r="F100" s="122"/>
      <c r="G100" s="122"/>
      <c r="H100" s="122"/>
      <c r="I100" s="122"/>
      <c r="J100" s="122"/>
      <c r="K100" s="123"/>
      <c r="L100" s="13"/>
    </row>
    <row r="101" spans="2:12" ht="15.5" x14ac:dyDescent="0.35">
      <c r="B101" s="45" t="s">
        <v>135</v>
      </c>
      <c r="C101" s="74"/>
      <c r="D101" s="46"/>
      <c r="E101" s="46"/>
      <c r="F101" s="46"/>
      <c r="G101" s="47">
        <f>SUM(D101:F101)</f>
        <v>0</v>
      </c>
      <c r="H101" s="48"/>
      <c r="I101" s="109"/>
      <c r="J101" s="50"/>
      <c r="K101" s="73"/>
      <c r="L101" s="49"/>
    </row>
    <row r="102" spans="2:12" ht="15.5" x14ac:dyDescent="0.35">
      <c r="B102" s="45" t="s">
        <v>136</v>
      </c>
      <c r="C102" s="74"/>
      <c r="D102" s="46"/>
      <c r="E102" s="46"/>
      <c r="F102" s="46"/>
      <c r="G102" s="47">
        <f t="shared" ref="G102:G108" si="9">SUM(D102:F102)</f>
        <v>0</v>
      </c>
      <c r="H102" s="48"/>
      <c r="I102" s="109"/>
      <c r="J102" s="50"/>
      <c r="K102" s="73"/>
      <c r="L102" s="49"/>
    </row>
    <row r="103" spans="2:12" ht="15.5" x14ac:dyDescent="0.35">
      <c r="B103" s="45" t="s">
        <v>137</v>
      </c>
      <c r="C103" s="74"/>
      <c r="D103" s="46"/>
      <c r="E103" s="46"/>
      <c r="F103" s="46"/>
      <c r="G103" s="47">
        <f t="shared" si="9"/>
        <v>0</v>
      </c>
      <c r="H103" s="48"/>
      <c r="I103" s="109"/>
      <c r="J103" s="50"/>
      <c r="K103" s="73"/>
      <c r="L103" s="49"/>
    </row>
    <row r="104" spans="2:12" ht="15.5" x14ac:dyDescent="0.35">
      <c r="B104" s="45" t="s">
        <v>138</v>
      </c>
      <c r="C104" s="74"/>
      <c r="D104" s="46"/>
      <c r="E104" s="46"/>
      <c r="F104" s="46"/>
      <c r="G104" s="47">
        <f t="shared" si="9"/>
        <v>0</v>
      </c>
      <c r="H104" s="48"/>
      <c r="I104" s="109"/>
      <c r="J104" s="50"/>
      <c r="K104" s="73"/>
      <c r="L104" s="49"/>
    </row>
    <row r="105" spans="2:12" ht="15.5" x14ac:dyDescent="0.35">
      <c r="B105" s="45" t="s">
        <v>139</v>
      </c>
      <c r="C105" s="74"/>
      <c r="D105" s="46"/>
      <c r="E105" s="46"/>
      <c r="F105" s="46"/>
      <c r="G105" s="47">
        <f t="shared" si="9"/>
        <v>0</v>
      </c>
      <c r="H105" s="48"/>
      <c r="I105" s="109"/>
      <c r="J105" s="50"/>
      <c r="K105" s="73"/>
      <c r="L105" s="49"/>
    </row>
    <row r="106" spans="2:12" ht="15.5" x14ac:dyDescent="0.35">
      <c r="B106" s="45" t="s">
        <v>140</v>
      </c>
      <c r="C106" s="74"/>
      <c r="D106" s="46"/>
      <c r="E106" s="46"/>
      <c r="F106" s="46"/>
      <c r="G106" s="47">
        <f t="shared" si="9"/>
        <v>0</v>
      </c>
      <c r="H106" s="48"/>
      <c r="I106" s="109"/>
      <c r="J106" s="50"/>
      <c r="K106" s="73"/>
      <c r="L106" s="49"/>
    </row>
    <row r="107" spans="2:12" ht="15.5" x14ac:dyDescent="0.35">
      <c r="B107" s="45" t="s">
        <v>141</v>
      </c>
      <c r="C107" s="72"/>
      <c r="D107" s="50"/>
      <c r="E107" s="50"/>
      <c r="F107" s="50"/>
      <c r="G107" s="47">
        <f t="shared" si="9"/>
        <v>0</v>
      </c>
      <c r="H107" s="51"/>
      <c r="I107" s="109"/>
      <c r="J107" s="50"/>
      <c r="K107" s="75"/>
      <c r="L107" s="49"/>
    </row>
    <row r="108" spans="2:12" ht="15.5" x14ac:dyDescent="0.35">
      <c r="B108" s="45" t="s">
        <v>142</v>
      </c>
      <c r="C108" s="72"/>
      <c r="D108" s="50"/>
      <c r="E108" s="50"/>
      <c r="F108" s="50"/>
      <c r="G108" s="47">
        <f t="shared" si="9"/>
        <v>0</v>
      </c>
      <c r="H108" s="51"/>
      <c r="I108" s="109"/>
      <c r="J108" s="50"/>
      <c r="K108" s="75"/>
      <c r="L108" s="49"/>
    </row>
    <row r="109" spans="2:12" ht="15.5" x14ac:dyDescent="0.35">
      <c r="C109" s="20" t="s">
        <v>20</v>
      </c>
      <c r="D109" s="8">
        <f>SUM(D101:D108)</f>
        <v>0</v>
      </c>
      <c r="E109" s="8">
        <f>SUM(E101:E108)</f>
        <v>0</v>
      </c>
      <c r="F109" s="8">
        <f>SUM(F101:F108)</f>
        <v>0</v>
      </c>
      <c r="G109" s="8">
        <f>SUM(G101:G108)</f>
        <v>0</v>
      </c>
      <c r="H109" s="7">
        <f>(H101*G101)+(H102*G102)+(H103*G103)+(H104*G104)+(H105*G105)+(H106*G106)+(H107*G107)+(H108*G108)</f>
        <v>0</v>
      </c>
      <c r="I109" s="112">
        <f>SUM(I101:I108)</f>
        <v>0</v>
      </c>
      <c r="J109" s="102"/>
      <c r="K109" s="75"/>
      <c r="L109" s="14"/>
    </row>
    <row r="110" spans="2:12" ht="51" customHeight="1" x14ac:dyDescent="0.35">
      <c r="B110" s="20" t="s">
        <v>143</v>
      </c>
      <c r="C110" s="121"/>
      <c r="D110" s="122"/>
      <c r="E110" s="122"/>
      <c r="F110" s="122"/>
      <c r="G110" s="122"/>
      <c r="H110" s="122"/>
      <c r="I110" s="122"/>
      <c r="J110" s="122"/>
      <c r="K110" s="123"/>
      <c r="L110" s="13"/>
    </row>
    <row r="111" spans="2:12" ht="15.5" x14ac:dyDescent="0.35">
      <c r="B111" s="45" t="s">
        <v>144</v>
      </c>
      <c r="C111" s="74"/>
      <c r="D111" s="46"/>
      <c r="E111" s="46"/>
      <c r="F111" s="46"/>
      <c r="G111" s="47">
        <f>SUM(D111:F111)</f>
        <v>0</v>
      </c>
      <c r="H111" s="48"/>
      <c r="I111" s="109"/>
      <c r="J111" s="50"/>
      <c r="K111" s="73"/>
      <c r="L111" s="49"/>
    </row>
    <row r="112" spans="2:12" ht="15.5" x14ac:dyDescent="0.35">
      <c r="B112" s="45" t="s">
        <v>145</v>
      </c>
      <c r="C112" s="74"/>
      <c r="D112" s="46"/>
      <c r="E112" s="46"/>
      <c r="F112" s="46"/>
      <c r="G112" s="47">
        <f t="shared" ref="G112:G118" si="10">SUM(D112:F112)</f>
        <v>0</v>
      </c>
      <c r="H112" s="48"/>
      <c r="I112" s="109"/>
      <c r="J112" s="50"/>
      <c r="K112" s="73"/>
      <c r="L112" s="49"/>
    </row>
    <row r="113" spans="2:12" ht="15.5" x14ac:dyDescent="0.35">
      <c r="B113" s="45" t="s">
        <v>146</v>
      </c>
      <c r="C113" s="74"/>
      <c r="D113" s="46"/>
      <c r="E113" s="46"/>
      <c r="F113" s="46"/>
      <c r="G113" s="47">
        <f t="shared" si="10"/>
        <v>0</v>
      </c>
      <c r="H113" s="48"/>
      <c r="I113" s="109"/>
      <c r="J113" s="50"/>
      <c r="K113" s="73"/>
      <c r="L113" s="49"/>
    </row>
    <row r="114" spans="2:12" ht="15.5" x14ac:dyDescent="0.35">
      <c r="B114" s="45" t="s">
        <v>147</v>
      </c>
      <c r="C114" s="74"/>
      <c r="D114" s="46"/>
      <c r="E114" s="46"/>
      <c r="F114" s="46"/>
      <c r="G114" s="47">
        <f t="shared" si="10"/>
        <v>0</v>
      </c>
      <c r="H114" s="48"/>
      <c r="I114" s="109"/>
      <c r="J114" s="50"/>
      <c r="K114" s="73"/>
      <c r="L114" s="49"/>
    </row>
    <row r="115" spans="2:12" ht="15.5" x14ac:dyDescent="0.35">
      <c r="B115" s="45" t="s">
        <v>148</v>
      </c>
      <c r="C115" s="74"/>
      <c r="D115" s="46"/>
      <c r="E115" s="46"/>
      <c r="F115" s="46"/>
      <c r="G115" s="47">
        <f t="shared" si="10"/>
        <v>0</v>
      </c>
      <c r="H115" s="48"/>
      <c r="I115" s="109"/>
      <c r="J115" s="50"/>
      <c r="K115" s="73"/>
      <c r="L115" s="49"/>
    </row>
    <row r="116" spans="2:12" ht="15.5" x14ac:dyDescent="0.35">
      <c r="B116" s="45" t="s">
        <v>149</v>
      </c>
      <c r="C116" s="74"/>
      <c r="D116" s="46"/>
      <c r="E116" s="46"/>
      <c r="F116" s="46"/>
      <c r="G116" s="47">
        <f t="shared" si="10"/>
        <v>0</v>
      </c>
      <c r="H116" s="48"/>
      <c r="I116" s="109"/>
      <c r="J116" s="50"/>
      <c r="K116" s="73"/>
      <c r="L116" s="49"/>
    </row>
    <row r="117" spans="2:12" ht="15.5" x14ac:dyDescent="0.35">
      <c r="B117" s="45" t="s">
        <v>150</v>
      </c>
      <c r="C117" s="72"/>
      <c r="D117" s="50"/>
      <c r="E117" s="50"/>
      <c r="F117" s="50"/>
      <c r="G117" s="47">
        <f t="shared" si="10"/>
        <v>0</v>
      </c>
      <c r="H117" s="51"/>
      <c r="I117" s="109"/>
      <c r="J117" s="50"/>
      <c r="K117" s="75"/>
      <c r="L117" s="49"/>
    </row>
    <row r="118" spans="2:12" ht="15.5" x14ac:dyDescent="0.35">
      <c r="B118" s="45" t="s">
        <v>151</v>
      </c>
      <c r="C118" s="72"/>
      <c r="D118" s="50"/>
      <c r="E118" s="50"/>
      <c r="F118" s="50"/>
      <c r="G118" s="47">
        <f t="shared" si="10"/>
        <v>0</v>
      </c>
      <c r="H118" s="51"/>
      <c r="I118" s="109"/>
      <c r="J118" s="50"/>
      <c r="K118" s="75"/>
      <c r="L118" s="49"/>
    </row>
    <row r="119" spans="2:12" ht="15.5" x14ac:dyDescent="0.35">
      <c r="C119" s="20" t="s">
        <v>20</v>
      </c>
      <c r="D119" s="8">
        <f>SUM(D111:D118)</f>
        <v>0</v>
      </c>
      <c r="E119" s="8">
        <f>SUM(E111:E118)</f>
        <v>0</v>
      </c>
      <c r="F119" s="8">
        <f>SUM(F111:F118)</f>
        <v>0</v>
      </c>
      <c r="G119" s="8">
        <f>SUM(G111:G118)</f>
        <v>0</v>
      </c>
      <c r="H119" s="7">
        <f>(H111*G111)+(H112*G112)+(H113*G113)+(H114*G114)+(H115*G115)+(H116*G116)+(H117*G117)+(H118*G118)</f>
        <v>0</v>
      </c>
      <c r="I119" s="112">
        <f>SUM(I111:I118)</f>
        <v>0</v>
      </c>
      <c r="J119" s="102"/>
      <c r="K119" s="75"/>
      <c r="L119" s="14"/>
    </row>
    <row r="120" spans="2:12" ht="51" customHeight="1" x14ac:dyDescent="0.35">
      <c r="B120" s="20" t="s">
        <v>152</v>
      </c>
      <c r="C120" s="121"/>
      <c r="D120" s="122"/>
      <c r="E120" s="122"/>
      <c r="F120" s="122"/>
      <c r="G120" s="122"/>
      <c r="H120" s="122"/>
      <c r="I120" s="122"/>
      <c r="J120" s="122"/>
      <c r="K120" s="123"/>
      <c r="L120" s="13"/>
    </row>
    <row r="121" spans="2:12" ht="15.5" x14ac:dyDescent="0.35">
      <c r="B121" s="45" t="s">
        <v>153</v>
      </c>
      <c r="C121" s="74"/>
      <c r="D121" s="46"/>
      <c r="E121" s="46"/>
      <c r="F121" s="46"/>
      <c r="G121" s="47">
        <f>SUM(D121:F121)</f>
        <v>0</v>
      </c>
      <c r="H121" s="48"/>
      <c r="I121" s="109"/>
      <c r="J121" s="50"/>
      <c r="K121" s="73"/>
      <c r="L121" s="49"/>
    </row>
    <row r="122" spans="2:12" ht="15.5" x14ac:dyDescent="0.35">
      <c r="B122" s="45" t="s">
        <v>154</v>
      </c>
      <c r="C122" s="74"/>
      <c r="D122" s="46"/>
      <c r="E122" s="46"/>
      <c r="F122" s="46"/>
      <c r="G122" s="47">
        <f t="shared" ref="G122:G128" si="11">SUM(D122:F122)</f>
        <v>0</v>
      </c>
      <c r="H122" s="48"/>
      <c r="I122" s="109"/>
      <c r="J122" s="50"/>
      <c r="K122" s="73"/>
      <c r="L122" s="49"/>
    </row>
    <row r="123" spans="2:12" ht="15.5" x14ac:dyDescent="0.35">
      <c r="B123" s="45" t="s">
        <v>155</v>
      </c>
      <c r="C123" s="74"/>
      <c r="D123" s="46"/>
      <c r="E123" s="46"/>
      <c r="F123" s="46"/>
      <c r="G123" s="47">
        <f t="shared" si="11"/>
        <v>0</v>
      </c>
      <c r="H123" s="48"/>
      <c r="I123" s="109"/>
      <c r="J123" s="50"/>
      <c r="K123" s="73"/>
      <c r="L123" s="49"/>
    </row>
    <row r="124" spans="2:12" ht="15.5" x14ac:dyDescent="0.35">
      <c r="B124" s="45" t="s">
        <v>156</v>
      </c>
      <c r="C124" s="74"/>
      <c r="D124" s="46"/>
      <c r="E124" s="46"/>
      <c r="F124" s="46"/>
      <c r="G124" s="47">
        <f t="shared" si="11"/>
        <v>0</v>
      </c>
      <c r="H124" s="48"/>
      <c r="I124" s="109"/>
      <c r="J124" s="50"/>
      <c r="K124" s="73"/>
      <c r="L124" s="49"/>
    </row>
    <row r="125" spans="2:12" ht="15.5" x14ac:dyDescent="0.35">
      <c r="B125" s="45" t="s">
        <v>157</v>
      </c>
      <c r="C125" s="74"/>
      <c r="D125" s="46"/>
      <c r="E125" s="46"/>
      <c r="F125" s="46"/>
      <c r="G125" s="47">
        <f t="shared" si="11"/>
        <v>0</v>
      </c>
      <c r="H125" s="48"/>
      <c r="I125" s="109"/>
      <c r="J125" s="50"/>
      <c r="K125" s="73"/>
      <c r="L125" s="49"/>
    </row>
    <row r="126" spans="2:12" ht="15.5" x14ac:dyDescent="0.35">
      <c r="B126" s="45" t="s">
        <v>158</v>
      </c>
      <c r="C126" s="74"/>
      <c r="D126" s="46"/>
      <c r="E126" s="46"/>
      <c r="F126" s="46"/>
      <c r="G126" s="47">
        <f t="shared" si="11"/>
        <v>0</v>
      </c>
      <c r="H126" s="48"/>
      <c r="I126" s="109"/>
      <c r="J126" s="50"/>
      <c r="K126" s="73"/>
      <c r="L126" s="49"/>
    </row>
    <row r="127" spans="2:12" ht="15.5" x14ac:dyDescent="0.35">
      <c r="B127" s="45" t="s">
        <v>159</v>
      </c>
      <c r="C127" s="72"/>
      <c r="D127" s="50"/>
      <c r="E127" s="50"/>
      <c r="F127" s="50"/>
      <c r="G127" s="47">
        <f t="shared" si="11"/>
        <v>0</v>
      </c>
      <c r="H127" s="51"/>
      <c r="I127" s="109"/>
      <c r="J127" s="50"/>
      <c r="K127" s="75"/>
      <c r="L127" s="49"/>
    </row>
    <row r="128" spans="2:12" ht="15.5" x14ac:dyDescent="0.35">
      <c r="B128" s="45" t="s">
        <v>160</v>
      </c>
      <c r="C128" s="72"/>
      <c r="D128" s="50"/>
      <c r="E128" s="50"/>
      <c r="F128" s="50"/>
      <c r="G128" s="47">
        <f t="shared" si="11"/>
        <v>0</v>
      </c>
      <c r="H128" s="51"/>
      <c r="I128" s="109"/>
      <c r="J128" s="50"/>
      <c r="K128" s="75"/>
      <c r="L128" s="49"/>
    </row>
    <row r="129" spans="2:12" ht="15.5" x14ac:dyDescent="0.35">
      <c r="C129" s="20" t="s">
        <v>20</v>
      </c>
      <c r="D129" s="7">
        <f>SUM(D121:D128)</f>
        <v>0</v>
      </c>
      <c r="E129" s="7">
        <f>SUM(E121:E128)</f>
        <v>0</v>
      </c>
      <c r="F129" s="7">
        <f>SUM(F121:F128)</f>
        <v>0</v>
      </c>
      <c r="G129" s="7">
        <f>SUM(G121:G128)</f>
        <v>0</v>
      </c>
      <c r="H129" s="7">
        <f>(H121*G121)+(H122*G122)+(H123*G123)+(H124*G124)+(H125*G125)+(H126*G126)+(H127*G127)+(H128*G128)</f>
        <v>0</v>
      </c>
      <c r="I129" s="112">
        <f>SUM(I121:I128)</f>
        <v>0</v>
      </c>
      <c r="J129" s="102"/>
      <c r="K129" s="75"/>
      <c r="L129" s="14"/>
    </row>
    <row r="130" spans="2:12" ht="15.75" customHeight="1" x14ac:dyDescent="0.35">
      <c r="B130" s="3"/>
      <c r="C130" s="52"/>
      <c r="D130" s="54"/>
      <c r="E130" s="54"/>
      <c r="F130" s="54"/>
      <c r="G130" s="54"/>
      <c r="H130" s="54"/>
      <c r="I130" s="113"/>
      <c r="J130" s="54"/>
      <c r="K130" s="55"/>
      <c r="L130" s="2"/>
    </row>
    <row r="131" spans="2:12" ht="51" customHeight="1" x14ac:dyDescent="0.35">
      <c r="B131" s="20" t="s">
        <v>161</v>
      </c>
      <c r="C131" s="124"/>
      <c r="D131" s="125"/>
      <c r="E131" s="125"/>
      <c r="F131" s="125"/>
      <c r="G131" s="125"/>
      <c r="H131" s="125"/>
      <c r="I131" s="125"/>
      <c r="J131" s="125"/>
      <c r="K131" s="126"/>
      <c r="L131" s="88"/>
    </row>
    <row r="132" spans="2:12" ht="51" customHeight="1" x14ac:dyDescent="0.35">
      <c r="B132" s="20" t="s">
        <v>162</v>
      </c>
      <c r="C132" s="121"/>
      <c r="D132" s="122"/>
      <c r="E132" s="122"/>
      <c r="F132" s="122"/>
      <c r="G132" s="122"/>
      <c r="H132" s="122"/>
      <c r="I132" s="122"/>
      <c r="J132" s="122"/>
      <c r="K132" s="123"/>
      <c r="L132" s="13"/>
    </row>
    <row r="133" spans="2:12" ht="15.5" x14ac:dyDescent="0.35">
      <c r="B133" s="45" t="s">
        <v>163</v>
      </c>
      <c r="C133" s="74"/>
      <c r="D133" s="46"/>
      <c r="E133" s="46"/>
      <c r="F133" s="46"/>
      <c r="G133" s="47">
        <f>SUM(D133:F133)</f>
        <v>0</v>
      </c>
      <c r="H133" s="48"/>
      <c r="I133" s="109"/>
      <c r="J133" s="50"/>
      <c r="K133" s="73"/>
      <c r="L133" s="49"/>
    </row>
    <row r="134" spans="2:12" ht="15.5" x14ac:dyDescent="0.35">
      <c r="B134" s="45" t="s">
        <v>164</v>
      </c>
      <c r="C134" s="74"/>
      <c r="D134" s="46"/>
      <c r="E134" s="46"/>
      <c r="F134" s="46"/>
      <c r="G134" s="47">
        <f t="shared" ref="G134:G140" si="12">SUM(D134:F134)</f>
        <v>0</v>
      </c>
      <c r="H134" s="48"/>
      <c r="I134" s="109"/>
      <c r="J134" s="50"/>
      <c r="K134" s="73"/>
      <c r="L134" s="49"/>
    </row>
    <row r="135" spans="2:12" ht="15.5" x14ac:dyDescent="0.35">
      <c r="B135" s="45" t="s">
        <v>165</v>
      </c>
      <c r="C135" s="74"/>
      <c r="D135" s="46"/>
      <c r="E135" s="46"/>
      <c r="F135" s="46"/>
      <c r="G135" s="47">
        <f t="shared" si="12"/>
        <v>0</v>
      </c>
      <c r="H135" s="48"/>
      <c r="I135" s="109"/>
      <c r="J135" s="50"/>
      <c r="K135" s="73"/>
      <c r="L135" s="49"/>
    </row>
    <row r="136" spans="2:12" ht="15.5" x14ac:dyDescent="0.35">
      <c r="B136" s="45" t="s">
        <v>166</v>
      </c>
      <c r="C136" s="74"/>
      <c r="D136" s="46"/>
      <c r="E136" s="46"/>
      <c r="F136" s="46"/>
      <c r="G136" s="47">
        <f t="shared" si="12"/>
        <v>0</v>
      </c>
      <c r="H136" s="48"/>
      <c r="I136" s="109"/>
      <c r="J136" s="50"/>
      <c r="K136" s="73"/>
      <c r="L136" s="49"/>
    </row>
    <row r="137" spans="2:12" ht="15.5" x14ac:dyDescent="0.35">
      <c r="B137" s="45" t="s">
        <v>167</v>
      </c>
      <c r="C137" s="74"/>
      <c r="D137" s="46"/>
      <c r="E137" s="46"/>
      <c r="F137" s="46"/>
      <c r="G137" s="47">
        <f t="shared" si="12"/>
        <v>0</v>
      </c>
      <c r="H137" s="48"/>
      <c r="I137" s="109"/>
      <c r="J137" s="50"/>
      <c r="K137" s="73"/>
      <c r="L137" s="49"/>
    </row>
    <row r="138" spans="2:12" ht="15.5" x14ac:dyDescent="0.35">
      <c r="B138" s="45" t="s">
        <v>168</v>
      </c>
      <c r="C138" s="74"/>
      <c r="D138" s="46"/>
      <c r="E138" s="46"/>
      <c r="F138" s="46"/>
      <c r="G138" s="47">
        <f t="shared" si="12"/>
        <v>0</v>
      </c>
      <c r="H138" s="48"/>
      <c r="I138" s="109"/>
      <c r="J138" s="50"/>
      <c r="K138" s="73"/>
      <c r="L138" s="49"/>
    </row>
    <row r="139" spans="2:12" ht="15.5" x14ac:dyDescent="0.35">
      <c r="B139" s="45" t="s">
        <v>169</v>
      </c>
      <c r="C139" s="72"/>
      <c r="D139" s="50"/>
      <c r="E139" s="50"/>
      <c r="F139" s="50"/>
      <c r="G139" s="47">
        <f t="shared" si="12"/>
        <v>0</v>
      </c>
      <c r="H139" s="51"/>
      <c r="I139" s="109"/>
      <c r="J139" s="50"/>
      <c r="K139" s="75"/>
      <c r="L139" s="49"/>
    </row>
    <row r="140" spans="2:12" ht="15.5" x14ac:dyDescent="0.35">
      <c r="B140" s="45" t="s">
        <v>170</v>
      </c>
      <c r="C140" s="72"/>
      <c r="D140" s="50"/>
      <c r="E140" s="50"/>
      <c r="F140" s="50"/>
      <c r="G140" s="47">
        <f t="shared" si="12"/>
        <v>0</v>
      </c>
      <c r="H140" s="51"/>
      <c r="I140" s="109"/>
      <c r="J140" s="50"/>
      <c r="K140" s="75"/>
      <c r="L140" s="49"/>
    </row>
    <row r="141" spans="2:12" ht="15.5" x14ac:dyDescent="0.35">
      <c r="C141" s="20" t="s">
        <v>20</v>
      </c>
      <c r="D141" s="7">
        <f>SUM(D133:D140)</f>
        <v>0</v>
      </c>
      <c r="E141" s="7">
        <f>SUM(E133:E140)</f>
        <v>0</v>
      </c>
      <c r="F141" s="7">
        <f>SUM(F133:F140)</f>
        <v>0</v>
      </c>
      <c r="G141" s="8">
        <f>SUM(G133:G140)</f>
        <v>0</v>
      </c>
      <c r="H141" s="7">
        <f>(H133*G133)+(H134*G134)+(H135*G135)+(H136*G136)+(H137*G137)+(H138*G138)+(H139*G139)+(H140*G140)</f>
        <v>0</v>
      </c>
      <c r="I141" s="112">
        <f>SUM(I133:I140)</f>
        <v>0</v>
      </c>
      <c r="J141" s="102"/>
      <c r="K141" s="75"/>
      <c r="L141" s="14"/>
    </row>
    <row r="142" spans="2:12" ht="51" customHeight="1" x14ac:dyDescent="0.35">
      <c r="B142" s="20" t="s">
        <v>171</v>
      </c>
      <c r="C142" s="121"/>
      <c r="D142" s="122"/>
      <c r="E142" s="122"/>
      <c r="F142" s="122"/>
      <c r="G142" s="122"/>
      <c r="H142" s="122"/>
      <c r="I142" s="122"/>
      <c r="J142" s="122"/>
      <c r="K142" s="123"/>
      <c r="L142" s="13"/>
    </row>
    <row r="143" spans="2:12" ht="15.5" x14ac:dyDescent="0.35">
      <c r="B143" s="45" t="s">
        <v>172</v>
      </c>
      <c r="C143" s="74"/>
      <c r="D143" s="46"/>
      <c r="E143" s="46"/>
      <c r="F143" s="46"/>
      <c r="G143" s="47">
        <f>SUM(D143:F143)</f>
        <v>0</v>
      </c>
      <c r="H143" s="48"/>
      <c r="I143" s="109"/>
      <c r="J143" s="50"/>
      <c r="K143" s="73"/>
      <c r="L143" s="49"/>
    </row>
    <row r="144" spans="2:12" ht="15.5" x14ac:dyDescent="0.35">
      <c r="B144" s="45" t="s">
        <v>173</v>
      </c>
      <c r="C144" s="74"/>
      <c r="D144" s="46"/>
      <c r="E144" s="46"/>
      <c r="F144" s="46"/>
      <c r="G144" s="47">
        <f t="shared" ref="G144:G150" si="13">SUM(D144:F144)</f>
        <v>0</v>
      </c>
      <c r="H144" s="48"/>
      <c r="I144" s="109"/>
      <c r="J144" s="50"/>
      <c r="K144" s="73"/>
      <c r="L144" s="49"/>
    </row>
    <row r="145" spans="2:12" ht="15.5" x14ac:dyDescent="0.35">
      <c r="B145" s="45" t="s">
        <v>174</v>
      </c>
      <c r="C145" s="74"/>
      <c r="D145" s="46"/>
      <c r="E145" s="46"/>
      <c r="F145" s="46"/>
      <c r="G145" s="47">
        <f t="shared" si="13"/>
        <v>0</v>
      </c>
      <c r="H145" s="48"/>
      <c r="I145" s="109"/>
      <c r="J145" s="50"/>
      <c r="K145" s="73"/>
      <c r="L145" s="49"/>
    </row>
    <row r="146" spans="2:12" ht="15.5" x14ac:dyDescent="0.35">
      <c r="B146" s="45" t="s">
        <v>175</v>
      </c>
      <c r="C146" s="74"/>
      <c r="D146" s="46"/>
      <c r="E146" s="46"/>
      <c r="F146" s="46"/>
      <c r="G146" s="47">
        <f t="shared" si="13"/>
        <v>0</v>
      </c>
      <c r="H146" s="48"/>
      <c r="I146" s="109"/>
      <c r="J146" s="50"/>
      <c r="K146" s="73"/>
      <c r="L146" s="49"/>
    </row>
    <row r="147" spans="2:12" ht="15.5" x14ac:dyDescent="0.35">
      <c r="B147" s="45" t="s">
        <v>176</v>
      </c>
      <c r="C147" s="74"/>
      <c r="D147" s="46"/>
      <c r="E147" s="46"/>
      <c r="F147" s="46"/>
      <c r="G147" s="47">
        <f t="shared" si="13"/>
        <v>0</v>
      </c>
      <c r="H147" s="48"/>
      <c r="I147" s="109"/>
      <c r="J147" s="50"/>
      <c r="K147" s="73"/>
      <c r="L147" s="49"/>
    </row>
    <row r="148" spans="2:12" ht="15.5" x14ac:dyDescent="0.35">
      <c r="B148" s="45" t="s">
        <v>177</v>
      </c>
      <c r="C148" s="74"/>
      <c r="D148" s="46"/>
      <c r="E148" s="46"/>
      <c r="F148" s="46"/>
      <c r="G148" s="47">
        <f t="shared" si="13"/>
        <v>0</v>
      </c>
      <c r="H148" s="48"/>
      <c r="I148" s="109"/>
      <c r="J148" s="50"/>
      <c r="K148" s="73"/>
      <c r="L148" s="49"/>
    </row>
    <row r="149" spans="2:12" ht="15.5" x14ac:dyDescent="0.35">
      <c r="B149" s="45" t="s">
        <v>178</v>
      </c>
      <c r="C149" s="72"/>
      <c r="D149" s="50"/>
      <c r="E149" s="50"/>
      <c r="F149" s="50"/>
      <c r="G149" s="47">
        <f t="shared" si="13"/>
        <v>0</v>
      </c>
      <c r="H149" s="51"/>
      <c r="I149" s="109"/>
      <c r="J149" s="50"/>
      <c r="K149" s="75"/>
      <c r="L149" s="49"/>
    </row>
    <row r="150" spans="2:12" ht="15.5" x14ac:dyDescent="0.35">
      <c r="B150" s="45" t="s">
        <v>179</v>
      </c>
      <c r="C150" s="72"/>
      <c r="D150" s="50"/>
      <c r="E150" s="50"/>
      <c r="F150" s="50"/>
      <c r="G150" s="47">
        <f t="shared" si="13"/>
        <v>0</v>
      </c>
      <c r="H150" s="51"/>
      <c r="I150" s="109"/>
      <c r="J150" s="50"/>
      <c r="K150" s="75"/>
      <c r="L150" s="49"/>
    </row>
    <row r="151" spans="2:12" ht="15.5" x14ac:dyDescent="0.35">
      <c r="C151" s="20" t="s">
        <v>20</v>
      </c>
      <c r="D151" s="8">
        <f>SUM(D143:D150)</f>
        <v>0</v>
      </c>
      <c r="E151" s="8">
        <f>SUM(E143:E150)</f>
        <v>0</v>
      </c>
      <c r="F151" s="8">
        <f>SUM(F143:F150)</f>
        <v>0</v>
      </c>
      <c r="G151" s="8">
        <f>SUM(G143:G150)</f>
        <v>0</v>
      </c>
      <c r="H151" s="7">
        <f>(H143*G143)+(H144*G144)+(H145*G145)+(H146*G146)+(H147*G147)+(H148*G148)+(H149*G149)+(H150*G150)</f>
        <v>0</v>
      </c>
      <c r="I151" s="112">
        <f>SUM(I143:I150)</f>
        <v>0</v>
      </c>
      <c r="J151" s="102"/>
      <c r="K151" s="75"/>
      <c r="L151" s="14"/>
    </row>
    <row r="152" spans="2:12" ht="51" customHeight="1" x14ac:dyDescent="0.35">
      <c r="B152" s="20" t="s">
        <v>180</v>
      </c>
      <c r="C152" s="121"/>
      <c r="D152" s="122"/>
      <c r="E152" s="122"/>
      <c r="F152" s="122"/>
      <c r="G152" s="122"/>
      <c r="H152" s="122"/>
      <c r="I152" s="122"/>
      <c r="J152" s="122"/>
      <c r="K152" s="123"/>
      <c r="L152" s="13"/>
    </row>
    <row r="153" spans="2:12" ht="15.5" x14ac:dyDescent="0.35">
      <c r="B153" s="45" t="s">
        <v>181</v>
      </c>
      <c r="C153" s="74"/>
      <c r="D153" s="46"/>
      <c r="E153" s="46"/>
      <c r="F153" s="46"/>
      <c r="G153" s="47">
        <f>SUM(D153:F153)</f>
        <v>0</v>
      </c>
      <c r="H153" s="48"/>
      <c r="I153" s="109"/>
      <c r="J153" s="50"/>
      <c r="K153" s="73"/>
      <c r="L153" s="49"/>
    </row>
    <row r="154" spans="2:12" ht="15.5" x14ac:dyDescent="0.35">
      <c r="B154" s="45" t="s">
        <v>182</v>
      </c>
      <c r="C154" s="74"/>
      <c r="D154" s="46"/>
      <c r="E154" s="46"/>
      <c r="F154" s="46"/>
      <c r="G154" s="47">
        <f t="shared" ref="G154:G160" si="14">SUM(D154:F154)</f>
        <v>0</v>
      </c>
      <c r="H154" s="48"/>
      <c r="I154" s="109"/>
      <c r="J154" s="50"/>
      <c r="K154" s="73"/>
      <c r="L154" s="49"/>
    </row>
    <row r="155" spans="2:12" ht="15.5" x14ac:dyDescent="0.35">
      <c r="B155" s="45" t="s">
        <v>183</v>
      </c>
      <c r="C155" s="74"/>
      <c r="D155" s="46"/>
      <c r="E155" s="46"/>
      <c r="F155" s="46"/>
      <c r="G155" s="47">
        <f t="shared" si="14"/>
        <v>0</v>
      </c>
      <c r="H155" s="48"/>
      <c r="I155" s="109"/>
      <c r="J155" s="50"/>
      <c r="K155" s="73"/>
      <c r="L155" s="49"/>
    </row>
    <row r="156" spans="2:12" ht="15.5" x14ac:dyDescent="0.35">
      <c r="B156" s="45" t="s">
        <v>184</v>
      </c>
      <c r="C156" s="74"/>
      <c r="D156" s="46"/>
      <c r="E156" s="46"/>
      <c r="F156" s="46"/>
      <c r="G156" s="47">
        <f t="shared" si="14"/>
        <v>0</v>
      </c>
      <c r="H156" s="48"/>
      <c r="I156" s="109"/>
      <c r="J156" s="50"/>
      <c r="K156" s="73"/>
      <c r="L156" s="49"/>
    </row>
    <row r="157" spans="2:12" ht="15.5" x14ac:dyDescent="0.35">
      <c r="B157" s="45" t="s">
        <v>185</v>
      </c>
      <c r="C157" s="74"/>
      <c r="D157" s="46"/>
      <c r="E157" s="46"/>
      <c r="F157" s="46"/>
      <c r="G157" s="47">
        <f t="shared" si="14"/>
        <v>0</v>
      </c>
      <c r="H157" s="48"/>
      <c r="I157" s="109"/>
      <c r="J157" s="50"/>
      <c r="K157" s="73"/>
      <c r="L157" s="49"/>
    </row>
    <row r="158" spans="2:12" ht="15.5" x14ac:dyDescent="0.35">
      <c r="B158" s="45" t="s">
        <v>186</v>
      </c>
      <c r="C158" s="74"/>
      <c r="D158" s="46"/>
      <c r="E158" s="46"/>
      <c r="F158" s="46"/>
      <c r="G158" s="47">
        <f t="shared" si="14"/>
        <v>0</v>
      </c>
      <c r="H158" s="48"/>
      <c r="I158" s="109"/>
      <c r="J158" s="50"/>
      <c r="K158" s="73"/>
      <c r="L158" s="49"/>
    </row>
    <row r="159" spans="2:12" ht="15.5" x14ac:dyDescent="0.35">
      <c r="B159" s="45" t="s">
        <v>187</v>
      </c>
      <c r="C159" s="72"/>
      <c r="D159" s="50"/>
      <c r="E159" s="50"/>
      <c r="F159" s="50"/>
      <c r="G159" s="47">
        <f t="shared" si="14"/>
        <v>0</v>
      </c>
      <c r="H159" s="51"/>
      <c r="I159" s="109"/>
      <c r="J159" s="50"/>
      <c r="K159" s="75"/>
      <c r="L159" s="49"/>
    </row>
    <row r="160" spans="2:12" ht="15.5" x14ac:dyDescent="0.35">
      <c r="B160" s="45" t="s">
        <v>188</v>
      </c>
      <c r="C160" s="72"/>
      <c r="D160" s="50"/>
      <c r="E160" s="50"/>
      <c r="F160" s="50"/>
      <c r="G160" s="47">
        <f t="shared" si="14"/>
        <v>0</v>
      </c>
      <c r="H160" s="51"/>
      <c r="I160" s="109"/>
      <c r="J160" s="50"/>
      <c r="K160" s="75"/>
      <c r="L160" s="49"/>
    </row>
    <row r="161" spans="2:12" ht="15.5" x14ac:dyDescent="0.35">
      <c r="C161" s="20" t="s">
        <v>20</v>
      </c>
      <c r="D161" s="8">
        <f>SUM(D153:D160)</f>
        <v>0</v>
      </c>
      <c r="E161" s="8">
        <f>SUM(E153:E160)</f>
        <v>0</v>
      </c>
      <c r="F161" s="8">
        <f>SUM(F153:F160)</f>
        <v>0</v>
      </c>
      <c r="G161" s="8">
        <f>SUM(G153:G160)</f>
        <v>0</v>
      </c>
      <c r="H161" s="7">
        <f>(H153*G153)+(H154*G154)+(H155*G155)+(H156*G156)+(H157*G157)+(H158*G158)+(H159*G159)+(H160*G160)</f>
        <v>0</v>
      </c>
      <c r="I161" s="112">
        <f>SUM(I153:I160)</f>
        <v>0</v>
      </c>
      <c r="J161" s="102"/>
      <c r="K161" s="75"/>
      <c r="L161" s="14"/>
    </row>
    <row r="162" spans="2:12" ht="51" customHeight="1" x14ac:dyDescent="0.35">
      <c r="B162" s="20" t="s">
        <v>189</v>
      </c>
      <c r="C162" s="121"/>
      <c r="D162" s="122"/>
      <c r="E162" s="122"/>
      <c r="F162" s="122"/>
      <c r="G162" s="122"/>
      <c r="H162" s="122"/>
      <c r="I162" s="122"/>
      <c r="J162" s="122"/>
      <c r="K162" s="123"/>
      <c r="L162" s="13"/>
    </row>
    <row r="163" spans="2:12" ht="15.5" x14ac:dyDescent="0.35">
      <c r="B163" s="45" t="s">
        <v>190</v>
      </c>
      <c r="C163" s="74"/>
      <c r="D163" s="46"/>
      <c r="E163" s="46"/>
      <c r="F163" s="46"/>
      <c r="G163" s="47">
        <f>SUM(D163:F163)</f>
        <v>0</v>
      </c>
      <c r="H163" s="48"/>
      <c r="I163" s="109"/>
      <c r="J163" s="50"/>
      <c r="K163" s="73"/>
      <c r="L163" s="49"/>
    </row>
    <row r="164" spans="2:12" ht="15.5" x14ac:dyDescent="0.35">
      <c r="B164" s="45" t="s">
        <v>191</v>
      </c>
      <c r="C164" s="74"/>
      <c r="D164" s="46"/>
      <c r="E164" s="46"/>
      <c r="F164" s="46"/>
      <c r="G164" s="47">
        <f t="shared" ref="G164:G170" si="15">SUM(D164:F164)</f>
        <v>0</v>
      </c>
      <c r="H164" s="48"/>
      <c r="I164" s="109"/>
      <c r="J164" s="50"/>
      <c r="K164" s="73"/>
      <c r="L164" s="49"/>
    </row>
    <row r="165" spans="2:12" ht="15.5" x14ac:dyDescent="0.35">
      <c r="B165" s="45" t="s">
        <v>192</v>
      </c>
      <c r="C165" s="74"/>
      <c r="D165" s="46"/>
      <c r="E165" s="46"/>
      <c r="F165" s="46"/>
      <c r="G165" s="47">
        <f t="shared" si="15"/>
        <v>0</v>
      </c>
      <c r="H165" s="48"/>
      <c r="I165" s="109"/>
      <c r="J165" s="50"/>
      <c r="K165" s="73"/>
      <c r="L165" s="49"/>
    </row>
    <row r="166" spans="2:12" ht="15.5" x14ac:dyDescent="0.35">
      <c r="B166" s="45" t="s">
        <v>193</v>
      </c>
      <c r="C166" s="74"/>
      <c r="D166" s="46"/>
      <c r="E166" s="46"/>
      <c r="F166" s="46"/>
      <c r="G166" s="47">
        <f t="shared" si="15"/>
        <v>0</v>
      </c>
      <c r="H166" s="48"/>
      <c r="I166" s="109"/>
      <c r="J166" s="50"/>
      <c r="K166" s="73"/>
      <c r="L166" s="49"/>
    </row>
    <row r="167" spans="2:12" ht="15.5" x14ac:dyDescent="0.35">
      <c r="B167" s="45" t="s">
        <v>194</v>
      </c>
      <c r="C167" s="74"/>
      <c r="D167" s="46"/>
      <c r="E167" s="46"/>
      <c r="F167" s="46"/>
      <c r="G167" s="47">
        <f>SUM(D167:F167)</f>
        <v>0</v>
      </c>
      <c r="H167" s="48"/>
      <c r="I167" s="109"/>
      <c r="J167" s="50"/>
      <c r="K167" s="73"/>
      <c r="L167" s="49"/>
    </row>
    <row r="168" spans="2:12" ht="15.5" x14ac:dyDescent="0.35">
      <c r="B168" s="45" t="s">
        <v>195</v>
      </c>
      <c r="C168" s="74"/>
      <c r="D168" s="46"/>
      <c r="E168" s="46"/>
      <c r="F168" s="46"/>
      <c r="G168" s="47">
        <f t="shared" si="15"/>
        <v>0</v>
      </c>
      <c r="H168" s="48"/>
      <c r="I168" s="109"/>
      <c r="J168" s="50"/>
      <c r="K168" s="73"/>
      <c r="L168" s="49"/>
    </row>
    <row r="169" spans="2:12" ht="15.5" x14ac:dyDescent="0.35">
      <c r="B169" s="45" t="s">
        <v>196</v>
      </c>
      <c r="C169" s="72"/>
      <c r="D169" s="50"/>
      <c r="E169" s="50"/>
      <c r="F169" s="50"/>
      <c r="G169" s="47">
        <f t="shared" si="15"/>
        <v>0</v>
      </c>
      <c r="H169" s="51"/>
      <c r="I169" s="109"/>
      <c r="J169" s="50"/>
      <c r="K169" s="75"/>
      <c r="L169" s="49"/>
    </row>
    <row r="170" spans="2:12" ht="15.5" x14ac:dyDescent="0.35">
      <c r="B170" s="45" t="s">
        <v>197</v>
      </c>
      <c r="C170" s="72"/>
      <c r="D170" s="50"/>
      <c r="E170" s="50"/>
      <c r="F170" s="50"/>
      <c r="G170" s="47">
        <f t="shared" si="15"/>
        <v>0</v>
      </c>
      <c r="H170" s="51"/>
      <c r="I170" s="109"/>
      <c r="J170" s="50"/>
      <c r="K170" s="75"/>
      <c r="L170" s="49"/>
    </row>
    <row r="171" spans="2:12" ht="15.5" x14ac:dyDescent="0.35">
      <c r="C171" s="20" t="s">
        <v>20</v>
      </c>
      <c r="D171" s="7">
        <f>SUM(D163:D170)</f>
        <v>0</v>
      </c>
      <c r="E171" s="7">
        <f>SUM(E163:E170)</f>
        <v>0</v>
      </c>
      <c r="F171" s="7">
        <f>SUM(F163:F170)</f>
        <v>0</v>
      </c>
      <c r="G171" s="7">
        <f>SUM(G163:G170)</f>
        <v>0</v>
      </c>
      <c r="H171" s="7">
        <f>(H163*G163)+(H164*G164)+(H165*G165)+(H166*G166)+(H167*G167)+(H168*G168)+(H169*G169)+(H170*G170)</f>
        <v>0</v>
      </c>
      <c r="I171" s="112">
        <f>SUM(I163:I170)</f>
        <v>0</v>
      </c>
      <c r="J171" s="102"/>
      <c r="K171" s="75"/>
      <c r="L171" s="14"/>
    </row>
    <row r="172" spans="2:12" ht="15.75" customHeight="1" x14ac:dyDescent="0.35">
      <c r="B172" s="3"/>
      <c r="C172" s="52"/>
      <c r="D172" s="54"/>
      <c r="E172" s="54"/>
      <c r="F172" s="54"/>
      <c r="G172" s="54"/>
      <c r="H172" s="54"/>
      <c r="I172" s="113"/>
      <c r="J172" s="54"/>
      <c r="K172" s="52"/>
      <c r="L172" s="2"/>
    </row>
    <row r="173" spans="2:12" ht="15.75" customHeight="1" x14ac:dyDescent="0.35">
      <c r="B173" s="3"/>
      <c r="C173" s="52"/>
      <c r="D173" s="54"/>
      <c r="E173" s="54"/>
      <c r="F173" s="54"/>
      <c r="G173" s="54"/>
      <c r="H173" s="54"/>
      <c r="I173" s="113"/>
      <c r="J173" s="54"/>
      <c r="K173" s="52"/>
      <c r="L173" s="2"/>
    </row>
    <row r="174" spans="2:12" ht="63.75" customHeight="1" x14ac:dyDescent="0.35">
      <c r="B174" s="20" t="s">
        <v>198</v>
      </c>
      <c r="C174" s="56"/>
      <c r="D174" s="50">
        <v>207388.02799999996</v>
      </c>
      <c r="E174" s="57"/>
      <c r="F174" s="57"/>
      <c r="G174" s="58">
        <f>SUM(D174:F174)</f>
        <v>207388.02799999996</v>
      </c>
      <c r="H174" s="59"/>
      <c r="I174" s="114">
        <v>1014.02</v>
      </c>
      <c r="J174" s="60"/>
      <c r="K174" s="77"/>
      <c r="L174" s="14"/>
    </row>
    <row r="175" spans="2:12" ht="69.75" customHeight="1" x14ac:dyDescent="0.35">
      <c r="B175" s="20" t="s">
        <v>199</v>
      </c>
      <c r="C175" s="56"/>
      <c r="D175" s="50">
        <v>83716.834399999992</v>
      </c>
      <c r="E175" s="57"/>
      <c r="F175" s="57"/>
      <c r="G175" s="58">
        <f>SUM(D175:F175)</f>
        <v>83716.834399999992</v>
      </c>
      <c r="H175" s="59"/>
      <c r="I175" s="114"/>
      <c r="J175" s="60"/>
      <c r="K175" s="77"/>
      <c r="L175" s="14"/>
    </row>
    <row r="176" spans="2:12" ht="57" customHeight="1" x14ac:dyDescent="0.35">
      <c r="B176" s="20" t="s">
        <v>200</v>
      </c>
      <c r="C176" s="61"/>
      <c r="D176" s="50">
        <v>104090.2344</v>
      </c>
      <c r="E176" s="57"/>
      <c r="F176" s="57"/>
      <c r="G176" s="58">
        <f>SUM(D176:F176)</f>
        <v>104090.2344</v>
      </c>
      <c r="H176" s="59"/>
      <c r="I176" s="114">
        <f>5345+1844.51</f>
        <v>7189.51</v>
      </c>
      <c r="J176" s="60"/>
      <c r="K176" s="77"/>
      <c r="L176" s="14"/>
    </row>
    <row r="177" spans="2:12" ht="65.25" customHeight="1" x14ac:dyDescent="0.35">
      <c r="B177" s="28" t="s">
        <v>201</v>
      </c>
      <c r="C177" s="56"/>
      <c r="D177" s="50">
        <v>92700</v>
      </c>
      <c r="E177" s="57"/>
      <c r="F177" s="57"/>
      <c r="G177" s="58">
        <f>SUM(D177:F177)</f>
        <v>92700</v>
      </c>
      <c r="H177" s="59"/>
      <c r="I177" s="114"/>
      <c r="J177" s="60"/>
      <c r="K177" s="77"/>
      <c r="L177" s="14"/>
    </row>
    <row r="178" spans="2:12" ht="21.75" customHeight="1" x14ac:dyDescent="0.35">
      <c r="B178" s="3"/>
      <c r="C178" s="29" t="s">
        <v>202</v>
      </c>
      <c r="D178" s="32">
        <f>SUM(D174:D177)</f>
        <v>487895.0968</v>
      </c>
      <c r="E178" s="32">
        <f>SUM(E174:E177)</f>
        <v>0</v>
      </c>
      <c r="F178" s="32">
        <f>SUM(F174:F177)</f>
        <v>0</v>
      </c>
      <c r="G178" s="32">
        <f>SUM(G174:G177)</f>
        <v>487895.0968</v>
      </c>
      <c r="H178" s="7">
        <f>(H174*G174)+(H175*G175)+(H176*G176)+(H177*G177)</f>
        <v>0</v>
      </c>
      <c r="I178" s="112">
        <f>SUM(I174:I177)</f>
        <v>8203.5300000000007</v>
      </c>
      <c r="J178" s="102"/>
      <c r="K178" s="56"/>
      <c r="L178" s="6"/>
    </row>
    <row r="179" spans="2:12" ht="15.75" customHeight="1" x14ac:dyDescent="0.35">
      <c r="B179" s="3"/>
      <c r="C179" s="52"/>
      <c r="D179" s="54"/>
      <c r="E179" s="54"/>
      <c r="F179" s="54"/>
      <c r="G179" s="54"/>
      <c r="H179" s="54"/>
      <c r="I179" s="54"/>
      <c r="J179" s="54"/>
      <c r="K179" s="52"/>
      <c r="L179" s="6"/>
    </row>
    <row r="180" spans="2:12" ht="15.75" customHeight="1" x14ac:dyDescent="0.35">
      <c r="B180" s="3"/>
      <c r="C180" s="52"/>
      <c r="D180" s="54"/>
      <c r="E180" s="54"/>
      <c r="F180" s="54"/>
      <c r="G180" s="54"/>
      <c r="H180" s="54"/>
      <c r="I180" s="54"/>
      <c r="J180" s="54"/>
      <c r="K180" s="52"/>
      <c r="L180" s="6"/>
    </row>
    <row r="181" spans="2:12" ht="15.75" customHeight="1" x14ac:dyDescent="0.35">
      <c r="B181" s="3"/>
      <c r="C181" s="52"/>
      <c r="D181" s="54"/>
      <c r="E181" s="54"/>
      <c r="F181" s="54"/>
      <c r="G181" s="54"/>
      <c r="H181" s="54"/>
      <c r="I181" s="54"/>
      <c r="J181" s="54"/>
      <c r="K181" s="52"/>
      <c r="L181" s="6"/>
    </row>
    <row r="182" spans="2:12" ht="15.75" customHeight="1" x14ac:dyDescent="0.35">
      <c r="B182" s="3"/>
      <c r="C182" s="52"/>
      <c r="D182" s="54"/>
      <c r="E182" s="54"/>
      <c r="F182" s="54"/>
      <c r="G182" s="54"/>
      <c r="H182" s="54"/>
      <c r="I182" s="54"/>
      <c r="J182" s="54"/>
      <c r="K182" s="52"/>
      <c r="L182" s="6"/>
    </row>
    <row r="183" spans="2:12" ht="15.75" customHeight="1" x14ac:dyDescent="0.35">
      <c r="B183" s="3"/>
      <c r="C183" s="52"/>
      <c r="D183" s="54"/>
      <c r="E183" s="54"/>
      <c r="F183" s="54"/>
      <c r="G183" s="54"/>
      <c r="H183" s="54"/>
      <c r="I183" s="54"/>
      <c r="J183" s="54"/>
      <c r="K183" s="52"/>
      <c r="L183" s="6"/>
    </row>
    <row r="184" spans="2:12" ht="15.75" customHeight="1" x14ac:dyDescent="0.35">
      <c r="B184" s="3"/>
      <c r="C184" s="52"/>
      <c r="D184" s="54"/>
      <c r="E184" s="54"/>
      <c r="F184" s="54"/>
      <c r="G184" s="54"/>
      <c r="H184" s="54"/>
      <c r="I184" s="54"/>
      <c r="J184" s="54"/>
      <c r="K184" s="52"/>
      <c r="L184" s="6"/>
    </row>
    <row r="185" spans="2:12" ht="15.75" customHeight="1" thickBot="1" x14ac:dyDescent="0.4">
      <c r="B185" s="3"/>
      <c r="C185" s="52"/>
      <c r="D185" s="54"/>
      <c r="E185" s="54"/>
      <c r="F185" s="54"/>
      <c r="G185" s="54"/>
      <c r="H185" s="54"/>
      <c r="I185" s="54"/>
      <c r="J185" s="54"/>
      <c r="K185" s="52"/>
      <c r="L185" s="6"/>
    </row>
    <row r="186" spans="2:12" ht="15.5" x14ac:dyDescent="0.35">
      <c r="B186" s="3"/>
      <c r="C186" s="150" t="s">
        <v>203</v>
      </c>
      <c r="D186" s="151"/>
      <c r="E186" s="151"/>
      <c r="F186" s="151"/>
      <c r="G186" s="152"/>
      <c r="H186" s="6"/>
      <c r="I186" s="54"/>
      <c r="J186" s="54"/>
      <c r="K186" s="6"/>
    </row>
    <row r="187" spans="2:12" ht="40.5" customHeight="1" x14ac:dyDescent="0.35">
      <c r="B187" s="3"/>
      <c r="C187" s="140"/>
      <c r="D187" s="153" t="str">
        <f>D4</f>
        <v>Recipient UNDP</v>
      </c>
      <c r="E187" s="153" t="str">
        <f>E4</f>
        <v>Recipient UN WOMEN</v>
      </c>
      <c r="F187" s="153" t="str">
        <f>F4</f>
        <v>Recipient UNODC</v>
      </c>
      <c r="G187" s="142" t="s">
        <v>5</v>
      </c>
      <c r="H187" s="52"/>
      <c r="I187" s="54"/>
      <c r="J187" s="54"/>
      <c r="K187" s="6"/>
    </row>
    <row r="188" spans="2:12" ht="24.75" customHeight="1" x14ac:dyDescent="0.35">
      <c r="B188" s="3"/>
      <c r="C188" s="141"/>
      <c r="D188" s="154"/>
      <c r="E188" s="154"/>
      <c r="F188" s="154"/>
      <c r="G188" s="143"/>
      <c r="H188" s="52"/>
      <c r="I188" s="54"/>
      <c r="J188" s="54"/>
      <c r="K188" s="6"/>
    </row>
    <row r="189" spans="2:12" ht="41.25" customHeight="1" x14ac:dyDescent="0.35">
      <c r="B189" s="62"/>
      <c r="C189" s="63" t="s">
        <v>204</v>
      </c>
      <c r="D189" s="64">
        <f>SUM(D15,D25,D35,D45,D57,D67,D77,D87,D99,D109,D119,D129,D141,D151,D161,D171,D174,D175,D176,D177)</f>
        <v>1355607.4797200002</v>
      </c>
      <c r="E189" s="64">
        <f>SUM(E15,E25,E35,E45,E57,E67,E77,E87,E99,E109,E119,E129,E141,E151,E161,E171,E174,E175,E176,E177)</f>
        <v>572897</v>
      </c>
      <c r="F189" s="64">
        <f>SUM(F15,F25,F35,F45,F57,F67,F77,F87,F99,F109,F119,F129,F141,F151,F161,F171,F174,F175,F176,F177)</f>
        <v>874766.36</v>
      </c>
      <c r="G189" s="65">
        <f>SUM(D189:F189)</f>
        <v>2803270.83972</v>
      </c>
      <c r="H189" s="52"/>
      <c r="I189" s="54"/>
      <c r="J189" s="54"/>
      <c r="K189" s="62"/>
    </row>
    <row r="190" spans="2:12" ht="51.75" customHeight="1" x14ac:dyDescent="0.35">
      <c r="B190" s="66"/>
      <c r="C190" s="63" t="s">
        <v>205</v>
      </c>
      <c r="D190" s="64">
        <f>D189*0.07</f>
        <v>94892.523580400026</v>
      </c>
      <c r="E190" s="64">
        <f>E189*0.07</f>
        <v>40102.79</v>
      </c>
      <c r="F190" s="64">
        <f>F189*0.07</f>
        <v>61233.645200000006</v>
      </c>
      <c r="G190" s="65">
        <f>G189*0.07</f>
        <v>196228.95878040002</v>
      </c>
      <c r="H190" s="66"/>
      <c r="I190" s="117">
        <f>4075.05+28071.95</f>
        <v>32147</v>
      </c>
      <c r="J190" s="54"/>
      <c r="K190" s="67"/>
    </row>
    <row r="191" spans="2:12" ht="51.75" customHeight="1" thickBot="1" x14ac:dyDescent="0.4">
      <c r="B191" s="66"/>
      <c r="C191" s="5" t="s">
        <v>5</v>
      </c>
      <c r="D191" s="24">
        <f>SUM(D189:D190)</f>
        <v>1450500.0033004002</v>
      </c>
      <c r="E191" s="24">
        <f>SUM(E189:E190)</f>
        <v>612999.79</v>
      </c>
      <c r="F191" s="24">
        <f>SUM(F189:F190)</f>
        <v>936000.00520000001</v>
      </c>
      <c r="G191" s="27">
        <f>SUM(G189:G190)</f>
        <v>2999499.7985004</v>
      </c>
      <c r="H191" s="66"/>
      <c r="I191" s="44"/>
      <c r="K191" s="67"/>
    </row>
    <row r="192" spans="2:12" ht="42" customHeight="1" x14ac:dyDescent="0.35">
      <c r="B192" s="66"/>
      <c r="I192" s="38"/>
      <c r="J192" s="38"/>
      <c r="K192" s="2"/>
      <c r="L192" s="67"/>
    </row>
    <row r="193" spans="2:12" s="90" customFormat="1" ht="29.25" customHeight="1" thickBot="1" x14ac:dyDescent="0.4">
      <c r="B193" s="52"/>
      <c r="C193" s="3"/>
      <c r="D193" s="10"/>
      <c r="E193" s="10"/>
      <c r="F193" s="10"/>
      <c r="G193" s="10"/>
      <c r="H193" s="10"/>
      <c r="I193" s="40"/>
      <c r="J193" s="40"/>
      <c r="K193" s="6"/>
      <c r="L193" s="62"/>
    </row>
    <row r="194" spans="2:12" ht="23.25" customHeight="1" x14ac:dyDescent="0.35">
      <c r="B194" s="67"/>
      <c r="C194" s="135" t="s">
        <v>206</v>
      </c>
      <c r="D194" s="136"/>
      <c r="E194" s="136"/>
      <c r="F194" s="136"/>
      <c r="G194" s="136"/>
      <c r="H194" s="137"/>
      <c r="I194" s="40"/>
      <c r="J194" s="40"/>
      <c r="K194" s="67"/>
    </row>
    <row r="195" spans="2:12" ht="41.25" customHeight="1" x14ac:dyDescent="0.35">
      <c r="B195" s="67"/>
      <c r="C195" s="21"/>
      <c r="D195" s="118" t="str">
        <f>D4</f>
        <v>Recipient UNDP</v>
      </c>
      <c r="E195" s="118" t="str">
        <f>E4</f>
        <v>Recipient UN WOMEN</v>
      </c>
      <c r="F195" s="118" t="str">
        <f>F4</f>
        <v>Recipient UNODC</v>
      </c>
      <c r="G195" s="144" t="s">
        <v>5</v>
      </c>
      <c r="H195" s="146" t="s">
        <v>207</v>
      </c>
      <c r="I195" s="40"/>
      <c r="J195" s="40"/>
      <c r="K195" s="67"/>
    </row>
    <row r="196" spans="2:12" ht="27.75" customHeight="1" x14ac:dyDescent="0.35">
      <c r="B196" s="67"/>
      <c r="C196" s="21"/>
      <c r="D196" s="119"/>
      <c r="E196" s="119"/>
      <c r="F196" s="119"/>
      <c r="G196" s="145"/>
      <c r="H196" s="147"/>
      <c r="I196" s="37"/>
      <c r="J196" s="37"/>
      <c r="K196" s="67"/>
    </row>
    <row r="197" spans="2:12" ht="55.5" customHeight="1" x14ac:dyDescent="0.35">
      <c r="B197" s="67"/>
      <c r="C197" s="9" t="s">
        <v>208</v>
      </c>
      <c r="D197" s="22">
        <f>$D$191*H197</f>
        <v>1015350.0023102801</v>
      </c>
      <c r="E197" s="23">
        <f>$E$191*H197</f>
        <v>429099.853</v>
      </c>
      <c r="F197" s="23">
        <f>$F$191*H197</f>
        <v>655200.00364000001</v>
      </c>
      <c r="G197" s="23">
        <f>SUM(D197:F197)</f>
        <v>2099649.8589502801</v>
      </c>
      <c r="H197" s="33">
        <v>0.7</v>
      </c>
      <c r="I197" s="37"/>
      <c r="J197" s="37"/>
      <c r="K197" s="67"/>
    </row>
    <row r="198" spans="2:12" ht="57.75" customHeight="1" x14ac:dyDescent="0.35">
      <c r="B198" s="134"/>
      <c r="C198" s="30" t="s">
        <v>209</v>
      </c>
      <c r="D198" s="22">
        <f>$D$191*H198</f>
        <v>435150.00099012005</v>
      </c>
      <c r="E198" s="23">
        <f>$E$191*H198</f>
        <v>183899.93700000001</v>
      </c>
      <c r="F198" s="23">
        <f>$F$191*H198</f>
        <v>280800.00156</v>
      </c>
      <c r="G198" s="31">
        <f>SUM(D198:F198)</f>
        <v>899849.93955012003</v>
      </c>
      <c r="H198" s="34">
        <v>0.3</v>
      </c>
      <c r="I198" s="39"/>
      <c r="J198" s="39"/>
    </row>
    <row r="199" spans="2:12" ht="57.75" customHeight="1" x14ac:dyDescent="0.35">
      <c r="B199" s="134"/>
      <c r="C199" s="30" t="s">
        <v>210</v>
      </c>
      <c r="D199" s="22">
        <f>$D$191*H199</f>
        <v>0</v>
      </c>
      <c r="E199" s="23">
        <f>$E$191*H199</f>
        <v>0</v>
      </c>
      <c r="F199" s="23">
        <f>$F$191*H199</f>
        <v>0</v>
      </c>
      <c r="G199" s="31">
        <f>SUM(D199:F199)</f>
        <v>0</v>
      </c>
      <c r="H199" s="35">
        <v>0</v>
      </c>
      <c r="I199" s="41"/>
      <c r="J199" s="41"/>
    </row>
    <row r="200" spans="2:12" ht="38.25" customHeight="1" thickBot="1" x14ac:dyDescent="0.4">
      <c r="B200" s="134"/>
      <c r="C200" s="5" t="s">
        <v>211</v>
      </c>
      <c r="D200" s="24">
        <f>SUM(D197:D199)</f>
        <v>1450500.0033004002</v>
      </c>
      <c r="E200" s="24">
        <f>SUM(E197:E199)</f>
        <v>612999.79</v>
      </c>
      <c r="F200" s="24">
        <f>SUM(F197:F199)</f>
        <v>936000.00520000001</v>
      </c>
      <c r="G200" s="24">
        <f>SUM(G197:G199)</f>
        <v>2999499.7985004</v>
      </c>
      <c r="H200" s="25">
        <f>SUM(H197:H199)</f>
        <v>1</v>
      </c>
      <c r="I200" s="38"/>
      <c r="J200" s="38"/>
    </row>
    <row r="201" spans="2:12" ht="21.75" customHeight="1" thickBot="1" x14ac:dyDescent="0.4">
      <c r="B201" s="134"/>
      <c r="C201" s="1"/>
      <c r="D201" s="4"/>
      <c r="E201" s="4"/>
      <c r="F201" s="4"/>
      <c r="G201" s="4"/>
      <c r="H201" s="4"/>
      <c r="I201" s="38"/>
      <c r="J201" s="38"/>
    </row>
    <row r="202" spans="2:12" ht="49.5" customHeight="1" x14ac:dyDescent="0.35">
      <c r="B202" s="134"/>
      <c r="C202" s="103" t="s">
        <v>589</v>
      </c>
      <c r="D202" s="104">
        <f>SUM(H15,H25,H35,H45,H57,H67,H77,H87,H99,H109,H119,H129,H141,H151,H161,H171,H178)*1.07</f>
        <v>1050715.8320518802</v>
      </c>
      <c r="E202" s="10"/>
      <c r="F202" s="10"/>
      <c r="G202" s="10"/>
      <c r="H202" s="42" t="s">
        <v>212</v>
      </c>
      <c r="I202" s="115">
        <f>SUM(I178,I171,I161,I151,I141,I129,I119,I109,I99,I87,I77,I67,I57,I45,I35,I25,I15,I190)</f>
        <v>114889.06</v>
      </c>
    </row>
    <row r="203" spans="2:12" ht="28.5" customHeight="1" thickBot="1" x14ac:dyDescent="0.4">
      <c r="B203" s="134"/>
      <c r="C203" s="26" t="s">
        <v>213</v>
      </c>
      <c r="D203" s="78">
        <f>D202/G191</f>
        <v>0.35029701704837107</v>
      </c>
      <c r="E203" s="79"/>
      <c r="F203" s="79"/>
      <c r="G203" s="79"/>
      <c r="H203" s="105" t="s">
        <v>214</v>
      </c>
      <c r="I203" s="116">
        <f>I202/G189</f>
        <v>4.0983931474661041E-2</v>
      </c>
      <c r="J203" s="80"/>
    </row>
    <row r="204" spans="2:12" ht="28.5" customHeight="1" x14ac:dyDescent="0.35">
      <c r="B204" s="134"/>
      <c r="C204" s="148"/>
      <c r="D204" s="149"/>
      <c r="E204" s="12"/>
      <c r="F204" s="12"/>
      <c r="G204" s="12"/>
      <c r="I204" s="44"/>
    </row>
    <row r="205" spans="2:12" ht="32.25" customHeight="1" x14ac:dyDescent="0.35">
      <c r="B205" s="134"/>
      <c r="C205" s="26" t="s">
        <v>590</v>
      </c>
      <c r="D205" s="81">
        <f>SUM(D176:F177)*1.07</f>
        <v>210565.55080800003</v>
      </c>
      <c r="E205" s="82"/>
      <c r="F205" s="82"/>
      <c r="G205" s="82"/>
      <c r="I205" s="44"/>
    </row>
    <row r="206" spans="2:12" ht="23.25" customHeight="1" x14ac:dyDescent="0.35">
      <c r="B206" s="134"/>
      <c r="C206" s="26" t="s">
        <v>215</v>
      </c>
      <c r="D206" s="78">
        <f>D205/G191</f>
        <v>7.0200221688053552E-2</v>
      </c>
      <c r="E206" s="82"/>
      <c r="F206" s="82"/>
      <c r="G206" s="82"/>
      <c r="I206" s="44"/>
    </row>
    <row r="207" spans="2:12" ht="66.75" customHeight="1" thickBot="1" x14ac:dyDescent="0.4">
      <c r="B207" s="134"/>
      <c r="C207" s="138" t="s">
        <v>591</v>
      </c>
      <c r="D207" s="139"/>
      <c r="E207" s="106"/>
      <c r="F207" s="106"/>
      <c r="G207" s="106"/>
      <c r="I207" s="44"/>
    </row>
    <row r="208" spans="2:12" ht="55.5" customHeight="1" x14ac:dyDescent="0.35">
      <c r="B208" s="134"/>
      <c r="I208" s="44"/>
      <c r="L208" s="90"/>
    </row>
    <row r="209" spans="2:9" ht="42.75" customHeight="1" x14ac:dyDescent="0.35">
      <c r="B209" s="134"/>
      <c r="I209" s="44"/>
    </row>
    <row r="210" spans="2:9" ht="21.75" customHeight="1" x14ac:dyDescent="0.35">
      <c r="B210" s="134"/>
      <c r="I210" s="44"/>
    </row>
    <row r="211" spans="2:9" ht="21.75" customHeight="1" x14ac:dyDescent="0.35">
      <c r="B211" s="134"/>
      <c r="I211" s="44"/>
    </row>
    <row r="212" spans="2:9" ht="23.25" customHeight="1" x14ac:dyDescent="0.35">
      <c r="B212" s="134"/>
      <c r="I212" s="44"/>
    </row>
    <row r="213" spans="2:9" ht="23.25" customHeight="1" x14ac:dyDescent="0.35">
      <c r="I213" s="44"/>
    </row>
    <row r="214" spans="2:9" ht="21.75" customHeight="1" x14ac:dyDescent="0.35">
      <c r="I214" s="44"/>
    </row>
    <row r="215" spans="2:9" ht="16.5" customHeight="1" x14ac:dyDescent="0.35">
      <c r="I215" s="44"/>
    </row>
    <row r="216" spans="2:9" ht="29.25" customHeight="1" x14ac:dyDescent="0.35">
      <c r="I216" s="44"/>
    </row>
    <row r="217" spans="2:9" ht="24.75" customHeight="1" x14ac:dyDescent="0.35">
      <c r="I217" s="44"/>
    </row>
    <row r="218" spans="2:9" ht="33" customHeight="1" x14ac:dyDescent="0.35">
      <c r="I218" s="44"/>
    </row>
    <row r="219" spans="2:9" x14ac:dyDescent="0.35">
      <c r="I219" s="44"/>
    </row>
    <row r="220" spans="2:9" ht="15" customHeight="1" x14ac:dyDescent="0.35">
      <c r="I220" s="44"/>
    </row>
    <row r="221" spans="2:9" ht="25.5" customHeight="1" x14ac:dyDescent="0.35">
      <c r="I221" s="44"/>
    </row>
    <row r="222" spans="2:9" x14ac:dyDescent="0.35">
      <c r="I222" s="44"/>
    </row>
    <row r="223" spans="2:9" x14ac:dyDescent="0.35">
      <c r="I223" s="44"/>
    </row>
    <row r="224" spans="2:9" x14ac:dyDescent="0.35">
      <c r="I224" s="44"/>
    </row>
    <row r="225" spans="9:9" x14ac:dyDescent="0.35">
      <c r="I225" s="44"/>
    </row>
    <row r="226" spans="9:9" x14ac:dyDescent="0.35">
      <c r="I226" s="44"/>
    </row>
    <row r="227" spans="9:9" x14ac:dyDescent="0.35">
      <c r="I227" s="44"/>
    </row>
    <row r="228" spans="9:9" x14ac:dyDescent="0.35">
      <c r="I228" s="44"/>
    </row>
    <row r="229" spans="9:9" x14ac:dyDescent="0.35">
      <c r="I229" s="44"/>
    </row>
    <row r="230" spans="9:9" x14ac:dyDescent="0.35">
      <c r="I230" s="44"/>
    </row>
    <row r="231" spans="9:9" x14ac:dyDescent="0.35">
      <c r="I231" s="44"/>
    </row>
    <row r="232" spans="9:9" x14ac:dyDescent="0.35">
      <c r="I232" s="44"/>
    </row>
    <row r="233" spans="9:9" x14ac:dyDescent="0.35">
      <c r="I233" s="44"/>
    </row>
    <row r="234" spans="9:9" x14ac:dyDescent="0.35">
      <c r="I234" s="44"/>
    </row>
    <row r="235" spans="9:9" x14ac:dyDescent="0.35">
      <c r="I235" s="44"/>
    </row>
    <row r="236" spans="9:9" x14ac:dyDescent="0.35">
      <c r="I236" s="44"/>
    </row>
    <row r="237" spans="9:9" x14ac:dyDescent="0.35">
      <c r="I237" s="44"/>
    </row>
    <row r="238" spans="9:9" x14ac:dyDescent="0.35">
      <c r="I238" s="44"/>
    </row>
    <row r="239" spans="9:9" x14ac:dyDescent="0.35">
      <c r="I239" s="44"/>
    </row>
    <row r="240" spans="9:9" x14ac:dyDescent="0.35">
      <c r="I240" s="44"/>
    </row>
    <row r="241" spans="9:9" x14ac:dyDescent="0.35">
      <c r="I241" s="44"/>
    </row>
    <row r="242" spans="9:9" x14ac:dyDescent="0.35">
      <c r="I242" s="44"/>
    </row>
    <row r="243" spans="9:9" x14ac:dyDescent="0.35">
      <c r="I243" s="44"/>
    </row>
    <row r="244" spans="9:9" x14ac:dyDescent="0.35">
      <c r="I244" s="44"/>
    </row>
    <row r="245" spans="9:9" x14ac:dyDescent="0.35">
      <c r="I245" s="44"/>
    </row>
    <row r="246" spans="9:9" x14ac:dyDescent="0.35">
      <c r="I246" s="44"/>
    </row>
    <row r="247" spans="9:9" x14ac:dyDescent="0.35">
      <c r="I247" s="44"/>
    </row>
    <row r="248" spans="9:9" x14ac:dyDescent="0.35">
      <c r="I248" s="44"/>
    </row>
    <row r="249" spans="9:9" x14ac:dyDescent="0.35">
      <c r="I249" s="44"/>
    </row>
    <row r="250" spans="9:9" x14ac:dyDescent="0.35">
      <c r="I250" s="44"/>
    </row>
    <row r="251" spans="9:9" x14ac:dyDescent="0.35">
      <c r="I251" s="44"/>
    </row>
    <row r="252" spans="9:9" x14ac:dyDescent="0.35">
      <c r="I252" s="44"/>
    </row>
    <row r="253" spans="9:9" x14ac:dyDescent="0.35">
      <c r="I253" s="44"/>
    </row>
    <row r="254" spans="9:9" x14ac:dyDescent="0.35">
      <c r="I254" s="44"/>
    </row>
    <row r="255" spans="9:9" x14ac:dyDescent="0.35">
      <c r="I255" s="44"/>
    </row>
    <row r="256" spans="9:9" x14ac:dyDescent="0.35">
      <c r="I256" s="44"/>
    </row>
    <row r="257" spans="9:9" x14ac:dyDescent="0.35">
      <c r="I257" s="44"/>
    </row>
    <row r="258" spans="9:9" x14ac:dyDescent="0.35">
      <c r="I258" s="44"/>
    </row>
    <row r="259" spans="9:9" x14ac:dyDescent="0.35">
      <c r="I259" s="44"/>
    </row>
    <row r="260" spans="9:9" x14ac:dyDescent="0.35">
      <c r="I260" s="44"/>
    </row>
    <row r="261" spans="9:9" x14ac:dyDescent="0.35">
      <c r="I261" s="44"/>
    </row>
    <row r="262" spans="9:9" x14ac:dyDescent="0.35">
      <c r="I262" s="44"/>
    </row>
    <row r="263" spans="9:9" x14ac:dyDescent="0.35">
      <c r="I263" s="44"/>
    </row>
    <row r="264" spans="9:9" x14ac:dyDescent="0.35">
      <c r="I264" s="44"/>
    </row>
    <row r="265" spans="9:9" x14ac:dyDescent="0.35">
      <c r="I265" s="44"/>
    </row>
    <row r="266" spans="9:9" x14ac:dyDescent="0.35">
      <c r="I266" s="44"/>
    </row>
    <row r="267" spans="9:9" x14ac:dyDescent="0.35">
      <c r="I267" s="44"/>
    </row>
    <row r="268" spans="9:9" x14ac:dyDescent="0.35">
      <c r="I268" s="44"/>
    </row>
    <row r="269" spans="9:9" x14ac:dyDescent="0.35">
      <c r="I269" s="44"/>
    </row>
    <row r="270" spans="9:9" x14ac:dyDescent="0.35">
      <c r="I270" s="44"/>
    </row>
    <row r="271" spans="9:9" x14ac:dyDescent="0.35">
      <c r="I271" s="44"/>
    </row>
    <row r="272" spans="9:9" x14ac:dyDescent="0.35">
      <c r="I272" s="44"/>
    </row>
    <row r="273" spans="9:9" x14ac:dyDescent="0.35">
      <c r="I273" s="44"/>
    </row>
    <row r="274" spans="9:9" x14ac:dyDescent="0.35">
      <c r="I274" s="44"/>
    </row>
    <row r="275" spans="9:9" x14ac:dyDescent="0.35">
      <c r="I275" s="44"/>
    </row>
    <row r="276" spans="9:9" x14ac:dyDescent="0.35">
      <c r="I276" s="44"/>
    </row>
    <row r="277" spans="9:9" x14ac:dyDescent="0.35">
      <c r="I277" s="44"/>
    </row>
    <row r="278" spans="9:9" x14ac:dyDescent="0.35">
      <c r="I278" s="44"/>
    </row>
    <row r="279" spans="9:9" x14ac:dyDescent="0.35">
      <c r="I279" s="44"/>
    </row>
    <row r="280" spans="9:9" x14ac:dyDescent="0.35">
      <c r="I280" s="44"/>
    </row>
    <row r="281" spans="9:9" x14ac:dyDescent="0.35">
      <c r="I281" s="44"/>
    </row>
    <row r="282" spans="9:9" x14ac:dyDescent="0.35">
      <c r="I282" s="44"/>
    </row>
    <row r="283" spans="9:9" x14ac:dyDescent="0.35">
      <c r="I283" s="44"/>
    </row>
    <row r="284" spans="9:9" x14ac:dyDescent="0.35">
      <c r="I284" s="44"/>
    </row>
    <row r="285" spans="9:9" x14ac:dyDescent="0.35">
      <c r="I285" s="44"/>
    </row>
    <row r="286" spans="9:9" x14ac:dyDescent="0.35">
      <c r="I286" s="44"/>
    </row>
    <row r="287" spans="9:9" x14ac:dyDescent="0.35">
      <c r="I287" s="44"/>
    </row>
    <row r="288" spans="9:9" x14ac:dyDescent="0.35">
      <c r="I288" s="44"/>
    </row>
    <row r="289" spans="9:9" x14ac:dyDescent="0.35">
      <c r="I289" s="44"/>
    </row>
    <row r="290" spans="9:9" x14ac:dyDescent="0.35">
      <c r="I290" s="44"/>
    </row>
    <row r="291" spans="9:9" x14ac:dyDescent="0.35">
      <c r="I291" s="44"/>
    </row>
    <row r="292" spans="9:9" x14ac:dyDescent="0.35">
      <c r="I292" s="44"/>
    </row>
    <row r="293" spans="9:9" x14ac:dyDescent="0.35">
      <c r="I293" s="44"/>
    </row>
    <row r="294" spans="9:9" x14ac:dyDescent="0.35">
      <c r="I294" s="44"/>
    </row>
    <row r="295" spans="9:9" x14ac:dyDescent="0.35">
      <c r="I295" s="44"/>
    </row>
    <row r="296" spans="9:9" x14ac:dyDescent="0.35">
      <c r="I296" s="44"/>
    </row>
    <row r="297" spans="9:9" x14ac:dyDescent="0.35">
      <c r="I297" s="44"/>
    </row>
    <row r="298" spans="9:9" x14ac:dyDescent="0.35">
      <c r="I298" s="44"/>
    </row>
    <row r="299" spans="9:9" x14ac:dyDescent="0.35">
      <c r="I299" s="44"/>
    </row>
    <row r="300" spans="9:9" x14ac:dyDescent="0.35">
      <c r="I300" s="44"/>
    </row>
    <row r="301" spans="9:9" x14ac:dyDescent="0.35">
      <c r="I301" s="44"/>
    </row>
    <row r="302" spans="9:9" x14ac:dyDescent="0.35">
      <c r="I302" s="44"/>
    </row>
    <row r="303" spans="9:9" x14ac:dyDescent="0.35">
      <c r="I303" s="44"/>
    </row>
    <row r="304" spans="9:9" x14ac:dyDescent="0.35">
      <c r="I304" s="44"/>
    </row>
    <row r="305" spans="9:9" x14ac:dyDescent="0.35">
      <c r="I305" s="44"/>
    </row>
    <row r="306" spans="9:9" x14ac:dyDescent="0.35">
      <c r="I306" s="44"/>
    </row>
    <row r="307" spans="9:9" x14ac:dyDescent="0.35">
      <c r="I307" s="44"/>
    </row>
    <row r="308" spans="9:9" x14ac:dyDescent="0.35">
      <c r="I308" s="44"/>
    </row>
    <row r="309" spans="9:9" x14ac:dyDescent="0.35">
      <c r="I309" s="44"/>
    </row>
    <row r="310" spans="9:9" x14ac:dyDescent="0.35">
      <c r="I310" s="44"/>
    </row>
    <row r="311" spans="9:9" x14ac:dyDescent="0.35">
      <c r="I311" s="44"/>
    </row>
    <row r="312" spans="9:9" x14ac:dyDescent="0.35">
      <c r="I312" s="44"/>
    </row>
    <row r="313" spans="9:9" x14ac:dyDescent="0.35">
      <c r="I313" s="44"/>
    </row>
    <row r="314" spans="9:9" x14ac:dyDescent="0.35">
      <c r="I314" s="44"/>
    </row>
    <row r="315" spans="9:9" x14ac:dyDescent="0.35">
      <c r="I315" s="44"/>
    </row>
    <row r="316" spans="9:9" x14ac:dyDescent="0.35">
      <c r="I316" s="44"/>
    </row>
    <row r="317" spans="9:9" x14ac:dyDescent="0.35">
      <c r="I317" s="44"/>
    </row>
    <row r="318" spans="9:9" x14ac:dyDescent="0.35">
      <c r="I318" s="44"/>
    </row>
    <row r="319" spans="9:9" x14ac:dyDescent="0.35">
      <c r="I319" s="44"/>
    </row>
    <row r="320" spans="9:9" x14ac:dyDescent="0.35">
      <c r="I320" s="44"/>
    </row>
    <row r="321" spans="9:9" x14ac:dyDescent="0.35">
      <c r="I321" s="44"/>
    </row>
    <row r="322" spans="9:9" x14ac:dyDescent="0.35">
      <c r="I322" s="44"/>
    </row>
    <row r="323" spans="9:9" x14ac:dyDescent="0.35">
      <c r="I323" s="44"/>
    </row>
    <row r="324" spans="9:9" x14ac:dyDescent="0.35">
      <c r="I324" s="44"/>
    </row>
    <row r="325" spans="9:9" x14ac:dyDescent="0.35">
      <c r="I325" s="44"/>
    </row>
    <row r="326" spans="9:9" x14ac:dyDescent="0.35">
      <c r="I326" s="44"/>
    </row>
    <row r="327" spans="9:9" x14ac:dyDescent="0.35">
      <c r="I327" s="44"/>
    </row>
    <row r="328" spans="9:9" x14ac:dyDescent="0.35">
      <c r="I328" s="44"/>
    </row>
    <row r="329" spans="9:9" x14ac:dyDescent="0.35">
      <c r="I329" s="44"/>
    </row>
    <row r="330" spans="9:9" x14ac:dyDescent="0.35">
      <c r="I330" s="44"/>
    </row>
    <row r="331" spans="9:9" x14ac:dyDescent="0.35">
      <c r="I331" s="44"/>
    </row>
    <row r="332" spans="9:9" x14ac:dyDescent="0.35">
      <c r="I332" s="44"/>
    </row>
    <row r="333" spans="9:9" x14ac:dyDescent="0.35">
      <c r="I333" s="44"/>
    </row>
    <row r="334" spans="9:9" x14ac:dyDescent="0.35">
      <c r="I334" s="44"/>
    </row>
    <row r="335" spans="9:9" x14ac:dyDescent="0.35">
      <c r="I335" s="44"/>
    </row>
    <row r="336" spans="9:9" x14ac:dyDescent="0.35">
      <c r="I336" s="44"/>
    </row>
    <row r="337" spans="9:9" x14ac:dyDescent="0.35">
      <c r="I337" s="44"/>
    </row>
    <row r="338" spans="9:9" x14ac:dyDescent="0.35">
      <c r="I338" s="44"/>
    </row>
    <row r="339" spans="9:9" x14ac:dyDescent="0.35">
      <c r="I339" s="44"/>
    </row>
    <row r="340" spans="9:9" x14ac:dyDescent="0.35">
      <c r="I340" s="44"/>
    </row>
    <row r="341" spans="9:9" x14ac:dyDescent="0.35">
      <c r="I341" s="44"/>
    </row>
    <row r="342" spans="9:9" x14ac:dyDescent="0.35">
      <c r="I342" s="44"/>
    </row>
    <row r="343" spans="9:9" x14ac:dyDescent="0.35">
      <c r="I343" s="44"/>
    </row>
    <row r="344" spans="9:9" x14ac:dyDescent="0.35">
      <c r="I344" s="44"/>
    </row>
    <row r="345" spans="9:9" x14ac:dyDescent="0.35">
      <c r="I345" s="44"/>
    </row>
    <row r="346" spans="9:9" x14ac:dyDescent="0.35">
      <c r="I346" s="44"/>
    </row>
    <row r="347" spans="9:9" x14ac:dyDescent="0.35">
      <c r="I347" s="44"/>
    </row>
    <row r="348" spans="9:9" x14ac:dyDescent="0.35">
      <c r="I348" s="44"/>
    </row>
    <row r="349" spans="9:9" x14ac:dyDescent="0.35">
      <c r="I349" s="44"/>
    </row>
    <row r="350" spans="9:9" x14ac:dyDescent="0.35">
      <c r="I350" s="44"/>
    </row>
    <row r="351" spans="9:9" x14ac:dyDescent="0.35">
      <c r="I351" s="44"/>
    </row>
    <row r="352" spans="9:9" x14ac:dyDescent="0.35">
      <c r="I352" s="44"/>
    </row>
    <row r="353" spans="9:9" x14ac:dyDescent="0.35">
      <c r="I353" s="44"/>
    </row>
    <row r="354" spans="9:9" x14ac:dyDescent="0.35">
      <c r="I354" s="44"/>
    </row>
    <row r="355" spans="9:9" x14ac:dyDescent="0.35">
      <c r="I355" s="44"/>
    </row>
    <row r="356" spans="9:9" x14ac:dyDescent="0.35">
      <c r="I356" s="44"/>
    </row>
    <row r="357" spans="9:9" x14ac:dyDescent="0.35">
      <c r="I357" s="44"/>
    </row>
    <row r="358" spans="9:9" x14ac:dyDescent="0.35">
      <c r="I358" s="44"/>
    </row>
    <row r="359" spans="9:9" x14ac:dyDescent="0.35">
      <c r="I359" s="44"/>
    </row>
    <row r="360" spans="9:9" x14ac:dyDescent="0.35">
      <c r="I360" s="44"/>
    </row>
    <row r="361" spans="9:9" x14ac:dyDescent="0.35">
      <c r="I361" s="44"/>
    </row>
    <row r="362" spans="9:9" x14ac:dyDescent="0.35">
      <c r="I362" s="44"/>
    </row>
    <row r="363" spans="9:9" x14ac:dyDescent="0.35">
      <c r="I363" s="44"/>
    </row>
    <row r="364" spans="9:9" x14ac:dyDescent="0.35">
      <c r="I364" s="44"/>
    </row>
    <row r="365" spans="9:9" x14ac:dyDescent="0.35">
      <c r="I365" s="44"/>
    </row>
    <row r="366" spans="9:9" x14ac:dyDescent="0.35">
      <c r="I366" s="44"/>
    </row>
    <row r="367" spans="9:9" x14ac:dyDescent="0.35">
      <c r="I367" s="44"/>
    </row>
    <row r="368" spans="9:9" x14ac:dyDescent="0.35">
      <c r="I368" s="44"/>
    </row>
    <row r="369" spans="9:9" x14ac:dyDescent="0.35">
      <c r="I369" s="44"/>
    </row>
    <row r="370" spans="9:9" x14ac:dyDescent="0.35">
      <c r="I370" s="44"/>
    </row>
    <row r="371" spans="9:9" x14ac:dyDescent="0.35">
      <c r="I371" s="44"/>
    </row>
    <row r="372" spans="9:9" x14ac:dyDescent="0.35">
      <c r="I372" s="44"/>
    </row>
    <row r="373" spans="9:9" x14ac:dyDescent="0.35">
      <c r="I373" s="44"/>
    </row>
    <row r="374" spans="9:9" x14ac:dyDescent="0.35">
      <c r="I374" s="44"/>
    </row>
    <row r="375" spans="9:9" x14ac:dyDescent="0.35">
      <c r="I375" s="44"/>
    </row>
    <row r="376" spans="9:9" x14ac:dyDescent="0.35">
      <c r="I376" s="44"/>
    </row>
    <row r="377" spans="9:9" x14ac:dyDescent="0.35">
      <c r="I377" s="44"/>
    </row>
    <row r="378" spans="9:9" x14ac:dyDescent="0.35">
      <c r="I378" s="44"/>
    </row>
    <row r="379" spans="9:9" x14ac:dyDescent="0.35">
      <c r="I379" s="44"/>
    </row>
    <row r="380" spans="9:9" x14ac:dyDescent="0.35">
      <c r="I380" s="44"/>
    </row>
    <row r="381" spans="9:9" x14ac:dyDescent="0.35">
      <c r="I381" s="44"/>
    </row>
    <row r="382" spans="9:9" x14ac:dyDescent="0.35">
      <c r="I382" s="44"/>
    </row>
    <row r="383" spans="9:9" x14ac:dyDescent="0.35">
      <c r="I383" s="44"/>
    </row>
    <row r="384" spans="9:9" x14ac:dyDescent="0.35">
      <c r="I384" s="44"/>
    </row>
    <row r="385" spans="9:9" x14ac:dyDescent="0.35">
      <c r="I385" s="44"/>
    </row>
    <row r="386" spans="9:9" x14ac:dyDescent="0.35">
      <c r="I386" s="44"/>
    </row>
    <row r="387" spans="9:9" x14ac:dyDescent="0.35">
      <c r="I387" s="44"/>
    </row>
    <row r="388" spans="9:9" x14ac:dyDescent="0.35">
      <c r="I388" s="44"/>
    </row>
    <row r="389" spans="9:9" x14ac:dyDescent="0.35">
      <c r="I389" s="44"/>
    </row>
    <row r="390" spans="9:9" x14ac:dyDescent="0.35">
      <c r="I390" s="44"/>
    </row>
    <row r="391" spans="9:9" x14ac:dyDescent="0.35">
      <c r="I391" s="44"/>
    </row>
    <row r="392" spans="9:9" x14ac:dyDescent="0.35">
      <c r="I392" s="44"/>
    </row>
    <row r="393" spans="9:9" x14ac:dyDescent="0.35">
      <c r="I393" s="44"/>
    </row>
    <row r="394" spans="9:9" x14ac:dyDescent="0.35">
      <c r="I394" s="44"/>
    </row>
    <row r="395" spans="9:9" x14ac:dyDescent="0.35">
      <c r="I395" s="44"/>
    </row>
    <row r="396" spans="9:9" x14ac:dyDescent="0.35">
      <c r="I396" s="44"/>
    </row>
    <row r="397" spans="9:9" x14ac:dyDescent="0.35">
      <c r="I397" s="44"/>
    </row>
    <row r="398" spans="9:9" x14ac:dyDescent="0.35">
      <c r="I398" s="44"/>
    </row>
    <row r="399" spans="9:9" x14ac:dyDescent="0.35">
      <c r="I399" s="44"/>
    </row>
    <row r="400" spans="9:9" x14ac:dyDescent="0.35">
      <c r="I400" s="44"/>
    </row>
    <row r="401" spans="9:9" x14ac:dyDescent="0.35">
      <c r="I401" s="44"/>
    </row>
    <row r="402" spans="9:9" x14ac:dyDescent="0.35">
      <c r="I402" s="44"/>
    </row>
    <row r="403" spans="9:9" x14ac:dyDescent="0.35">
      <c r="I403" s="44"/>
    </row>
    <row r="404" spans="9:9" x14ac:dyDescent="0.35">
      <c r="I404" s="44"/>
    </row>
    <row r="405" spans="9:9" x14ac:dyDescent="0.35">
      <c r="I405" s="44"/>
    </row>
    <row r="406" spans="9:9" x14ac:dyDescent="0.35">
      <c r="I406" s="44"/>
    </row>
    <row r="407" spans="9:9" x14ac:dyDescent="0.35">
      <c r="I407" s="44"/>
    </row>
    <row r="408" spans="9:9" x14ac:dyDescent="0.35">
      <c r="I408" s="44"/>
    </row>
    <row r="409" spans="9:9" x14ac:dyDescent="0.35">
      <c r="I409" s="44"/>
    </row>
    <row r="410" spans="9:9" x14ac:dyDescent="0.35">
      <c r="I410" s="44"/>
    </row>
    <row r="411" spans="9:9" x14ac:dyDescent="0.35">
      <c r="I411" s="44"/>
    </row>
    <row r="412" spans="9:9" x14ac:dyDescent="0.35">
      <c r="I412" s="44"/>
    </row>
    <row r="413" spans="9:9" x14ac:dyDescent="0.35">
      <c r="I413" s="44"/>
    </row>
    <row r="414" spans="9:9" x14ac:dyDescent="0.35">
      <c r="I414" s="44"/>
    </row>
    <row r="415" spans="9:9" x14ac:dyDescent="0.35">
      <c r="I415" s="44"/>
    </row>
    <row r="416" spans="9:9" x14ac:dyDescent="0.35">
      <c r="I416" s="44"/>
    </row>
    <row r="417" spans="9:9" x14ac:dyDescent="0.35">
      <c r="I417" s="44"/>
    </row>
    <row r="418" spans="9:9" x14ac:dyDescent="0.35">
      <c r="I418" s="44"/>
    </row>
    <row r="419" spans="9:9" x14ac:dyDescent="0.35">
      <c r="I419" s="44"/>
    </row>
    <row r="420" spans="9:9" x14ac:dyDescent="0.35">
      <c r="I420" s="44"/>
    </row>
    <row r="421" spans="9:9" x14ac:dyDescent="0.35">
      <c r="I421" s="44"/>
    </row>
    <row r="422" spans="9:9" x14ac:dyDescent="0.35">
      <c r="I422" s="44"/>
    </row>
    <row r="423" spans="9:9" x14ac:dyDescent="0.35">
      <c r="I423" s="44"/>
    </row>
    <row r="424" spans="9:9" x14ac:dyDescent="0.35">
      <c r="I424" s="44"/>
    </row>
    <row r="425" spans="9:9" x14ac:dyDescent="0.35">
      <c r="I425" s="44"/>
    </row>
    <row r="426" spans="9:9" x14ac:dyDescent="0.35">
      <c r="I426" s="44"/>
    </row>
    <row r="427" spans="9:9" x14ac:dyDescent="0.35">
      <c r="I427" s="44"/>
    </row>
    <row r="428" spans="9:9" x14ac:dyDescent="0.35">
      <c r="I428" s="44"/>
    </row>
    <row r="429" spans="9:9" x14ac:dyDescent="0.35">
      <c r="I429" s="44"/>
    </row>
    <row r="430" spans="9:9" x14ac:dyDescent="0.35">
      <c r="I430" s="44"/>
    </row>
    <row r="431" spans="9:9" x14ac:dyDescent="0.35">
      <c r="I431" s="44"/>
    </row>
    <row r="432" spans="9:9" x14ac:dyDescent="0.35">
      <c r="I432" s="44"/>
    </row>
    <row r="433" spans="9:9" x14ac:dyDescent="0.35">
      <c r="I433" s="44"/>
    </row>
    <row r="434" spans="9:9" x14ac:dyDescent="0.35">
      <c r="I434" s="44"/>
    </row>
    <row r="435" spans="9:9" x14ac:dyDescent="0.35">
      <c r="I435" s="44"/>
    </row>
    <row r="436" spans="9:9" x14ac:dyDescent="0.35">
      <c r="I436" s="44"/>
    </row>
  </sheetData>
  <sheetProtection formatCells="0" formatColumns="0" formatRows="0"/>
  <mergeCells count="37">
    <mergeCell ref="C78:K78"/>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90:K90"/>
    <mergeCell ref="C36:K36"/>
    <mergeCell ref="C5:K5"/>
    <mergeCell ref="C47:K47"/>
  </mergeCells>
  <conditionalFormatting sqref="D203">
    <cfRule type="cellIs" dxfId="2" priority="46" operator="lessThan">
      <formula>0.15</formula>
    </cfRule>
  </conditionalFormatting>
  <conditionalFormatting sqref="D206">
    <cfRule type="cellIs" dxfId="1" priority="44" operator="lessThan">
      <formula>0.05</formula>
    </cfRule>
  </conditionalFormatting>
  <conditionalFormatting sqref="H200 I199:J199">
    <cfRule type="cellIs" dxfId="0"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163 C153 C143 C37 C133 C121 C111 C79 C91 C101"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1640625" defaultRowHeight="14.5" x14ac:dyDescent="0.35"/>
  <sheetData>
    <row r="1" spans="1:1" x14ac:dyDescent="0.35">
      <c r="A1" s="36">
        <v>0</v>
      </c>
    </row>
    <row r="2" spans="1:1" x14ac:dyDescent="0.35">
      <c r="A2" s="36">
        <v>0.2</v>
      </c>
    </row>
    <row r="3" spans="1:1" x14ac:dyDescent="0.35">
      <c r="A3" s="36">
        <v>0.4</v>
      </c>
    </row>
    <row r="4" spans="1:1" x14ac:dyDescent="0.35">
      <c r="A4" s="36">
        <v>0.6</v>
      </c>
    </row>
    <row r="5" spans="1:1" x14ac:dyDescent="0.35">
      <c r="A5" s="36">
        <v>0.8</v>
      </c>
    </row>
    <row r="6" spans="1:1" x14ac:dyDescent="0.35">
      <c r="A6" s="36">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15" t="s">
        <v>216</v>
      </c>
      <c r="B1" s="16" t="s">
        <v>217</v>
      </c>
    </row>
    <row r="2" spans="1:2" x14ac:dyDescent="0.35">
      <c r="A2" s="17" t="s">
        <v>218</v>
      </c>
      <c r="B2" s="18" t="s">
        <v>219</v>
      </c>
    </row>
    <row r="3" spans="1:2" x14ac:dyDescent="0.35">
      <c r="A3" s="17" t="s">
        <v>220</v>
      </c>
      <c r="B3" s="18" t="s">
        <v>221</v>
      </c>
    </row>
    <row r="4" spans="1:2" x14ac:dyDescent="0.35">
      <c r="A4" s="17" t="s">
        <v>222</v>
      </c>
      <c r="B4" s="18" t="s">
        <v>223</v>
      </c>
    </row>
    <row r="5" spans="1:2" x14ac:dyDescent="0.35">
      <c r="A5" s="17" t="s">
        <v>224</v>
      </c>
      <c r="B5" s="18" t="s">
        <v>225</v>
      </c>
    </row>
    <row r="6" spans="1:2" x14ac:dyDescent="0.35">
      <c r="A6" s="17" t="s">
        <v>226</v>
      </c>
      <c r="B6" s="18" t="s">
        <v>227</v>
      </c>
    </row>
    <row r="7" spans="1:2" x14ac:dyDescent="0.35">
      <c r="A7" s="17" t="s">
        <v>228</v>
      </c>
      <c r="B7" s="18" t="s">
        <v>229</v>
      </c>
    </row>
    <row r="8" spans="1:2" x14ac:dyDescent="0.35">
      <c r="A8" s="17" t="s">
        <v>230</v>
      </c>
      <c r="B8" s="18" t="s">
        <v>231</v>
      </c>
    </row>
    <row r="9" spans="1:2" x14ac:dyDescent="0.35">
      <c r="A9" s="17" t="s">
        <v>232</v>
      </c>
      <c r="B9" s="18" t="s">
        <v>233</v>
      </c>
    </row>
    <row r="10" spans="1:2" x14ac:dyDescent="0.35">
      <c r="A10" s="17" t="s">
        <v>234</v>
      </c>
      <c r="B10" s="18" t="s">
        <v>235</v>
      </c>
    </row>
    <row r="11" spans="1:2" x14ac:dyDescent="0.35">
      <c r="A11" s="17" t="s">
        <v>236</v>
      </c>
      <c r="B11" s="18" t="s">
        <v>237</v>
      </c>
    </row>
    <row r="12" spans="1:2" x14ac:dyDescent="0.35">
      <c r="A12" s="17" t="s">
        <v>238</v>
      </c>
      <c r="B12" s="18" t="s">
        <v>239</v>
      </c>
    </row>
    <row r="13" spans="1:2" x14ac:dyDescent="0.35">
      <c r="A13" s="17" t="s">
        <v>240</v>
      </c>
      <c r="B13" s="18" t="s">
        <v>241</v>
      </c>
    </row>
    <row r="14" spans="1:2" x14ac:dyDescent="0.35">
      <c r="A14" s="17" t="s">
        <v>242</v>
      </c>
      <c r="B14" s="18" t="s">
        <v>243</v>
      </c>
    </row>
    <row r="15" spans="1:2" x14ac:dyDescent="0.35">
      <c r="A15" s="17" t="s">
        <v>244</v>
      </c>
      <c r="B15" s="18" t="s">
        <v>245</v>
      </c>
    </row>
    <row r="16" spans="1:2" x14ac:dyDescent="0.35">
      <c r="A16" s="17" t="s">
        <v>246</v>
      </c>
      <c r="B16" s="18" t="s">
        <v>247</v>
      </c>
    </row>
    <row r="17" spans="1:2" x14ac:dyDescent="0.35">
      <c r="A17" s="17" t="s">
        <v>248</v>
      </c>
      <c r="B17" s="18" t="s">
        <v>249</v>
      </c>
    </row>
    <row r="18" spans="1:2" x14ac:dyDescent="0.35">
      <c r="A18" s="17" t="s">
        <v>250</v>
      </c>
      <c r="B18" s="18" t="s">
        <v>251</v>
      </c>
    </row>
    <row r="19" spans="1:2" x14ac:dyDescent="0.35">
      <c r="A19" s="17" t="s">
        <v>252</v>
      </c>
      <c r="B19" s="18" t="s">
        <v>253</v>
      </c>
    </row>
    <row r="20" spans="1:2" x14ac:dyDescent="0.35">
      <c r="A20" s="17" t="s">
        <v>254</v>
      </c>
      <c r="B20" s="18" t="s">
        <v>255</v>
      </c>
    </row>
    <row r="21" spans="1:2" x14ac:dyDescent="0.35">
      <c r="A21" s="17" t="s">
        <v>256</v>
      </c>
      <c r="B21" s="18" t="s">
        <v>257</v>
      </c>
    </row>
    <row r="22" spans="1:2" x14ac:dyDescent="0.35">
      <c r="A22" s="17" t="s">
        <v>258</v>
      </c>
      <c r="B22" s="18" t="s">
        <v>259</v>
      </c>
    </row>
    <row r="23" spans="1:2" x14ac:dyDescent="0.35">
      <c r="A23" s="17" t="s">
        <v>260</v>
      </c>
      <c r="B23" s="18" t="s">
        <v>261</v>
      </c>
    </row>
    <row r="24" spans="1:2" x14ac:dyDescent="0.35">
      <c r="A24" s="17" t="s">
        <v>262</v>
      </c>
      <c r="B24" s="18" t="s">
        <v>263</v>
      </c>
    </row>
    <row r="25" spans="1:2" x14ac:dyDescent="0.35">
      <c r="A25" s="17" t="s">
        <v>264</v>
      </c>
      <c r="B25" s="18" t="s">
        <v>265</v>
      </c>
    </row>
    <row r="26" spans="1:2" x14ac:dyDescent="0.35">
      <c r="A26" s="17" t="s">
        <v>266</v>
      </c>
      <c r="B26" s="18" t="s">
        <v>267</v>
      </c>
    </row>
    <row r="27" spans="1:2" x14ac:dyDescent="0.35">
      <c r="A27" s="17" t="s">
        <v>268</v>
      </c>
      <c r="B27" s="18" t="s">
        <v>269</v>
      </c>
    </row>
    <row r="28" spans="1:2" x14ac:dyDescent="0.35">
      <c r="A28" s="17" t="s">
        <v>270</v>
      </c>
      <c r="B28" s="18" t="s">
        <v>271</v>
      </c>
    </row>
    <row r="29" spans="1:2" x14ac:dyDescent="0.35">
      <c r="A29" s="17" t="s">
        <v>272</v>
      </c>
      <c r="B29" s="18" t="s">
        <v>273</v>
      </c>
    </row>
    <row r="30" spans="1:2" x14ac:dyDescent="0.35">
      <c r="A30" s="17" t="s">
        <v>274</v>
      </c>
      <c r="B30" s="18" t="s">
        <v>275</v>
      </c>
    </row>
    <row r="31" spans="1:2" x14ac:dyDescent="0.35">
      <c r="A31" s="17" t="s">
        <v>276</v>
      </c>
      <c r="B31" s="18" t="s">
        <v>277</v>
      </c>
    </row>
    <row r="32" spans="1:2" x14ac:dyDescent="0.35">
      <c r="A32" s="17" t="s">
        <v>278</v>
      </c>
      <c r="B32" s="18" t="s">
        <v>279</v>
      </c>
    </row>
    <row r="33" spans="1:2" x14ac:dyDescent="0.35">
      <c r="A33" s="17" t="s">
        <v>280</v>
      </c>
      <c r="B33" s="18" t="s">
        <v>281</v>
      </c>
    </row>
    <row r="34" spans="1:2" x14ac:dyDescent="0.35">
      <c r="A34" s="17" t="s">
        <v>282</v>
      </c>
      <c r="B34" s="18" t="s">
        <v>283</v>
      </c>
    </row>
    <row r="35" spans="1:2" x14ac:dyDescent="0.35">
      <c r="A35" s="17" t="s">
        <v>284</v>
      </c>
      <c r="B35" s="18" t="s">
        <v>285</v>
      </c>
    </row>
    <row r="36" spans="1:2" x14ac:dyDescent="0.35">
      <c r="A36" s="17" t="s">
        <v>286</v>
      </c>
      <c r="B36" s="18" t="s">
        <v>287</v>
      </c>
    </row>
    <row r="37" spans="1:2" x14ac:dyDescent="0.35">
      <c r="A37" s="17" t="s">
        <v>288</v>
      </c>
      <c r="B37" s="18" t="s">
        <v>289</v>
      </c>
    </row>
    <row r="38" spans="1:2" x14ac:dyDescent="0.35">
      <c r="A38" s="17" t="s">
        <v>290</v>
      </c>
      <c r="B38" s="18" t="s">
        <v>291</v>
      </c>
    </row>
    <row r="39" spans="1:2" x14ac:dyDescent="0.35">
      <c r="A39" s="17" t="s">
        <v>292</v>
      </c>
      <c r="B39" s="18" t="s">
        <v>293</v>
      </c>
    </row>
    <row r="40" spans="1:2" x14ac:dyDescent="0.35">
      <c r="A40" s="17" t="s">
        <v>294</v>
      </c>
      <c r="B40" s="18" t="s">
        <v>295</v>
      </c>
    </row>
    <row r="41" spans="1:2" x14ac:dyDescent="0.35">
      <c r="A41" s="17" t="s">
        <v>296</v>
      </c>
      <c r="B41" s="18" t="s">
        <v>297</v>
      </c>
    </row>
    <row r="42" spans="1:2" x14ac:dyDescent="0.35">
      <c r="A42" s="17" t="s">
        <v>298</v>
      </c>
      <c r="B42" s="18" t="s">
        <v>299</v>
      </c>
    </row>
    <row r="43" spans="1:2" x14ac:dyDescent="0.35">
      <c r="A43" s="17" t="s">
        <v>300</v>
      </c>
      <c r="B43" s="18" t="s">
        <v>301</v>
      </c>
    </row>
    <row r="44" spans="1:2" x14ac:dyDescent="0.35">
      <c r="A44" s="17" t="s">
        <v>302</v>
      </c>
      <c r="B44" s="18" t="s">
        <v>303</v>
      </c>
    </row>
    <row r="45" spans="1:2" x14ac:dyDescent="0.35">
      <c r="A45" s="17" t="s">
        <v>304</v>
      </c>
      <c r="B45" s="18" t="s">
        <v>305</v>
      </c>
    </row>
    <row r="46" spans="1:2" x14ac:dyDescent="0.35">
      <c r="A46" s="17" t="s">
        <v>306</v>
      </c>
      <c r="B46" s="18" t="s">
        <v>307</v>
      </c>
    </row>
    <row r="47" spans="1:2" x14ac:dyDescent="0.35">
      <c r="A47" s="17" t="s">
        <v>308</v>
      </c>
      <c r="B47" s="18" t="s">
        <v>309</v>
      </c>
    </row>
    <row r="48" spans="1:2" x14ac:dyDescent="0.35">
      <c r="A48" s="17" t="s">
        <v>310</v>
      </c>
      <c r="B48" s="18" t="s">
        <v>311</v>
      </c>
    </row>
    <row r="49" spans="1:2" x14ac:dyDescent="0.35">
      <c r="A49" s="17" t="s">
        <v>312</v>
      </c>
      <c r="B49" s="18" t="s">
        <v>313</v>
      </c>
    </row>
    <row r="50" spans="1:2" x14ac:dyDescent="0.35">
      <c r="A50" s="17" t="s">
        <v>314</v>
      </c>
      <c r="B50" s="18" t="s">
        <v>315</v>
      </c>
    </row>
    <row r="51" spans="1:2" x14ac:dyDescent="0.35">
      <c r="A51" s="17" t="s">
        <v>316</v>
      </c>
      <c r="B51" s="18" t="s">
        <v>317</v>
      </c>
    </row>
    <row r="52" spans="1:2" x14ac:dyDescent="0.35">
      <c r="A52" s="17" t="s">
        <v>318</v>
      </c>
      <c r="B52" s="18" t="s">
        <v>319</v>
      </c>
    </row>
    <row r="53" spans="1:2" x14ac:dyDescent="0.35">
      <c r="A53" s="17" t="s">
        <v>320</v>
      </c>
      <c r="B53" s="18" t="s">
        <v>321</v>
      </c>
    </row>
    <row r="54" spans="1:2" x14ac:dyDescent="0.35">
      <c r="A54" s="17" t="s">
        <v>322</v>
      </c>
      <c r="B54" s="18" t="s">
        <v>323</v>
      </c>
    </row>
    <row r="55" spans="1:2" x14ac:dyDescent="0.35">
      <c r="A55" s="17" t="s">
        <v>324</v>
      </c>
      <c r="B55" s="18" t="s">
        <v>325</v>
      </c>
    </row>
    <row r="56" spans="1:2" x14ac:dyDescent="0.35">
      <c r="A56" s="17" t="s">
        <v>326</v>
      </c>
      <c r="B56" s="18" t="s">
        <v>327</v>
      </c>
    </row>
    <row r="57" spans="1:2" x14ac:dyDescent="0.35">
      <c r="A57" s="17" t="s">
        <v>328</v>
      </c>
      <c r="B57" s="18" t="s">
        <v>329</v>
      </c>
    </row>
    <row r="58" spans="1:2" x14ac:dyDescent="0.35">
      <c r="A58" s="17" t="s">
        <v>330</v>
      </c>
      <c r="B58" s="18" t="s">
        <v>331</v>
      </c>
    </row>
    <row r="59" spans="1:2" x14ac:dyDescent="0.35">
      <c r="A59" s="17" t="s">
        <v>332</v>
      </c>
      <c r="B59" s="18" t="s">
        <v>333</v>
      </c>
    </row>
    <row r="60" spans="1:2" x14ac:dyDescent="0.35">
      <c r="A60" s="17" t="s">
        <v>334</v>
      </c>
      <c r="B60" s="18" t="s">
        <v>335</v>
      </c>
    </row>
    <row r="61" spans="1:2" x14ac:dyDescent="0.35">
      <c r="A61" s="17" t="s">
        <v>336</v>
      </c>
      <c r="B61" s="18" t="s">
        <v>337</v>
      </c>
    </row>
    <row r="62" spans="1:2" x14ac:dyDescent="0.35">
      <c r="A62" s="17" t="s">
        <v>338</v>
      </c>
      <c r="B62" s="18" t="s">
        <v>339</v>
      </c>
    </row>
    <row r="63" spans="1:2" x14ac:dyDescent="0.35">
      <c r="A63" s="17" t="s">
        <v>340</v>
      </c>
      <c r="B63" s="18" t="s">
        <v>341</v>
      </c>
    </row>
    <row r="64" spans="1:2" x14ac:dyDescent="0.35">
      <c r="A64" s="17" t="s">
        <v>342</v>
      </c>
      <c r="B64" s="18" t="s">
        <v>343</v>
      </c>
    </row>
    <row r="65" spans="1:2" x14ac:dyDescent="0.35">
      <c r="A65" s="17" t="s">
        <v>344</v>
      </c>
      <c r="B65" s="18" t="s">
        <v>345</v>
      </c>
    </row>
    <row r="66" spans="1:2" x14ac:dyDescent="0.35">
      <c r="A66" s="17" t="s">
        <v>346</v>
      </c>
      <c r="B66" s="18" t="s">
        <v>347</v>
      </c>
    </row>
    <row r="67" spans="1:2" x14ac:dyDescent="0.35">
      <c r="A67" s="17" t="s">
        <v>348</v>
      </c>
      <c r="B67" s="18" t="s">
        <v>349</v>
      </c>
    </row>
    <row r="68" spans="1:2" x14ac:dyDescent="0.35">
      <c r="A68" s="17" t="s">
        <v>350</v>
      </c>
      <c r="B68" s="18" t="s">
        <v>351</v>
      </c>
    </row>
    <row r="69" spans="1:2" x14ac:dyDescent="0.35">
      <c r="A69" s="17" t="s">
        <v>352</v>
      </c>
      <c r="B69" s="18" t="s">
        <v>353</v>
      </c>
    </row>
    <row r="70" spans="1:2" x14ac:dyDescent="0.35">
      <c r="A70" s="17" t="s">
        <v>354</v>
      </c>
      <c r="B70" s="18" t="s">
        <v>355</v>
      </c>
    </row>
    <row r="71" spans="1:2" x14ac:dyDescent="0.35">
      <c r="A71" s="17" t="s">
        <v>356</v>
      </c>
      <c r="B71" s="18" t="s">
        <v>357</v>
      </c>
    </row>
    <row r="72" spans="1:2" x14ac:dyDescent="0.35">
      <c r="A72" s="17" t="s">
        <v>358</v>
      </c>
      <c r="B72" s="18" t="s">
        <v>359</v>
      </c>
    </row>
    <row r="73" spans="1:2" x14ac:dyDescent="0.35">
      <c r="A73" s="17" t="s">
        <v>360</v>
      </c>
      <c r="B73" s="18" t="s">
        <v>361</v>
      </c>
    </row>
    <row r="74" spans="1:2" x14ac:dyDescent="0.35">
      <c r="A74" s="17" t="s">
        <v>362</v>
      </c>
      <c r="B74" s="18" t="s">
        <v>363</v>
      </c>
    </row>
    <row r="75" spans="1:2" x14ac:dyDescent="0.35">
      <c r="A75" s="17" t="s">
        <v>364</v>
      </c>
      <c r="B75" s="19" t="s">
        <v>365</v>
      </c>
    </row>
    <row r="76" spans="1:2" x14ac:dyDescent="0.35">
      <c r="A76" s="17" t="s">
        <v>366</v>
      </c>
      <c r="B76" s="19" t="s">
        <v>367</v>
      </c>
    </row>
    <row r="77" spans="1:2" x14ac:dyDescent="0.35">
      <c r="A77" s="17" t="s">
        <v>368</v>
      </c>
      <c r="B77" s="19" t="s">
        <v>369</v>
      </c>
    </row>
    <row r="78" spans="1:2" x14ac:dyDescent="0.35">
      <c r="A78" s="17" t="s">
        <v>370</v>
      </c>
      <c r="B78" s="19" t="s">
        <v>371</v>
      </c>
    </row>
    <row r="79" spans="1:2" x14ac:dyDescent="0.35">
      <c r="A79" s="17" t="s">
        <v>372</v>
      </c>
      <c r="B79" s="19" t="s">
        <v>373</v>
      </c>
    </row>
    <row r="80" spans="1:2" x14ac:dyDescent="0.35">
      <c r="A80" s="17" t="s">
        <v>374</v>
      </c>
      <c r="B80" s="19" t="s">
        <v>375</v>
      </c>
    </row>
    <row r="81" spans="1:2" x14ac:dyDescent="0.35">
      <c r="A81" s="17" t="s">
        <v>376</v>
      </c>
      <c r="B81" s="19" t="s">
        <v>377</v>
      </c>
    </row>
    <row r="82" spans="1:2" x14ac:dyDescent="0.35">
      <c r="A82" s="17" t="s">
        <v>378</v>
      </c>
      <c r="B82" s="19" t="s">
        <v>379</v>
      </c>
    </row>
    <row r="83" spans="1:2" x14ac:dyDescent="0.35">
      <c r="A83" s="17" t="s">
        <v>380</v>
      </c>
      <c r="B83" s="19" t="s">
        <v>381</v>
      </c>
    </row>
    <row r="84" spans="1:2" x14ac:dyDescent="0.35">
      <c r="A84" s="17" t="s">
        <v>382</v>
      </c>
      <c r="B84" s="19" t="s">
        <v>383</v>
      </c>
    </row>
    <row r="85" spans="1:2" x14ac:dyDescent="0.35">
      <c r="A85" s="17" t="s">
        <v>384</v>
      </c>
      <c r="B85" s="19" t="s">
        <v>385</v>
      </c>
    </row>
    <row r="86" spans="1:2" x14ac:dyDescent="0.35">
      <c r="A86" s="17" t="s">
        <v>386</v>
      </c>
      <c r="B86" s="19" t="s">
        <v>387</v>
      </c>
    </row>
    <row r="87" spans="1:2" x14ac:dyDescent="0.35">
      <c r="A87" s="17" t="s">
        <v>388</v>
      </c>
      <c r="B87" s="19" t="s">
        <v>389</v>
      </c>
    </row>
    <row r="88" spans="1:2" x14ac:dyDescent="0.35">
      <c r="A88" s="17" t="s">
        <v>390</v>
      </c>
      <c r="B88" s="19" t="s">
        <v>391</v>
      </c>
    </row>
    <row r="89" spans="1:2" x14ac:dyDescent="0.35">
      <c r="A89" s="17" t="s">
        <v>392</v>
      </c>
      <c r="B89" s="19" t="s">
        <v>393</v>
      </c>
    </row>
    <row r="90" spans="1:2" x14ac:dyDescent="0.35">
      <c r="A90" s="17" t="s">
        <v>394</v>
      </c>
      <c r="B90" s="19" t="s">
        <v>395</v>
      </c>
    </row>
    <row r="91" spans="1:2" x14ac:dyDescent="0.35">
      <c r="A91" s="17" t="s">
        <v>396</v>
      </c>
      <c r="B91" s="19" t="s">
        <v>397</v>
      </c>
    </row>
    <row r="92" spans="1:2" x14ac:dyDescent="0.35">
      <c r="A92" s="17" t="s">
        <v>398</v>
      </c>
      <c r="B92" s="19" t="s">
        <v>399</v>
      </c>
    </row>
    <row r="93" spans="1:2" x14ac:dyDescent="0.35">
      <c r="A93" s="17" t="s">
        <v>400</v>
      </c>
      <c r="B93" s="19" t="s">
        <v>401</v>
      </c>
    </row>
    <row r="94" spans="1:2" x14ac:dyDescent="0.35">
      <c r="A94" s="17" t="s">
        <v>402</v>
      </c>
      <c r="B94" s="19" t="s">
        <v>403</v>
      </c>
    </row>
    <row r="95" spans="1:2" x14ac:dyDescent="0.35">
      <c r="A95" s="17" t="s">
        <v>404</v>
      </c>
      <c r="B95" s="19" t="s">
        <v>405</v>
      </c>
    </row>
    <row r="96" spans="1:2" x14ac:dyDescent="0.35">
      <c r="A96" s="17" t="s">
        <v>406</v>
      </c>
      <c r="B96" s="19" t="s">
        <v>407</v>
      </c>
    </row>
    <row r="97" spans="1:2" x14ac:dyDescent="0.35">
      <c r="A97" s="17" t="s">
        <v>408</v>
      </c>
      <c r="B97" s="19" t="s">
        <v>409</v>
      </c>
    </row>
    <row r="98" spans="1:2" x14ac:dyDescent="0.35">
      <c r="A98" s="17" t="s">
        <v>410</v>
      </c>
      <c r="B98" s="19" t="s">
        <v>411</v>
      </c>
    </row>
    <row r="99" spans="1:2" x14ac:dyDescent="0.35">
      <c r="A99" s="17" t="s">
        <v>412</v>
      </c>
      <c r="B99" s="19" t="s">
        <v>413</v>
      </c>
    </row>
    <row r="100" spans="1:2" x14ac:dyDescent="0.35">
      <c r="A100" s="17" t="s">
        <v>414</v>
      </c>
      <c r="B100" s="19" t="s">
        <v>415</v>
      </c>
    </row>
    <row r="101" spans="1:2" x14ac:dyDescent="0.35">
      <c r="A101" s="17" t="s">
        <v>416</v>
      </c>
      <c r="B101" s="19" t="s">
        <v>417</v>
      </c>
    </row>
    <row r="102" spans="1:2" x14ac:dyDescent="0.35">
      <c r="A102" s="17" t="s">
        <v>418</v>
      </c>
      <c r="B102" s="19" t="s">
        <v>419</v>
      </c>
    </row>
    <row r="103" spans="1:2" x14ac:dyDescent="0.35">
      <c r="A103" s="17" t="s">
        <v>420</v>
      </c>
      <c r="B103" s="19" t="s">
        <v>421</v>
      </c>
    </row>
    <row r="104" spans="1:2" x14ac:dyDescent="0.35">
      <c r="A104" s="17" t="s">
        <v>422</v>
      </c>
      <c r="B104" s="19" t="s">
        <v>423</v>
      </c>
    </row>
    <row r="105" spans="1:2" x14ac:dyDescent="0.35">
      <c r="A105" s="17" t="s">
        <v>424</v>
      </c>
      <c r="B105" s="19" t="s">
        <v>425</v>
      </c>
    </row>
    <row r="106" spans="1:2" x14ac:dyDescent="0.35">
      <c r="A106" s="17" t="s">
        <v>426</v>
      </c>
      <c r="B106" s="19" t="s">
        <v>427</v>
      </c>
    </row>
    <row r="107" spans="1:2" x14ac:dyDescent="0.35">
      <c r="A107" s="17" t="s">
        <v>428</v>
      </c>
      <c r="B107" s="19" t="s">
        <v>429</v>
      </c>
    </row>
    <row r="108" spans="1:2" x14ac:dyDescent="0.35">
      <c r="A108" s="17" t="s">
        <v>430</v>
      </c>
      <c r="B108" s="19" t="s">
        <v>431</v>
      </c>
    </row>
    <row r="109" spans="1:2" x14ac:dyDescent="0.35">
      <c r="A109" s="17" t="s">
        <v>432</v>
      </c>
      <c r="B109" s="19" t="s">
        <v>433</v>
      </c>
    </row>
    <row r="110" spans="1:2" x14ac:dyDescent="0.35">
      <c r="A110" s="17" t="s">
        <v>434</v>
      </c>
      <c r="B110" s="19" t="s">
        <v>435</v>
      </c>
    </row>
    <row r="111" spans="1:2" x14ac:dyDescent="0.35">
      <c r="A111" s="17" t="s">
        <v>436</v>
      </c>
      <c r="B111" s="19" t="s">
        <v>437</v>
      </c>
    </row>
    <row r="112" spans="1:2" x14ac:dyDescent="0.35">
      <c r="A112" s="17" t="s">
        <v>438</v>
      </c>
      <c r="B112" s="19" t="s">
        <v>439</v>
      </c>
    </row>
    <row r="113" spans="1:2" x14ac:dyDescent="0.35">
      <c r="A113" s="17" t="s">
        <v>440</v>
      </c>
      <c r="B113" s="19" t="s">
        <v>441</v>
      </c>
    </row>
    <row r="114" spans="1:2" x14ac:dyDescent="0.35">
      <c r="A114" s="17" t="s">
        <v>442</v>
      </c>
      <c r="B114" s="19" t="s">
        <v>443</v>
      </c>
    </row>
    <row r="115" spans="1:2" x14ac:dyDescent="0.35">
      <c r="A115" s="17" t="s">
        <v>444</v>
      </c>
      <c r="B115" s="19" t="s">
        <v>445</v>
      </c>
    </row>
    <row r="116" spans="1:2" x14ac:dyDescent="0.35">
      <c r="A116" s="17" t="s">
        <v>446</v>
      </c>
      <c r="B116" s="19" t="s">
        <v>447</v>
      </c>
    </row>
    <row r="117" spans="1:2" x14ac:dyDescent="0.35">
      <c r="A117" s="17" t="s">
        <v>448</v>
      </c>
      <c r="B117" s="19" t="s">
        <v>449</v>
      </c>
    </row>
    <row r="118" spans="1:2" x14ac:dyDescent="0.35">
      <c r="A118" s="17" t="s">
        <v>450</v>
      </c>
      <c r="B118" s="19" t="s">
        <v>451</v>
      </c>
    </row>
    <row r="119" spans="1:2" x14ac:dyDescent="0.35">
      <c r="A119" s="17" t="s">
        <v>452</v>
      </c>
      <c r="B119" s="19" t="s">
        <v>453</v>
      </c>
    </row>
    <row r="120" spans="1:2" x14ac:dyDescent="0.35">
      <c r="A120" s="17" t="s">
        <v>454</v>
      </c>
      <c r="B120" s="19" t="s">
        <v>455</v>
      </c>
    </row>
    <row r="121" spans="1:2" x14ac:dyDescent="0.35">
      <c r="A121" s="17" t="s">
        <v>456</v>
      </c>
      <c r="B121" s="19" t="s">
        <v>457</v>
      </c>
    </row>
    <row r="122" spans="1:2" x14ac:dyDescent="0.35">
      <c r="A122" s="17" t="s">
        <v>458</v>
      </c>
      <c r="B122" s="19" t="s">
        <v>459</v>
      </c>
    </row>
    <row r="123" spans="1:2" x14ac:dyDescent="0.35">
      <c r="A123" s="17" t="s">
        <v>460</v>
      </c>
      <c r="B123" s="19" t="s">
        <v>461</v>
      </c>
    </row>
    <row r="124" spans="1:2" x14ac:dyDescent="0.35">
      <c r="A124" s="17" t="s">
        <v>462</v>
      </c>
      <c r="B124" s="19" t="s">
        <v>463</v>
      </c>
    </row>
    <row r="125" spans="1:2" x14ac:dyDescent="0.35">
      <c r="A125" s="17" t="s">
        <v>464</v>
      </c>
      <c r="B125" s="19" t="s">
        <v>465</v>
      </c>
    </row>
    <row r="126" spans="1:2" x14ac:dyDescent="0.35">
      <c r="A126" s="17" t="s">
        <v>466</v>
      </c>
      <c r="B126" s="19" t="s">
        <v>467</v>
      </c>
    </row>
    <row r="127" spans="1:2" x14ac:dyDescent="0.35">
      <c r="A127" s="17" t="s">
        <v>468</v>
      </c>
      <c r="B127" s="19" t="s">
        <v>469</v>
      </c>
    </row>
    <row r="128" spans="1:2" x14ac:dyDescent="0.35">
      <c r="A128" s="17" t="s">
        <v>470</v>
      </c>
      <c r="B128" s="19" t="s">
        <v>471</v>
      </c>
    </row>
    <row r="129" spans="1:2" x14ac:dyDescent="0.35">
      <c r="A129" s="17" t="s">
        <v>472</v>
      </c>
      <c r="B129" s="19" t="s">
        <v>473</v>
      </c>
    </row>
    <row r="130" spans="1:2" x14ac:dyDescent="0.35">
      <c r="A130" s="17" t="s">
        <v>474</v>
      </c>
      <c r="B130" s="19" t="s">
        <v>475</v>
      </c>
    </row>
    <row r="131" spans="1:2" x14ac:dyDescent="0.35">
      <c r="A131" s="17" t="s">
        <v>476</v>
      </c>
      <c r="B131" s="19" t="s">
        <v>477</v>
      </c>
    </row>
    <row r="132" spans="1:2" x14ac:dyDescent="0.35">
      <c r="A132" s="17" t="s">
        <v>478</v>
      </c>
      <c r="B132" s="19" t="s">
        <v>479</v>
      </c>
    </row>
    <row r="133" spans="1:2" x14ac:dyDescent="0.35">
      <c r="A133" s="17" t="s">
        <v>480</v>
      </c>
      <c r="B133" s="19" t="s">
        <v>481</v>
      </c>
    </row>
    <row r="134" spans="1:2" x14ac:dyDescent="0.35">
      <c r="A134" s="17" t="s">
        <v>482</v>
      </c>
      <c r="B134" s="19" t="s">
        <v>483</v>
      </c>
    </row>
    <row r="135" spans="1:2" x14ac:dyDescent="0.35">
      <c r="A135" s="17" t="s">
        <v>484</v>
      </c>
      <c r="B135" s="19" t="s">
        <v>485</v>
      </c>
    </row>
    <row r="136" spans="1:2" x14ac:dyDescent="0.35">
      <c r="A136" s="17" t="s">
        <v>486</v>
      </c>
      <c r="B136" s="19" t="s">
        <v>487</v>
      </c>
    </row>
    <row r="137" spans="1:2" x14ac:dyDescent="0.35">
      <c r="A137" s="17" t="s">
        <v>488</v>
      </c>
      <c r="B137" s="19" t="s">
        <v>489</v>
      </c>
    </row>
    <row r="138" spans="1:2" x14ac:dyDescent="0.35">
      <c r="A138" s="17" t="s">
        <v>490</v>
      </c>
      <c r="B138" s="19" t="s">
        <v>491</v>
      </c>
    </row>
    <row r="139" spans="1:2" x14ac:dyDescent="0.35">
      <c r="A139" s="17" t="s">
        <v>492</v>
      </c>
      <c r="B139" s="19" t="s">
        <v>493</v>
      </c>
    </row>
    <row r="140" spans="1:2" x14ac:dyDescent="0.35">
      <c r="A140" s="17" t="s">
        <v>494</v>
      </c>
      <c r="B140" s="19" t="s">
        <v>495</v>
      </c>
    </row>
    <row r="141" spans="1:2" x14ac:dyDescent="0.35">
      <c r="A141" s="17" t="s">
        <v>496</v>
      </c>
      <c r="B141" s="19" t="s">
        <v>497</v>
      </c>
    </row>
    <row r="142" spans="1:2" x14ac:dyDescent="0.35">
      <c r="A142" s="17" t="s">
        <v>498</v>
      </c>
      <c r="B142" s="19" t="s">
        <v>499</v>
      </c>
    </row>
    <row r="143" spans="1:2" x14ac:dyDescent="0.35">
      <c r="A143" s="17" t="s">
        <v>500</v>
      </c>
      <c r="B143" s="19" t="s">
        <v>501</v>
      </c>
    </row>
    <row r="144" spans="1:2" x14ac:dyDescent="0.35">
      <c r="A144" s="17" t="s">
        <v>502</v>
      </c>
      <c r="B144" s="19" t="s">
        <v>503</v>
      </c>
    </row>
    <row r="145" spans="1:2" x14ac:dyDescent="0.35">
      <c r="A145" s="17" t="s">
        <v>504</v>
      </c>
      <c r="B145" s="19" t="s">
        <v>505</v>
      </c>
    </row>
    <row r="146" spans="1:2" x14ac:dyDescent="0.35">
      <c r="A146" s="17" t="s">
        <v>506</v>
      </c>
      <c r="B146" s="19" t="s">
        <v>507</v>
      </c>
    </row>
    <row r="147" spans="1:2" x14ac:dyDescent="0.35">
      <c r="A147" s="17" t="s">
        <v>508</v>
      </c>
      <c r="B147" s="19" t="s">
        <v>509</v>
      </c>
    </row>
    <row r="148" spans="1:2" x14ac:dyDescent="0.35">
      <c r="A148" s="17" t="s">
        <v>510</v>
      </c>
      <c r="B148" s="19" t="s">
        <v>511</v>
      </c>
    </row>
    <row r="149" spans="1:2" x14ac:dyDescent="0.35">
      <c r="A149" s="17" t="s">
        <v>512</v>
      </c>
      <c r="B149" s="19" t="s">
        <v>513</v>
      </c>
    </row>
    <row r="150" spans="1:2" x14ac:dyDescent="0.35">
      <c r="A150" s="17" t="s">
        <v>514</v>
      </c>
      <c r="B150" s="19" t="s">
        <v>515</v>
      </c>
    </row>
    <row r="151" spans="1:2" x14ac:dyDescent="0.35">
      <c r="A151" s="17" t="s">
        <v>516</v>
      </c>
      <c r="B151" s="19" t="s">
        <v>517</v>
      </c>
    </row>
    <row r="152" spans="1:2" x14ac:dyDescent="0.35">
      <c r="A152" s="17" t="s">
        <v>518</v>
      </c>
      <c r="B152" s="19" t="s">
        <v>519</v>
      </c>
    </row>
    <row r="153" spans="1:2" x14ac:dyDescent="0.35">
      <c r="A153" s="17" t="s">
        <v>520</v>
      </c>
      <c r="B153" s="19" t="s">
        <v>521</v>
      </c>
    </row>
    <row r="154" spans="1:2" x14ac:dyDescent="0.35">
      <c r="A154" s="17" t="s">
        <v>522</v>
      </c>
      <c r="B154" s="19" t="s">
        <v>523</v>
      </c>
    </row>
    <row r="155" spans="1:2" x14ac:dyDescent="0.35">
      <c r="A155" s="17" t="s">
        <v>524</v>
      </c>
      <c r="B155" s="19" t="s">
        <v>525</v>
      </c>
    </row>
    <row r="156" spans="1:2" x14ac:dyDescent="0.35">
      <c r="A156" s="17" t="s">
        <v>526</v>
      </c>
      <c r="B156" s="19" t="s">
        <v>527</v>
      </c>
    </row>
    <row r="157" spans="1:2" x14ac:dyDescent="0.35">
      <c r="A157" s="17" t="s">
        <v>528</v>
      </c>
      <c r="B157" s="19" t="s">
        <v>529</v>
      </c>
    </row>
    <row r="158" spans="1:2" x14ac:dyDescent="0.35">
      <c r="A158" s="17" t="s">
        <v>530</v>
      </c>
      <c r="B158" s="19" t="s">
        <v>531</v>
      </c>
    </row>
    <row r="159" spans="1:2" x14ac:dyDescent="0.35">
      <c r="A159" s="17" t="s">
        <v>532</v>
      </c>
      <c r="B159" s="19" t="s">
        <v>533</v>
      </c>
    </row>
    <row r="160" spans="1:2" x14ac:dyDescent="0.35">
      <c r="A160" s="17" t="s">
        <v>534</v>
      </c>
      <c r="B160" s="19" t="s">
        <v>535</v>
      </c>
    </row>
    <row r="161" spans="1:2" x14ac:dyDescent="0.35">
      <c r="A161" s="17" t="s">
        <v>536</v>
      </c>
      <c r="B161" s="19" t="s">
        <v>537</v>
      </c>
    </row>
    <row r="162" spans="1:2" x14ac:dyDescent="0.35">
      <c r="A162" s="17" t="s">
        <v>538</v>
      </c>
      <c r="B162" s="19" t="s">
        <v>539</v>
      </c>
    </row>
    <row r="163" spans="1:2" x14ac:dyDescent="0.35">
      <c r="A163" s="17" t="s">
        <v>540</v>
      </c>
      <c r="B163" s="19" t="s">
        <v>541</v>
      </c>
    </row>
    <row r="164" spans="1:2" x14ac:dyDescent="0.35">
      <c r="A164" s="17" t="s">
        <v>542</v>
      </c>
      <c r="B164" s="19" t="s">
        <v>543</v>
      </c>
    </row>
    <row r="165" spans="1:2" x14ac:dyDescent="0.35">
      <c r="A165" s="17" t="s">
        <v>544</v>
      </c>
      <c r="B165" s="19" t="s">
        <v>545</v>
      </c>
    </row>
    <row r="166" spans="1:2" x14ac:dyDescent="0.35">
      <c r="A166" s="17" t="s">
        <v>546</v>
      </c>
      <c r="B166" s="19" t="s">
        <v>547</v>
      </c>
    </row>
    <row r="167" spans="1:2" x14ac:dyDescent="0.35">
      <c r="A167" s="17" t="s">
        <v>548</v>
      </c>
      <c r="B167" s="19" t="s">
        <v>549</v>
      </c>
    </row>
    <row r="168" spans="1:2" x14ac:dyDescent="0.35">
      <c r="A168" s="17" t="s">
        <v>550</v>
      </c>
      <c r="B168" s="19" t="s">
        <v>551</v>
      </c>
    </row>
    <row r="169" spans="1:2" x14ac:dyDescent="0.35">
      <c r="A169" s="17" t="s">
        <v>552</v>
      </c>
      <c r="B169" s="19" t="s">
        <v>553</v>
      </c>
    </row>
    <row r="170" spans="1:2" x14ac:dyDescent="0.35">
      <c r="A170" s="17" t="s">
        <v>554</v>
      </c>
      <c r="B170" s="19" t="s">
        <v>555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MPTF_00006_00613</ProjectId>
    <FundCode xmlns="f9695bc1-6109-4dcd-a27a-f8a0370b00e2">MPTF_00006</FundCode>
    <Comments xmlns="f9695bc1-6109-4dcd-a27a-f8a0370b00e2">Budget accompanying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6BC1B94B-0CD6-43B0-ACDD-AFB880590FC3}"/>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Budget Table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accompanying mid year progress report (June 2023)_Fortalecimiento de capacidades.xlsx</dc:title>
  <dc:subject/>
  <dc:creator>Jelena Zelenovic</dc:creator>
  <cp:keywords/>
  <dc:description/>
  <cp:lastModifiedBy>Maria Cruz</cp:lastModifiedBy>
  <cp:revision/>
  <dcterms:created xsi:type="dcterms:W3CDTF">2017-11-15T21:17:43Z</dcterms:created>
  <dcterms:modified xsi:type="dcterms:W3CDTF">2023-06-14T21:36:09Z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