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jakob\Desktop\Temp\"/>
    </mc:Choice>
  </mc:AlternateContent>
  <xr:revisionPtr revIDLastSave="0" documentId="8_{2ECB70D7-FBE3-48E6-AFF8-E6EF3674499B}" xr6:coauthVersionLast="47" xr6:coauthVersionMax="47" xr10:uidLastSave="{00000000-0000-0000-0000-000000000000}"/>
  <bookViews>
    <workbookView xWindow="-120" yWindow="-120" windowWidth="29040" windowHeight="15720" xr2:uid="{00000000-000D-0000-FFFF-FFFF00000000}"/>
  </bookViews>
  <sheets>
    <sheet name="PBF template" sheetId="1" r:id="rId1"/>
    <sheet name="ZCJI3" sheetId="2" state="hidden" r:id="rId2"/>
    <sheet name="ZPMR" sheetId="3" state="hidden" r:id="rId3"/>
  </sheets>
  <definedNames>
    <definedName name="_xlnm._FilterDatabase" localSheetId="0" hidden="1">'PBF template'!$L$2:$L$65</definedName>
    <definedName name="_xlnm._FilterDatabase" localSheetId="1" hidden="1">ZCJI3!$A$1:$Y$69</definedName>
    <definedName name="_xlnm._FilterDatabase" localSheetId="2" hidden="1">ZPMR!$A$1:$K$31</definedName>
    <definedName name="DATA1" localSheetId="2">ZPMR!$A$2:$A$31</definedName>
    <definedName name="DATA1">ZCJI3!$A$2:$A$69</definedName>
    <definedName name="DATA10" localSheetId="2">ZPMR!$F$2:$F$31</definedName>
    <definedName name="DATA10">ZCJI3!$J$2:$J$69</definedName>
    <definedName name="DATA11" localSheetId="2">ZPMR!$G$2:$G$31</definedName>
    <definedName name="DATA11">ZCJI3!$K$2:$K$69</definedName>
    <definedName name="DATA12" localSheetId="2">ZPMR!$H$2:$H$31</definedName>
    <definedName name="DATA12">ZCJI3!$L$2:$L$69</definedName>
    <definedName name="DATA13" localSheetId="2">ZPMR!$I$2:$I$31</definedName>
    <definedName name="DATA13">ZCJI3!$M$2:$M$69</definedName>
    <definedName name="DATA14" localSheetId="2">ZPMR!$J$2:$J$31</definedName>
    <definedName name="DATA14">ZCJI3!$N$2:$N$69</definedName>
    <definedName name="DATA15" localSheetId="2">ZPMR!$K$2:$K$31</definedName>
    <definedName name="DATA15">ZCJI3!$O$2:$O$69</definedName>
    <definedName name="DATA16">ZCJI3!$P$2:$P$69</definedName>
    <definedName name="DATA17">ZCJI3!$Q$2:$Q$69</definedName>
    <definedName name="DATA18">ZCJI3!$R$2:$R$69</definedName>
    <definedName name="DATA19">ZCJI3!$S$2:$S$69</definedName>
    <definedName name="DATA2" localSheetId="2">ZPMR!$B$2:$B$31</definedName>
    <definedName name="DATA2">ZCJI3!$B$2:$B$69</definedName>
    <definedName name="DATA20">ZCJI3!$T$2:$T$69</definedName>
    <definedName name="DATA21">ZCJI3!$U$2:$U$69</definedName>
    <definedName name="DATA22">ZCJI3!$V$2:$V$69</definedName>
    <definedName name="DATA23">ZCJI3!$W$2:$W$69</definedName>
    <definedName name="DATA24">ZCJI3!$X$2:$X$69</definedName>
    <definedName name="DATA25">ZCJI3!$Y$2:$Y$69</definedName>
    <definedName name="DATA3" localSheetId="2">ZPMR!#REF!</definedName>
    <definedName name="DATA3">ZCJI3!$C$2:$C$69</definedName>
    <definedName name="DATA4" localSheetId="2">ZPMR!$C$2:$C$31</definedName>
    <definedName name="DATA4">ZCJI3!$D$2:$D$69</definedName>
    <definedName name="DATA5" localSheetId="2">ZPMR!#REF!</definedName>
    <definedName name="DATA5">ZCJI3!$E$2:$E$69</definedName>
    <definedName name="DATA6" localSheetId="2">ZPMR!#REF!</definedName>
    <definedName name="DATA6">ZCJI3!$F$2:$F$69</definedName>
    <definedName name="DATA7" localSheetId="2">ZPMR!#REF!</definedName>
    <definedName name="DATA7">ZCJI3!$G$2:$G$69</definedName>
    <definedName name="DATA8" localSheetId="2">ZPMR!$D$2:$D$31</definedName>
    <definedName name="DATA8">ZCJI3!$H$2:$H$69</definedName>
    <definedName name="DATA9" localSheetId="2">ZPMR!$E$2:$E$31</definedName>
    <definedName name="DATA9">ZCJI3!$I$2:$I$69</definedName>
    <definedName name="TEST0" localSheetId="2">ZPMR!$A$2:$K$31</definedName>
    <definedName name="TEST0">ZCJI3!$A$2:$Y$69</definedName>
    <definedName name="TESTHKEY" localSheetId="2">ZPMR!$D$1:$K$1</definedName>
    <definedName name="TESTHKEY">ZCJI3!$R$1:$Y$1</definedName>
    <definedName name="TESTKEYS" localSheetId="2">ZPMR!$A$2:$C$31</definedName>
    <definedName name="TESTKEYS">ZCJI3!$A$2:$Q$69</definedName>
    <definedName name="TESTVKEY" localSheetId="2">ZPMR!$A$1:$C$1</definedName>
    <definedName name="TESTVKEY">ZCJI3!$A$1:$Q$1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 l="1"/>
  <c r="R61" i="1" l="1"/>
  <c r="R11" i="1"/>
  <c r="R12" i="1"/>
  <c r="R13" i="1"/>
  <c r="R15" i="1"/>
  <c r="R16" i="1"/>
  <c r="R18" i="1"/>
  <c r="R19" i="1"/>
  <c r="R20" i="1"/>
  <c r="R21" i="1"/>
  <c r="R22" i="1"/>
  <c r="R24" i="1"/>
  <c r="R25" i="1"/>
  <c r="R26" i="1"/>
  <c r="R27" i="1"/>
  <c r="R28" i="1"/>
  <c r="R29" i="1"/>
  <c r="R30" i="1"/>
  <c r="R31" i="1"/>
  <c r="R33" i="1"/>
  <c r="R34" i="1"/>
  <c r="R35" i="1"/>
  <c r="R37" i="1"/>
  <c r="R38" i="1"/>
  <c r="R39" i="1"/>
  <c r="R40" i="1"/>
  <c r="R41" i="1"/>
  <c r="R43" i="1"/>
  <c r="R44" i="1"/>
  <c r="R45" i="1"/>
  <c r="R46" i="1"/>
  <c r="R48" i="1"/>
  <c r="R49" i="1"/>
  <c r="R50" i="1"/>
  <c r="R51" i="1"/>
  <c r="R52" i="1"/>
  <c r="R55" i="1"/>
  <c r="R56" i="1"/>
  <c r="R57" i="1"/>
  <c r="D17" i="1"/>
  <c r="E17" i="1"/>
  <c r="F17" i="1"/>
  <c r="N17" i="1"/>
  <c r="O17" i="1"/>
  <c r="I14" i="1" l="1"/>
  <c r="R14" i="1" s="1"/>
  <c r="L54" i="1" l="1"/>
  <c r="R54" i="1" s="1"/>
  <c r="E42" i="1" l="1"/>
  <c r="F42" i="1"/>
  <c r="F53" i="1" l="1"/>
  <c r="F32" i="1"/>
  <c r="F23" i="1"/>
  <c r="F47" i="1"/>
  <c r="F36" i="1"/>
  <c r="E32" i="1" l="1"/>
  <c r="E23" i="1"/>
  <c r="E47" i="1"/>
  <c r="F58" i="1"/>
  <c r="E53" i="1"/>
  <c r="E36" i="1"/>
  <c r="L32" i="1"/>
  <c r="K32" i="1"/>
  <c r="J32" i="1"/>
  <c r="E58" i="1" l="1"/>
  <c r="F60" i="1"/>
  <c r="E60" i="1" l="1"/>
  <c r="G53" i="1"/>
  <c r="H53" i="1"/>
  <c r="I53" i="1"/>
  <c r="J53" i="1"/>
  <c r="K53" i="1"/>
  <c r="L53" i="1"/>
  <c r="M53" i="1"/>
  <c r="N53" i="1"/>
  <c r="O53" i="1"/>
  <c r="G47" i="1"/>
  <c r="H47" i="1"/>
  <c r="I47" i="1"/>
  <c r="J47" i="1"/>
  <c r="K47" i="1"/>
  <c r="L47" i="1"/>
  <c r="M47" i="1"/>
  <c r="N47" i="1"/>
  <c r="O47" i="1"/>
  <c r="G42" i="1"/>
  <c r="H42" i="1"/>
  <c r="I42" i="1"/>
  <c r="J42" i="1"/>
  <c r="K42" i="1"/>
  <c r="L42" i="1"/>
  <c r="M42" i="1"/>
  <c r="N42" i="1"/>
  <c r="O42" i="1"/>
  <c r="G36" i="1"/>
  <c r="H36" i="1"/>
  <c r="I36" i="1"/>
  <c r="J36" i="1"/>
  <c r="K36" i="1"/>
  <c r="L36" i="1"/>
  <c r="M36" i="1"/>
  <c r="N36" i="1"/>
  <c r="O36" i="1"/>
  <c r="H32" i="1"/>
  <c r="I32" i="1"/>
  <c r="M32" i="1"/>
  <c r="N32" i="1"/>
  <c r="O32" i="1"/>
  <c r="G23" i="1"/>
  <c r="H23" i="1"/>
  <c r="I23" i="1"/>
  <c r="J23" i="1"/>
  <c r="K23" i="1"/>
  <c r="L23" i="1"/>
  <c r="M23" i="1"/>
  <c r="N23" i="1"/>
  <c r="M17" i="1"/>
  <c r="G17" i="1"/>
  <c r="H17" i="1"/>
  <c r="I17" i="1"/>
  <c r="J17" i="1"/>
  <c r="K17" i="1"/>
  <c r="L17" i="1"/>
  <c r="R23" i="1" l="1"/>
  <c r="R42" i="1"/>
  <c r="R53" i="1"/>
  <c r="R36" i="1"/>
  <c r="R32" i="1"/>
  <c r="O58" i="1"/>
  <c r="O59" i="1" s="1"/>
  <c r="R17" i="1"/>
  <c r="N58" i="1"/>
  <c r="N59" i="1" s="1"/>
  <c r="N60" i="1" s="1"/>
  <c r="R47" i="1"/>
  <c r="O60" i="1"/>
  <c r="H58" i="1"/>
  <c r="I58" i="1"/>
  <c r="M60" i="1"/>
  <c r="J58" i="1"/>
  <c r="J60" i="1" s="1"/>
  <c r="L58" i="1"/>
  <c r="L60" i="1" s="1"/>
  <c r="K58" i="1"/>
  <c r="K60" i="1" s="1"/>
  <c r="D53" i="1"/>
  <c r="D47" i="1"/>
  <c r="D42" i="1"/>
  <c r="D36" i="1"/>
  <c r="D32" i="1"/>
  <c r="D23" i="1"/>
  <c r="H59" i="1" l="1"/>
  <c r="R58" i="1"/>
  <c r="I59" i="1"/>
  <c r="I60" i="1" s="1"/>
  <c r="G32" i="1"/>
  <c r="G58" i="1" s="1"/>
  <c r="G59" i="1" s="1"/>
  <c r="G60" i="1" s="1"/>
  <c r="H60" i="1" l="1"/>
  <c r="R60" i="1" s="1"/>
  <c r="R59" i="1"/>
  <c r="D58" i="1"/>
  <c r="D59" i="1" s="1"/>
  <c r="D60" i="1" s="1"/>
</calcChain>
</file>

<file path=xl/sharedStrings.xml><?xml version="1.0" encoding="utf-8"?>
<sst xmlns="http://schemas.openxmlformats.org/spreadsheetml/2006/main" count="1607" uniqueCount="460">
  <si>
    <t>Nombre de resultat/ produit</t>
  </si>
  <si>
    <t>Formulation du resultat/ produit/activite</t>
  </si>
  <si>
    <t>Produit 1.1:</t>
  </si>
  <si>
    <t>Activite 1.1.1:</t>
  </si>
  <si>
    <t>Activite 1.1.2:</t>
  </si>
  <si>
    <t>Activite 1.1.3:</t>
  </si>
  <si>
    <t>Activite 1.1.4</t>
  </si>
  <si>
    <t>Produit total</t>
  </si>
  <si>
    <t>Produit 1.2:</t>
  </si>
  <si>
    <t>Activite 1.2.1</t>
  </si>
  <si>
    <t>Activite 1.2.2</t>
  </si>
  <si>
    <t>Activite 1.2.3</t>
  </si>
  <si>
    <t>Activite 1.2.4</t>
  </si>
  <si>
    <t>Produit 2.1</t>
  </si>
  <si>
    <t>Activite 2.1.1</t>
  </si>
  <si>
    <t>Activite 2.1.2</t>
  </si>
  <si>
    <t>Activite 2.1.3</t>
  </si>
  <si>
    <t>Activite 2.1.4</t>
  </si>
  <si>
    <t>Activite 2.1.5</t>
  </si>
  <si>
    <t>Activite 2.1.6</t>
  </si>
  <si>
    <t>Produit 2.2</t>
  </si>
  <si>
    <t>Activite 2.2.1</t>
  </si>
  <si>
    <t>Activite' 2.2.2</t>
  </si>
  <si>
    <t>Produit 3.1</t>
  </si>
  <si>
    <t>Activite 3.1.1</t>
  </si>
  <si>
    <t>Activite 3.1.2</t>
  </si>
  <si>
    <t>Produit 3.2:</t>
  </si>
  <si>
    <t>Activite 3.2.1</t>
  </si>
  <si>
    <t>Activite 3.2.2</t>
  </si>
  <si>
    <t>Activite 3.2.3</t>
  </si>
  <si>
    <t>Cout de personnel du projet si pas inclus dans les activites si-dessus</t>
  </si>
  <si>
    <t>Couts operationnels si pas inclus dans les activites si-dessus</t>
  </si>
  <si>
    <t>Budget de suivi</t>
  </si>
  <si>
    <t>Budget pour l'évaluation finale indépendante</t>
  </si>
  <si>
    <t>SOUS TOTAL DU BUDGET DE PROJET:</t>
  </si>
  <si>
    <t>Couts indirects (7%):</t>
  </si>
  <si>
    <t>BUDGET TOTAL DU PROJET:</t>
  </si>
  <si>
    <t>Tableau 1 - Budget du projet PBF par resultat, produit et activite</t>
  </si>
  <si>
    <t>Budget OIM Haiti</t>
  </si>
  <si>
    <t>Dépenses OIM Haiti</t>
  </si>
  <si>
    <t>Engagement OIM Haiti</t>
  </si>
  <si>
    <t>Budget PNUD Haiti</t>
  </si>
  <si>
    <t>Dépenses PNUD Haiti</t>
  </si>
  <si>
    <t>Budget OIM RD</t>
  </si>
  <si>
    <t>Engagement OIM RD</t>
  </si>
  <si>
    <t>RESULTAT 1: Les populations frontalières sont conscientes des contributions positives d'une migration sûre,
ordonnée et régulière ainsi que des bénéfices de la collaboration et le dialogue binationales</t>
  </si>
  <si>
    <t>RESULTAT 2: Les espaces de dialogues transfrontaliers et les mécanismes de collaboration technique et culturels
locaux sont renforcés pour favoriser la cohésion sociale et la prévention des conflits locaux sur la zone
frontalière</t>
  </si>
  <si>
    <t>RESULTAT 3: La Commission Mixte Bilatérale contribue au renforcement du dialogue binational entre Haïti et la
République Dominicaine en particulier dans le domaine de la sécurité et la migration.</t>
  </si>
  <si>
    <t>Les populations frontalières sont conscientes des contributions positives d'une migration sûre, ordonnée et régulière ainsi que des bénéfices de relations binationales pacifiques. </t>
  </si>
  <si>
    <t xml:space="preserve">Création d’un réseau de médiateurs interculturels </t>
  </si>
  <si>
    <t xml:space="preserve">Formation des acteurs sociaux et des fonctionnaires clés sur la médiation interculturel </t>
  </si>
  <si>
    <t xml:space="preserve">Formation des jeunes femmes et hommes dans la transformation des conflits, la médiation, la négociation et le dialogue pour promouvoir la paix </t>
  </si>
  <si>
    <t xml:space="preserve">Appui a au moins 5 mairies haïtiennes et leurs voisines en République dominicaine pour organiser un laboratoire d’innovation sociale disposant d’une enveloppe budgétaire pour financer des initiatives  </t>
  </si>
  <si>
    <t>Activite 1.1.5</t>
  </si>
  <si>
    <t>Promotion d’un écosystème binational d'entrepreneuriat à travers le développement d'initiatives conjointes inclusives (intégrant les femmes, les jeunes, les migrants, les personnes handicapées, LGBTQI +) pour favoriser la réflexion collective et la conception de solutions pour la consolidation de la paix et la cohésion sociale</t>
  </si>
  <si>
    <t>Les populations frontalières particulièrement les jeunes et les femmes disposent des connaissances et des informations visant à améliorer leur perception ldes contributions positives d'une migration sûre, ordonnée et régulière ainsi que les bénéfices de relations binationales pacifiques avec des groupes cibles spécifique</t>
  </si>
  <si>
    <t>Réalisation d’une étude sur les outils de communication les plus utilises/efficaces sur chaque point frontalier </t>
  </si>
  <si>
    <t>Organisation d’ateliers binationaux avec les organisations travaillant sur la frontière dans les domaines de la migration et des droits humains pour développer la campagne de sensibilisation </t>
  </si>
  <si>
    <t>Lancement de la campagne de sensibilisation binationale sur une migration sure, ordonnée et régulière et pour sensibiliser sur l’aspect positif de la migration, le vivre ensemble et la cohésion sociale entre communautés </t>
  </si>
  <si>
    <t xml:space="preserve">Réalisation d’une étude sur la perception des changements de mentalités des bénéficiaires du projet s à travers de sondages, enquêtes d’opinion, pulse Survey. </t>
  </si>
  <si>
    <t>Les espaces de dialogues transfrontaliers locaux beneficient d’un appui technique pour un fonctionnement plus efficace dans la cooperation binationale tout le long de la frontière </t>
  </si>
  <si>
    <t>Elaborer une cartographie des acteurs et des mécanismes de dialogue local existants</t>
  </si>
  <si>
    <t>Fournir un appui opérationnel et technique aux principaux acteurs des mécanismes de dialogue binationaux (TDR, équipements</t>
  </si>
  <si>
    <t>Fournir une assistance à la coordination des mécanismes de dialogue via des réunions régulières</t>
  </si>
  <si>
    <t>Appuyer le renforcement des capacités de points focaux des mécanismes de dialogue avec une emphase sur les questions migratoires, de sécurité, d’égalité des sexes</t>
  </si>
  <si>
    <t>Faciliter la coordination entre les acteurs clés du gouvernement central et au niveau local</t>
  </si>
  <si>
    <t>Adapter de la méthodologie SCORE pour l’analyse du niveau de cohésion sociale au niveau de la bande frontalière avec un focus sur la contribution de la jeunesse</t>
  </si>
  <si>
    <t>L’habitant frontalier beneficie du statut et d’un carnet pour les deplacements transfrontaliers journaliers de facon reguliere</t>
  </si>
  <si>
    <t>Faire un recensement des citoyens haïtiens vivant sur la bande frontalière (préférablement femmes) qui dépendent de la migration pendulaire et pourraient bénéficier du carnet frontalier </t>
  </si>
  <si>
    <t>Appuyer le dialogue sur la question de l’habitant frontalier au niveau local</t>
  </si>
  <si>
    <t>Les Secrétariats Techniques haïtien et dominicain de la Commission Mixte Bilatérale sont opérationnels pour renforcer le dialogue binational sur la migration et la sécurité</t>
  </si>
  <si>
    <t>Appui technique à la coordination des réunions entre les secrétariats techniques</t>
  </si>
  <si>
    <t>Soutien pour l’organisation d’ateliers thématiques destinés aux sous-commissions dans les domaines prioritaires de la sécurité et la migration </t>
  </si>
  <si>
    <t>La Commission Mixte Bilatérale est opérationnelle pour renforcer la coopération binationale en matière de sécurité et de la migration </t>
  </si>
  <si>
    <t>Appui a l’organisation de réunions thematiques de haut niveau de la Commission Mixte Bilatérale sur la migration et la sécurité </t>
  </si>
  <si>
    <t>Renforcement des domaines de coopération prioritaires dans les domaines de la sécurité et la migration  et élaboration d’un plan d’action conjoint </t>
  </si>
  <si>
    <t>Création d’espace de dialogue multi-niveaux avec les structures locales dans les domaines de  la sécurité et la migration</t>
  </si>
  <si>
    <t>Produit 3.3</t>
  </si>
  <si>
    <t>Les institutions de recherche sur les relations binationales, la migration et la frontière disposent des capacités techniques renforcées pour fournir des informations et des données adéquates qui informent le dialogue et la prise de décisions.</t>
  </si>
  <si>
    <t>Activite 3.3.1</t>
  </si>
  <si>
    <t>Appui a la coordination entre les institutions de recherche publiques, et universitaires en République Dominicaine et en Haïti </t>
  </si>
  <si>
    <t>Appui à la réalisation d´études de collecte de données nécessaires pour le dialogue et la prise de décisions  sur les défis migratoires et sécuritaires entre Haïti et la République Dominicaine </t>
  </si>
  <si>
    <t>Activite 3.3.2</t>
  </si>
  <si>
    <t>Budget PNUD RD</t>
  </si>
  <si>
    <t>Engagement PNUD Haiti</t>
  </si>
  <si>
    <t xml:space="preserve">Pourcentage du budget pour chaque produit ou activite reserve pour action directe sur égalité des sexes et autonomisation des femmes (GEWE) (cas echeant) </t>
  </si>
  <si>
    <t xml:space="preserve">Dépenses/ engagement pour chaque produit ou activite reserve pour action directe sur égalité des sexes et autonomisation des femmes (GEWE) (cas echeant) </t>
  </si>
  <si>
    <t>Niveau de depense total/ engagement actuel en USD (a remplir au moment des rapports de projet)</t>
  </si>
  <si>
    <t>Total</t>
  </si>
  <si>
    <t>Business Area</t>
  </si>
  <si>
    <t>Originating Mission</t>
  </si>
  <si>
    <t>Project Budget Line</t>
  </si>
  <si>
    <t>Project Budget Descr</t>
  </si>
  <si>
    <t>Cost Element</t>
  </si>
  <si>
    <t>Cost Element Desc.</t>
  </si>
  <si>
    <t>FI Ref.Doc.No</t>
  </si>
  <si>
    <t>Orig Ref Doc</t>
  </si>
  <si>
    <t>Document Line Item Text</t>
  </si>
  <si>
    <t>Vendor Name</t>
  </si>
  <si>
    <t>Invoice Number</t>
  </si>
  <si>
    <t>Proflight Number</t>
  </si>
  <si>
    <t>User Name</t>
  </si>
  <si>
    <t>Period</t>
  </si>
  <si>
    <t>Fiscal Year</t>
  </si>
  <si>
    <t>Ref. Key 2</t>
  </si>
  <si>
    <t>RefKey 3</t>
  </si>
  <si>
    <t>Value Project Curr</t>
  </si>
  <si>
    <t>Project Curr</t>
  </si>
  <si>
    <t>Value IOM Curr</t>
  </si>
  <si>
    <t>USD</t>
  </si>
  <si>
    <t>Value TranCurr</t>
  </si>
  <si>
    <t>TCurr</t>
  </si>
  <si>
    <t>Invoice Date</t>
  </si>
  <si>
    <t>Posting Date</t>
  </si>
  <si>
    <t>HT10</t>
  </si>
  <si>
    <t>PH98</t>
  </si>
  <si>
    <t>CS.1137</t>
  </si>
  <si>
    <t>Strengthening dialogue - Haiti/DR</t>
  </si>
  <si>
    <t>402020</t>
  </si>
  <si>
    <t>Intergov Organiz/Agency earmark</t>
  </si>
  <si>
    <t>90012430</t>
  </si>
  <si>
    <t>90022777</t>
  </si>
  <si>
    <t>MPTF, CS.1137, (1st Installment), REVENUE ACCRUAL</t>
  </si>
  <si>
    <t/>
  </si>
  <si>
    <t>0090022777</t>
  </si>
  <si>
    <t>MTELAN</t>
  </si>
  <si>
    <t>009</t>
  </si>
  <si>
    <t>2021</t>
  </si>
  <si>
    <t>CS.1137.HT10.10.01.001</t>
  </si>
  <si>
    <t>Chief of Mission</t>
  </si>
  <si>
    <t>301060</t>
  </si>
  <si>
    <t>Staff Travel (air transportation)</t>
  </si>
  <si>
    <t>1901318126</t>
  </si>
  <si>
    <t>Payment R&amp;R in Lima TA#0600 on 9/24-10/6,21</t>
  </si>
  <si>
    <t>EDUARDO ARROYO</t>
  </si>
  <si>
    <t>TA#0600</t>
  </si>
  <si>
    <t>19013181262021</t>
  </si>
  <si>
    <t>BVITAL</t>
  </si>
  <si>
    <t>010</t>
  </si>
  <si>
    <t>301050</t>
  </si>
  <si>
    <t>Subsistence and other</t>
  </si>
  <si>
    <t>300020</t>
  </si>
  <si>
    <t>Salary FT/SST officials (*)</t>
  </si>
  <si>
    <t>5700029601</t>
  </si>
  <si>
    <t>209264</t>
  </si>
  <si>
    <t>PAYROLL CURRENT</t>
  </si>
  <si>
    <t>CH10-00035</t>
  </si>
  <si>
    <t>00017832</t>
  </si>
  <si>
    <t>EDIZON</t>
  </si>
  <si>
    <t>TH10</t>
  </si>
  <si>
    <t>305720</t>
  </si>
  <si>
    <t>Security</t>
  </si>
  <si>
    <t>105836465</t>
  </si>
  <si>
    <t>Security Service staff resident</t>
  </si>
  <si>
    <t>RECODE S/O</t>
  </si>
  <si>
    <t>5000931733</t>
  </si>
  <si>
    <t>YRAEMREE</t>
  </si>
  <si>
    <t>011</t>
  </si>
  <si>
    <t>Security service-IOM offcie/ staff maison JUL21</t>
  </si>
  <si>
    <t>1901302386</t>
  </si>
  <si>
    <t>Payment R&amp;R in Geneva TA#094 on 3/5-28,2021</t>
  </si>
  <si>
    <t>1901196867</t>
  </si>
  <si>
    <t>307910</t>
  </si>
  <si>
    <t>Miscellaneous other expenses</t>
  </si>
  <si>
    <t>Reimb of Fuel expenses fr 3 months May@July,21</t>
  </si>
  <si>
    <t>1901274108</t>
  </si>
  <si>
    <t>Payment R&amp;R in St-D TA#0185 on 4/9-27,2021</t>
  </si>
  <si>
    <t>1901196873</t>
  </si>
  <si>
    <t>Reimb.of amount spent Fuel &amp; Securi. March@Aril,21</t>
  </si>
  <si>
    <t>1901217685</t>
  </si>
  <si>
    <t>Pay R&amp;R in Montauban &amp; St-D TA#447 on 7/1-8/2,21</t>
  </si>
  <si>
    <t>1901263444</t>
  </si>
  <si>
    <t>5700030425</t>
  </si>
  <si>
    <t>213294</t>
  </si>
  <si>
    <t>PAYROLL RETRO</t>
  </si>
  <si>
    <t>CH10-00024</t>
  </si>
  <si>
    <t>00053614</t>
  </si>
  <si>
    <t>5700030430</t>
  </si>
  <si>
    <t>213299</t>
  </si>
  <si>
    <t>CH10-00029</t>
  </si>
  <si>
    <t>00091171</t>
  </si>
  <si>
    <t>5700030442</t>
  </si>
  <si>
    <t>213311</t>
  </si>
  <si>
    <t>CH10-00041</t>
  </si>
  <si>
    <t>CS.1137.HT10.11.04.001</t>
  </si>
  <si>
    <t>Resource Management Staffs</t>
  </si>
  <si>
    <t>008</t>
  </si>
  <si>
    <t>300320</t>
  </si>
  <si>
    <t>Salary FT/SST employees (*)</t>
  </si>
  <si>
    <t>5700029409</t>
  </si>
  <si>
    <t>208281</t>
  </si>
  <si>
    <t>HT10-00001</t>
  </si>
  <si>
    <t>00007190</t>
  </si>
  <si>
    <t>MJPHILIPPE</t>
  </si>
  <si>
    <t>HTG</t>
  </si>
  <si>
    <t>00066020</t>
  </si>
  <si>
    <t>305390</t>
  </si>
  <si>
    <t>Contractors others</t>
  </si>
  <si>
    <t>1901306657</t>
  </si>
  <si>
    <t>Maint. service fee fr period from 01 to 30 Sept,21</t>
  </si>
  <si>
    <t>Jesener SALOMON</t>
  </si>
  <si>
    <t>INV#20213009</t>
  </si>
  <si>
    <t>SALOMON JESNER</t>
  </si>
  <si>
    <t>5700029869</t>
  </si>
  <si>
    <t>210167</t>
  </si>
  <si>
    <t>1901282993</t>
  </si>
  <si>
    <t>Maint. service fee fr period frm 01 to 31August,21</t>
  </si>
  <si>
    <t>INV#20213108</t>
  </si>
  <si>
    <t>SALOMON.JESNER</t>
  </si>
  <si>
    <t>5700031211</t>
  </si>
  <si>
    <t>216562</t>
  </si>
  <si>
    <t>00013571</t>
  </si>
  <si>
    <t>012</t>
  </si>
  <si>
    <t>00071532</t>
  </si>
  <si>
    <t>1901271265</t>
  </si>
  <si>
    <t>Maint. service fee fr period from 01 to 31 July,21</t>
  </si>
  <si>
    <t>INV#20210731</t>
  </si>
  <si>
    <t>CS.1137.HT10.11.04</t>
  </si>
  <si>
    <t>5700030727</t>
  </si>
  <si>
    <t>214336</t>
  </si>
  <si>
    <t>5700030340</t>
  </si>
  <si>
    <t>212575</t>
  </si>
  <si>
    <t>00038108</t>
  </si>
  <si>
    <t>CS.1137.HT10.12.01.001</t>
  </si>
  <si>
    <t>Building (rental &amp; utilities)</t>
  </si>
  <si>
    <t>305330</t>
  </si>
  <si>
    <t>Services on Information (printing, distr</t>
  </si>
  <si>
    <t>5001018943</t>
  </si>
  <si>
    <t>5000580967</t>
  </si>
  <si>
    <t>Printing cards for three IBM staffs.</t>
  </si>
  <si>
    <t>GRAFITRONIK</t>
  </si>
  <si>
    <t>50010189432021</t>
  </si>
  <si>
    <t>KJBEAUGE</t>
  </si>
  <si>
    <t>PCERNANN</t>
  </si>
  <si>
    <t>303120</t>
  </si>
  <si>
    <t>Building Rental</t>
  </si>
  <si>
    <t>5001025443</t>
  </si>
  <si>
    <t>5000587476</t>
  </si>
  <si>
    <t>Location d'une maison à Miragoane types Entrepôt d</t>
  </si>
  <si>
    <t>Rubin Liline Henry/Mode Marie Anne</t>
  </si>
  <si>
    <t>50010254432021</t>
  </si>
  <si>
    <t>EDESARDOUIN</t>
  </si>
  <si>
    <t>PGDARILUS</t>
  </si>
  <si>
    <t>303540</t>
  </si>
  <si>
    <t>I.T. Supplies Purchases</t>
  </si>
  <si>
    <t>5001039622</t>
  </si>
  <si>
    <t>5000601743</t>
  </si>
  <si>
    <t>MOUSE Wireless Ergonomic vertical 5 buttons</t>
  </si>
  <si>
    <t>COMPUTER ACCESSORIES AND REPAIR</t>
  </si>
  <si>
    <t>50010396222021</t>
  </si>
  <si>
    <t>EARROYO</t>
  </si>
  <si>
    <t>5001054387</t>
  </si>
  <si>
    <t>5000616564</t>
  </si>
  <si>
    <t>50010543872021</t>
  </si>
  <si>
    <t>5001054385</t>
  </si>
  <si>
    <t>5000616562</t>
  </si>
  <si>
    <t>50010543852021</t>
  </si>
  <si>
    <t>5001065815</t>
  </si>
  <si>
    <t>5000627905</t>
  </si>
  <si>
    <t>RENTAL OF PREMISE IN UNOPS LOCATED IN BERGEAUD LES</t>
  </si>
  <si>
    <t>UNOPS</t>
  </si>
  <si>
    <t>50010658152021</t>
  </si>
  <si>
    <t>5001066979</t>
  </si>
  <si>
    <t>5000629151</t>
  </si>
  <si>
    <t>50010669792021</t>
  </si>
  <si>
    <t>5001066974</t>
  </si>
  <si>
    <t>5000629150</t>
  </si>
  <si>
    <t>Le bail d'une maison pour le sous bureau de Ouanam</t>
  </si>
  <si>
    <t>Jacob Saintilma</t>
  </si>
  <si>
    <t>50010669742021</t>
  </si>
  <si>
    <t>WCHARLES</t>
  </si>
  <si>
    <t>303140</t>
  </si>
  <si>
    <t>Utilities (e.g. gas, water, electricity,</t>
  </si>
  <si>
    <t>5001066987</t>
  </si>
  <si>
    <t>5000629154</t>
  </si>
  <si>
    <t>ELECTRICITY BILL AT AIOM TABARRE</t>
  </si>
  <si>
    <t>Electricite d' Haiti</t>
  </si>
  <si>
    <t>50010669872021</t>
  </si>
  <si>
    <t>502150</t>
  </si>
  <si>
    <t>Cap oly-Low Value Assets-Depr 01-100%</t>
  </si>
  <si>
    <t>300007112</t>
  </si>
  <si>
    <t>774</t>
  </si>
  <si>
    <t>AFB01202100901-0000000774</t>
  </si>
  <si>
    <t>03000071122021</t>
  </si>
  <si>
    <t>OPENARUBIA</t>
  </si>
  <si>
    <t>502140</t>
  </si>
  <si>
    <t>Cap oly-Furniture and Fixture Purch-Depr</t>
  </si>
  <si>
    <t>300007009</t>
  </si>
  <si>
    <t>671</t>
  </si>
  <si>
    <t>AFB01202100801-0000000671</t>
  </si>
  <si>
    <t>03000070092021</t>
  </si>
  <si>
    <t>5001039637</t>
  </si>
  <si>
    <t>5000601748</t>
  </si>
  <si>
    <t>50010396372021</t>
  </si>
  <si>
    <t>5001039647</t>
  </si>
  <si>
    <t>5000601763</t>
  </si>
  <si>
    <t>RENTAL OFFICE AT Ouanaminthe SETEMBER 2021</t>
  </si>
  <si>
    <t>50010396472021</t>
  </si>
  <si>
    <t>5001064109</t>
  </si>
  <si>
    <t>5000626249</t>
  </si>
  <si>
    <t>50010641092021</t>
  </si>
  <si>
    <t>5001067132</t>
  </si>
  <si>
    <t>5000629282</t>
  </si>
  <si>
    <t>50010671322021</t>
  </si>
  <si>
    <t>CS.1137.HT10.12.02.001</t>
  </si>
  <si>
    <t>Travel and DSA</t>
  </si>
  <si>
    <t>1901353579</t>
  </si>
  <si>
    <t>DSA upon TDY in St.Doming TA#687 10/18-21,2021</t>
  </si>
  <si>
    <t>TA#0687</t>
  </si>
  <si>
    <t>1700373604</t>
  </si>
  <si>
    <t>DSA upon TDY in Ouaminthe TA#737 on 10/24-11/3,21</t>
  </si>
  <si>
    <t>TA#0737</t>
  </si>
  <si>
    <t>TA#737</t>
  </si>
  <si>
    <t>306010</t>
  </si>
  <si>
    <t>Air transportation - tickets</t>
  </si>
  <si>
    <t>1901362266</t>
  </si>
  <si>
    <t>Liq.Adv.fr puchase Ticket fr 1  Staff IOM PAP @ Ca</t>
  </si>
  <si>
    <t>Sunrise Airways</t>
  </si>
  <si>
    <t>DOC#2600097363</t>
  </si>
  <si>
    <t>WAZOR</t>
  </si>
  <si>
    <t>1901365601</t>
  </si>
  <si>
    <t>DSA upon TDY in St-D&amp;Ouana TA#737 10/24-11/19,21</t>
  </si>
  <si>
    <t>1901345449</t>
  </si>
  <si>
    <t>Payment DSA upon TDY in St-Doming on 10/18-21,2021</t>
  </si>
  <si>
    <t>Mr Khalid KHATTABI ABDELLAOUI</t>
  </si>
  <si>
    <t>TA#0686</t>
  </si>
  <si>
    <t>1901353581</t>
  </si>
  <si>
    <t>CS.1137.HT10.D4.04.003</t>
  </si>
  <si>
    <t>Support dialogue on the issue of border</t>
  </si>
  <si>
    <t>306620</t>
  </si>
  <si>
    <t>Food  &amp; beverages</t>
  </si>
  <si>
    <t>1901370866</t>
  </si>
  <si>
    <t>Restauration meeting with civil society</t>
  </si>
  <si>
    <t>Mr Michelot DIFFICILE</t>
  </si>
  <si>
    <t>DOC#1501536669</t>
  </si>
  <si>
    <t>M3 SNACK BAR RESTA</t>
  </si>
  <si>
    <t>306060</t>
  </si>
  <si>
    <t>Surface transportation</t>
  </si>
  <si>
    <t>Transport fees for the mayors meeting</t>
  </si>
  <si>
    <t>VARIOUS MAYORS</t>
  </si>
  <si>
    <t>1901352365</t>
  </si>
  <si>
    <t>Restauration for activities - Binational meeting</t>
  </si>
  <si>
    <t>DOC#1501528844</t>
  </si>
  <si>
    <t>CODEVI/ S.MARKET</t>
  </si>
  <si>
    <t>CS.1137.HT10.D4.04.005</t>
  </si>
  <si>
    <t>Support for the organization of high-lev</t>
  </si>
  <si>
    <t>305750</t>
  </si>
  <si>
    <t>Registration/conference/training fees</t>
  </si>
  <si>
    <t>1901322797</t>
  </si>
  <si>
    <t>Pmnt seminar animation-Prevention &amp; gestion confli</t>
  </si>
  <si>
    <t>James Boyard</t>
  </si>
  <si>
    <t>464173044</t>
  </si>
  <si>
    <t>5001021791</t>
  </si>
  <si>
    <t>5000583824</t>
  </si>
  <si>
    <t>Conference room</t>
  </si>
  <si>
    <t>KINAM HOTEL</t>
  </si>
  <si>
    <t>50010217912021</t>
  </si>
  <si>
    <t>Break. (2 salty, 1 sweet pastry, fruits, coffee, t</t>
  </si>
  <si>
    <t>PREMIUM LUNCH/ PERS. (2 meat with 1 rice, 1</t>
  </si>
  <si>
    <t>5001018939</t>
  </si>
  <si>
    <t>5000580966</t>
  </si>
  <si>
    <t>Roll up banner 33x80 (graphic design)</t>
  </si>
  <si>
    <t>ANN-ALE ENTERTAINMENT</t>
  </si>
  <si>
    <t>50010189392021</t>
  </si>
  <si>
    <t>1901345434</t>
  </si>
  <si>
    <t>Pmnt fr printing 2 roll-up for Seminar transborder</t>
  </si>
  <si>
    <t>GLOBAL MERGER SERVICES</t>
  </si>
  <si>
    <t>PR 4200143563</t>
  </si>
  <si>
    <t>CS.1137.HT10.D4.04.006</t>
  </si>
  <si>
    <t>Strengthening of priority areas of coope</t>
  </si>
  <si>
    <t>HT60</t>
  </si>
  <si>
    <t>1901391464</t>
  </si>
  <si>
    <t>Payment for Roll up barnner printing.</t>
  </si>
  <si>
    <t>4200157329</t>
  </si>
  <si>
    <t>19013914642021</t>
  </si>
  <si>
    <t>GTELUSMA</t>
  </si>
  <si>
    <t>CS.1137.HT10.Q1.03.001</t>
  </si>
  <si>
    <t>Project Monitoring</t>
  </si>
  <si>
    <t>305730</t>
  </si>
  <si>
    <t>Translations/Interpreter</t>
  </si>
  <si>
    <t>1901358037</t>
  </si>
  <si>
    <t>Payment for interpreter services, 11/05/21</t>
  </si>
  <si>
    <t>GLOBAL LINGUISTICS CONSULTANTS S A</t>
  </si>
  <si>
    <t>INV#20212611</t>
  </si>
  <si>
    <t>GLOBAL LINGUISTICS</t>
  </si>
  <si>
    <t>CS.1137.HT10.Q2.01.001</t>
  </si>
  <si>
    <t>Conduct of a study on the most used / ef</t>
  </si>
  <si>
    <t>305740</t>
  </si>
  <si>
    <t>Other services</t>
  </si>
  <si>
    <t>1901378294</t>
  </si>
  <si>
    <t>Refund purchase image for communication report</t>
  </si>
  <si>
    <t>INV#20212112</t>
  </si>
  <si>
    <t>19013782942021</t>
  </si>
  <si>
    <t>CS.1137.HT10.Q2.05.002</t>
  </si>
  <si>
    <t>Launch of the binational awareness camp</t>
  </si>
  <si>
    <t>305690</t>
  </si>
  <si>
    <t>Consultancy Professional Services</t>
  </si>
  <si>
    <t>105934349</t>
  </si>
  <si>
    <t>UNDP-Payroll Nov 21 of UNV EDUARDO ARROYO</t>
  </si>
  <si>
    <t>UNDP CHARGES</t>
  </si>
  <si>
    <t>01059343492021</t>
  </si>
  <si>
    <t>JLOMINY</t>
  </si>
  <si>
    <t>105861233</t>
  </si>
  <si>
    <t>UNDP-Payroll OCT 21 of UNV EDUARDO ARROYO</t>
  </si>
  <si>
    <t>UNDP PAYROLL</t>
  </si>
  <si>
    <t>01058612332021</t>
  </si>
  <si>
    <t>UNDP-Payroll SEPT 21 of UNV EDUARDO ARROYO</t>
  </si>
  <si>
    <t>CS.1137.HT10.Q2.05.001</t>
  </si>
  <si>
    <t>CS.1137.HT10.D4.02.001</t>
  </si>
  <si>
    <t>CS.1137.HT10.D4.04.001</t>
  </si>
  <si>
    <t>CS.1137.HT10.Q2.01.002</t>
  </si>
  <si>
    <t>CS.1137.HT10.Q2.01.003</t>
  </si>
  <si>
    <t>CS.1137.HT10.N1.07.001</t>
  </si>
  <si>
    <t>CS.1137.HT10.N1.07.002</t>
  </si>
  <si>
    <t>CS.1137.HT10.D4.02.002</t>
  </si>
  <si>
    <t>CS.1137.HT10.D4.04.002</t>
  </si>
  <si>
    <t>CS.1137.HT10.Q2.01.004</t>
  </si>
  <si>
    <t>CS.1137.DO10.D4.03.001</t>
  </si>
  <si>
    <t>CS.1137.HT10.D4.04.004</t>
  </si>
  <si>
    <t>CS.1137.HT10.D4.02.003</t>
  </si>
  <si>
    <t>CS.1137.HT10.Q2.01.005</t>
  </si>
  <si>
    <t>Mission</t>
  </si>
  <si>
    <t>Text Description of the WBS</t>
  </si>
  <si>
    <t>Budget</t>
  </si>
  <si>
    <t>Revenue</t>
  </si>
  <si>
    <t>Expense</t>
  </si>
  <si>
    <t>Commitment</t>
  </si>
  <si>
    <t>Exp + Comm</t>
  </si>
  <si>
    <t>Balance of BUD-EXP-C</t>
  </si>
  <si>
    <t>Pre-Commitment</t>
  </si>
  <si>
    <t>CS.1137.HT10.10.04.001</t>
  </si>
  <si>
    <t>Resource Management Support</t>
  </si>
  <si>
    <t>CS.1137.HT10.11.02.001</t>
  </si>
  <si>
    <t>Project Assistants</t>
  </si>
  <si>
    <t>Training of social actors and key offici</t>
  </si>
  <si>
    <t>Support the capacity building of focal p</t>
  </si>
  <si>
    <t>Support for coordination between public</t>
  </si>
  <si>
    <t>Organization of binational workshops wit</t>
  </si>
  <si>
    <t>Facilitate coordination between key act</t>
  </si>
  <si>
    <t>Organization of high-level meeting w Gov</t>
  </si>
  <si>
    <t>Provide operational and technical suppor</t>
  </si>
  <si>
    <t>Provide assistance in the coordination o</t>
  </si>
  <si>
    <t>CS.1137.HT10.Q1.03.002</t>
  </si>
  <si>
    <t>Evaluation</t>
  </si>
  <si>
    <t>Carrying out of a study on the perceptio</t>
  </si>
  <si>
    <t>Develop a mapping of existing actors and</t>
  </si>
  <si>
    <t>Make a census of Haitian citizens living</t>
  </si>
  <si>
    <t>Support for the conduct of data collecti</t>
  </si>
  <si>
    <t>DO10</t>
  </si>
  <si>
    <t>Support for the organization of thematic</t>
  </si>
  <si>
    <t>OVERHEAD</t>
  </si>
  <si>
    <t>MISSION TOTAL</t>
  </si>
  <si>
    <t>OVERHEAD ALL MISSIONS</t>
  </si>
  <si>
    <t>GRAND TOTAL</t>
  </si>
  <si>
    <t>WBS</t>
  </si>
  <si>
    <t>Depenses OIM RD</t>
  </si>
  <si>
    <t>Engagement PNUD RD</t>
  </si>
  <si>
    <t>Depenses  PNUD RD</t>
  </si>
  <si>
    <t>Financial Report au 30 avril 2023 and commitments</t>
  </si>
  <si>
    <t>Disclaimer: Please note figures are estimates based on current data and not certified financial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</si>
</sst>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_(* \(#,##0.00\);_(* &quot;-&quot;??_);_(@_)"/>
    <numFmt numFmtId="166" formatCode="mm/dd/yyyy"/>
    <numFmt numFmtId="167" formatCode="_-* #,##0.00\ _€_-;\-* #,##0.00\ _€_-;_-* &quot;-&quot;??\ _€_-;_-@_-"/>
  </numFmts>
  <fonts count="12"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sz val="14"/>
      <color theme="1"/>
      <name val="Calibri"/>
      <family val="2"/>
      <scheme val="minor"/>
    </font>
    <font>
      <b/>
      <sz val="14"/>
      <color theme="1"/>
      <name val="Calibri"/>
      <family val="2"/>
      <scheme val="minor"/>
    </font>
    <font>
      <b/>
      <i/>
      <sz val="12"/>
      <name val="Nyala"/>
    </font>
    <font>
      <b/>
      <sz val="11"/>
      <color theme="1"/>
      <name val="Calibri"/>
      <family val="2"/>
      <scheme val="minor"/>
    </font>
    <font>
      <sz val="11"/>
      <name val="Calibri"/>
      <family val="2"/>
    </font>
    <font>
      <sz val="10"/>
      <name val="Arial"/>
      <family val="2"/>
    </font>
    <font>
      <b/>
      <sz val="12"/>
      <color rgb="FF00B0F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bgColor indexed="64"/>
      </patternFill>
    </fill>
    <fill>
      <patternFill patternType="solid">
        <fgColor indexed="19"/>
        <bgColor indexed="64"/>
      </patternFill>
    </fill>
    <fill>
      <patternFill patternType="solid">
        <fgColor indexed="43"/>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auto="1"/>
      </left>
      <right/>
      <top style="thin">
        <color indexed="64"/>
      </top>
      <bottom/>
      <diagonal/>
    </border>
    <border>
      <left/>
      <right/>
      <top style="thin">
        <color auto="1"/>
      </top>
      <bottom style="thin">
        <color auto="1"/>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9" fillId="0" borderId="0"/>
    <xf numFmtId="0" fontId="10" fillId="0" borderId="0"/>
    <xf numFmtId="164" fontId="10" fillId="0" borderId="0" applyFont="0" applyFill="0" applyBorder="0" applyAlignment="0" applyProtection="0"/>
  </cellStyleXfs>
  <cellXfs count="106">
    <xf numFmtId="0" fontId="0" fillId="0" borderId="0" xfId="0"/>
    <xf numFmtId="0" fontId="0" fillId="0" borderId="0" xfId="0" applyAlignment="1">
      <alignment wrapText="1"/>
    </xf>
    <xf numFmtId="0" fontId="4" fillId="0" borderId="1" xfId="0" applyFont="1" applyBorder="1" applyAlignment="1" applyProtection="1">
      <alignment vertical="top" wrapText="1"/>
      <protection locked="0"/>
    </xf>
    <xf numFmtId="164" fontId="3" fillId="0" borderId="1" xfId="2" applyFont="1" applyBorder="1" applyAlignment="1" applyProtection="1">
      <alignment horizontal="center" vertical="center" wrapText="1"/>
      <protection locked="0"/>
    </xf>
    <xf numFmtId="9" fontId="3" fillId="0" borderId="1" xfId="3" applyFont="1" applyBorder="1" applyAlignment="1" applyProtection="1">
      <alignment horizontal="center" vertical="center" wrapText="1"/>
      <protection locked="0"/>
    </xf>
    <xf numFmtId="0" fontId="3" fillId="0" borderId="1" xfId="0" applyFont="1" applyBorder="1" applyAlignment="1" applyProtection="1">
      <alignment horizontal="left" vertical="top" wrapText="1"/>
      <protection locked="0"/>
    </xf>
    <xf numFmtId="0" fontId="0" fillId="3" borderId="0" xfId="0" applyFill="1" applyAlignment="1">
      <alignment wrapText="1"/>
    </xf>
    <xf numFmtId="0" fontId="2" fillId="2" borderId="1" xfId="0" applyFont="1" applyFill="1" applyBorder="1" applyAlignment="1">
      <alignment vertical="center" wrapText="1"/>
    </xf>
    <xf numFmtId="164" fontId="2" fillId="2" borderId="1" xfId="2" applyFont="1" applyFill="1" applyBorder="1" applyAlignment="1">
      <alignment horizontal="center" vertical="center" wrapText="1"/>
    </xf>
    <xf numFmtId="0" fontId="4" fillId="0" borderId="1" xfId="0" applyFont="1" applyBorder="1" applyAlignment="1" applyProtection="1">
      <alignment horizontal="left" vertical="top" wrapText="1"/>
      <protection locked="0"/>
    </xf>
    <xf numFmtId="164" fontId="2" fillId="2" borderId="2" xfId="2" applyFont="1" applyFill="1" applyBorder="1" applyAlignment="1">
      <alignment horizontal="center" vertical="center" wrapText="1"/>
    </xf>
    <xf numFmtId="0" fontId="2" fillId="3" borderId="0" xfId="0" applyFont="1" applyFill="1" applyAlignment="1">
      <alignment vertical="center" wrapText="1"/>
    </xf>
    <xf numFmtId="0" fontId="3" fillId="3" borderId="1" xfId="0" applyFont="1" applyFill="1" applyBorder="1" applyAlignment="1" applyProtection="1">
      <alignment vertical="center" wrapText="1"/>
      <protection locked="0"/>
    </xf>
    <xf numFmtId="164" fontId="3" fillId="0" borderId="1" xfId="2" applyFont="1" applyBorder="1" applyAlignment="1" applyProtection="1">
      <alignment vertical="center" wrapText="1"/>
      <protection locked="0"/>
    </xf>
    <xf numFmtId="9" fontId="3" fillId="0" borderId="1" xfId="3" applyFont="1" applyBorder="1" applyAlignment="1" applyProtection="1">
      <alignment vertical="center" wrapText="1"/>
      <protection locked="0"/>
    </xf>
    <xf numFmtId="0" fontId="2" fillId="0" borderId="1" xfId="0" applyFont="1" applyBorder="1" applyAlignment="1">
      <alignment vertical="center"/>
    </xf>
    <xf numFmtId="0" fontId="3" fillId="0" borderId="1" xfId="0" applyFont="1" applyBorder="1" applyAlignment="1">
      <alignment vertical="center"/>
    </xf>
    <xf numFmtId="0" fontId="0" fillId="0" borderId="1" xfId="0" applyBorder="1"/>
    <xf numFmtId="164" fontId="5" fillId="0" borderId="1" xfId="0" applyNumberFormat="1" applyFont="1" applyBorder="1"/>
    <xf numFmtId="0" fontId="2" fillId="0" borderId="0" xfId="0" applyFont="1"/>
    <xf numFmtId="0" fontId="3" fillId="0" borderId="0" xfId="0" applyFont="1"/>
    <xf numFmtId="0" fontId="2" fillId="2" borderId="0" xfId="0" applyFont="1" applyFill="1" applyAlignment="1">
      <alignment horizontal="center" vertical="center" wrapText="1"/>
    </xf>
    <xf numFmtId="164" fontId="6" fillId="0" borderId="1" xfId="0" applyNumberFormat="1" applyFont="1" applyBorder="1"/>
    <xf numFmtId="0" fontId="7" fillId="0" borderId="0" xfId="0" applyFont="1"/>
    <xf numFmtId="164" fontId="0" fillId="0" borderId="0" xfId="0" applyNumberFormat="1"/>
    <xf numFmtId="165" fontId="0" fillId="0" borderId="0" xfId="1" applyFont="1"/>
    <xf numFmtId="164" fontId="3" fillId="0" borderId="1" xfId="2" applyFont="1" applyFill="1" applyBorder="1" applyAlignment="1" applyProtection="1">
      <alignment horizontal="center" vertical="center" wrapText="1"/>
      <protection locked="0"/>
    </xf>
    <xf numFmtId="164" fontId="3" fillId="0" borderId="1" xfId="2" applyFont="1" applyFill="1" applyBorder="1" applyAlignment="1" applyProtection="1">
      <alignment vertical="center" wrapText="1"/>
      <protection locked="0"/>
    </xf>
    <xf numFmtId="0" fontId="2" fillId="4" borderId="5" xfId="0" applyFont="1" applyFill="1" applyBorder="1" applyAlignment="1">
      <alignment vertical="center" wrapText="1"/>
    </xf>
    <xf numFmtId="0" fontId="2" fillId="4" borderId="4" xfId="0" applyFont="1" applyFill="1" applyBorder="1" applyAlignment="1">
      <alignment vertical="center" wrapText="1"/>
    </xf>
    <xf numFmtId="0" fontId="3" fillId="4" borderId="4"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0" borderId="4" xfId="0" applyFont="1" applyBorder="1" applyAlignment="1">
      <alignment vertical="center"/>
    </xf>
    <xf numFmtId="0" fontId="3" fillId="0" borderId="4" xfId="0" applyFont="1" applyBorder="1" applyAlignment="1">
      <alignment vertical="center"/>
    </xf>
    <xf numFmtId="164" fontId="3" fillId="0" borderId="1" xfId="3" applyNumberFormat="1" applyFont="1" applyBorder="1" applyAlignment="1" applyProtection="1">
      <alignment horizontal="center" vertical="center" wrapText="1"/>
      <protection locked="0"/>
    </xf>
    <xf numFmtId="0" fontId="3" fillId="3" borderId="7" xfId="0" applyFont="1" applyFill="1" applyBorder="1" applyAlignment="1" applyProtection="1">
      <alignment vertical="center" wrapText="1"/>
      <protection locked="0"/>
    </xf>
    <xf numFmtId="164" fontId="3" fillId="3" borderId="0" xfId="2" applyFont="1" applyFill="1" applyBorder="1" applyAlignment="1" applyProtection="1">
      <alignment vertical="center" wrapText="1"/>
      <protection locked="0"/>
    </xf>
    <xf numFmtId="164" fontId="3" fillId="0" borderId="0" xfId="2" applyFont="1" applyFill="1" applyBorder="1" applyAlignment="1" applyProtection="1">
      <alignment vertical="center" wrapText="1"/>
      <protection locked="0"/>
    </xf>
    <xf numFmtId="164" fontId="3" fillId="3" borderId="8" xfId="2" applyFont="1" applyFill="1" applyBorder="1" applyAlignment="1" applyProtection="1">
      <alignment vertical="center" wrapText="1"/>
      <protection locked="0"/>
    </xf>
    <xf numFmtId="164" fontId="6" fillId="3" borderId="1" xfId="0" applyNumberFormat="1" applyFont="1" applyFill="1" applyBorder="1"/>
    <xf numFmtId="165" fontId="0" fillId="0" borderId="0" xfId="1" applyFont="1" applyFill="1"/>
    <xf numFmtId="0" fontId="0" fillId="3" borderId="0" xfId="0" applyFill="1"/>
    <xf numFmtId="0" fontId="3" fillId="4" borderId="0" xfId="0" applyFont="1" applyFill="1" applyAlignment="1">
      <alignment vertical="center" wrapText="1"/>
    </xf>
    <xf numFmtId="0" fontId="0" fillId="6" borderId="1" xfId="0" applyFill="1" applyBorder="1"/>
    <xf numFmtId="0" fontId="0" fillId="6" borderId="0" xfId="0" applyFill="1" applyAlignment="1">
      <alignment wrapText="1"/>
    </xf>
    <xf numFmtId="164" fontId="3" fillId="6" borderId="1" xfId="2" applyFont="1" applyFill="1" applyBorder="1" applyAlignment="1">
      <alignment horizontal="center" vertical="center" wrapText="1"/>
    </xf>
    <xf numFmtId="164" fontId="2" fillId="6" borderId="1" xfId="2" applyFont="1" applyFill="1" applyBorder="1" applyAlignment="1">
      <alignment horizontal="center" vertical="center" wrapText="1"/>
    </xf>
    <xf numFmtId="164" fontId="2" fillId="6" borderId="2" xfId="2" applyFont="1" applyFill="1" applyBorder="1" applyAlignment="1">
      <alignment horizontal="center" vertical="center" wrapText="1"/>
    </xf>
    <xf numFmtId="164" fontId="3" fillId="6" borderId="0" xfId="2" applyFont="1" applyFill="1" applyBorder="1" applyAlignment="1" applyProtection="1">
      <alignment vertical="center" wrapText="1"/>
      <protection locked="0"/>
    </xf>
    <xf numFmtId="164" fontId="3" fillId="6" borderId="1" xfId="2" applyFont="1" applyFill="1" applyBorder="1" applyAlignment="1">
      <alignment vertical="center" wrapText="1"/>
    </xf>
    <xf numFmtId="164" fontId="6" fillId="6" borderId="1" xfId="0" applyNumberFormat="1" applyFont="1" applyFill="1" applyBorder="1"/>
    <xf numFmtId="164" fontId="5" fillId="6" borderId="1" xfId="0" applyNumberFormat="1" applyFont="1" applyFill="1" applyBorder="1"/>
    <xf numFmtId="9" fontId="3" fillId="6" borderId="1" xfId="2" applyNumberFormat="1" applyFont="1" applyFill="1" applyBorder="1" applyAlignment="1">
      <alignment horizontal="center" vertical="center" wrapText="1"/>
    </xf>
    <xf numFmtId="0" fontId="8" fillId="3" borderId="0" xfId="0" applyFont="1" applyFill="1"/>
    <xf numFmtId="165" fontId="8" fillId="3" borderId="0" xfId="1" applyFont="1" applyFill="1"/>
    <xf numFmtId="164" fontId="8" fillId="3" borderId="0" xfId="0" applyNumberFormat="1" applyFont="1" applyFill="1"/>
    <xf numFmtId="165" fontId="0" fillId="3" borderId="0" xfId="1" applyFont="1" applyFill="1"/>
    <xf numFmtId="164" fontId="3" fillId="3" borderId="1" xfId="3" applyNumberFormat="1" applyFont="1" applyFill="1" applyBorder="1" applyAlignment="1" applyProtection="1">
      <alignment horizontal="center" vertical="center" wrapText="1"/>
      <protection locked="0"/>
    </xf>
    <xf numFmtId="165" fontId="6" fillId="3" borderId="1" xfId="1" applyFont="1" applyFill="1" applyBorder="1"/>
    <xf numFmtId="0" fontId="2" fillId="5" borderId="9" xfId="0" applyFont="1" applyFill="1" applyBorder="1" applyAlignment="1">
      <alignment horizontal="center" vertical="center" wrapText="1"/>
    </xf>
    <xf numFmtId="0" fontId="2" fillId="5" borderId="5" xfId="0" applyFont="1" applyFill="1" applyBorder="1" applyAlignment="1">
      <alignment horizontal="center" vertical="center" wrapText="1"/>
    </xf>
    <xf numFmtId="49" fontId="2" fillId="5" borderId="1" xfId="0" applyNumberFormat="1" applyFont="1" applyFill="1" applyBorder="1" applyAlignment="1" applyProtection="1">
      <alignment horizontal="left" vertical="top" wrapText="1"/>
      <protection locked="0"/>
    </xf>
    <xf numFmtId="49" fontId="3" fillId="5" borderId="0" xfId="0" applyNumberFormat="1" applyFont="1" applyFill="1" applyAlignment="1" applyProtection="1">
      <alignment horizontal="left" vertical="top" wrapText="1"/>
      <protection locked="0"/>
    </xf>
    <xf numFmtId="164" fontId="3" fillId="5" borderId="1" xfId="3" applyNumberFormat="1" applyFont="1" applyFill="1" applyBorder="1" applyAlignment="1" applyProtection="1">
      <alignment horizontal="center" vertical="center" wrapText="1"/>
      <protection locked="0"/>
    </xf>
    <xf numFmtId="0" fontId="3" fillId="5" borderId="0" xfId="0" applyFont="1" applyFill="1" applyAlignment="1" applyProtection="1">
      <alignment horizontal="left" vertical="top" wrapText="1"/>
      <protection locked="0"/>
    </xf>
    <xf numFmtId="164" fontId="2" fillId="5" borderId="2" xfId="2" applyFont="1" applyFill="1" applyBorder="1" applyAlignment="1">
      <alignment horizontal="center" vertical="center" wrapText="1"/>
    </xf>
    <xf numFmtId="0" fontId="2" fillId="5" borderId="0" xfId="0" applyFont="1" applyFill="1" applyAlignment="1" applyProtection="1">
      <alignment horizontal="left" vertical="top" wrapText="1"/>
      <protection locked="0"/>
    </xf>
    <xf numFmtId="164" fontId="3" fillId="5" borderId="1" xfId="2" applyFont="1" applyFill="1" applyBorder="1" applyAlignment="1" applyProtection="1">
      <alignment horizontal="center" vertical="center" wrapText="1"/>
      <protection locked="0"/>
    </xf>
    <xf numFmtId="164" fontId="3" fillId="5" borderId="0" xfId="2" applyFont="1" applyFill="1" applyBorder="1" applyAlignment="1" applyProtection="1">
      <alignment vertical="center" wrapText="1"/>
      <protection locked="0"/>
    </xf>
    <xf numFmtId="164" fontId="2" fillId="5" borderId="1" xfId="3" applyNumberFormat="1" applyFont="1" applyFill="1" applyBorder="1" applyAlignment="1" applyProtection="1">
      <alignment horizontal="center" vertical="center" wrapText="1"/>
      <protection locked="0"/>
    </xf>
    <xf numFmtId="0" fontId="0" fillId="8" borderId="0" xfId="0" applyFill="1"/>
    <xf numFmtId="0" fontId="0" fillId="9" borderId="0" xfId="0" applyFill="1" applyAlignment="1">
      <alignment horizontal="left"/>
    </xf>
    <xf numFmtId="49" fontId="0" fillId="9" borderId="0" xfId="0" applyNumberFormat="1" applyFill="1"/>
    <xf numFmtId="4" fontId="0" fillId="0" borderId="0" xfId="0" applyNumberFormat="1"/>
    <xf numFmtId="49" fontId="0" fillId="0" borderId="0" xfId="0" applyNumberFormat="1"/>
    <xf numFmtId="166" fontId="0" fillId="0" borderId="0" xfId="0" applyNumberFormat="1"/>
    <xf numFmtId="164" fontId="3" fillId="3" borderId="1" xfId="2" applyFont="1" applyFill="1" applyBorder="1" applyAlignment="1" applyProtection="1">
      <alignment horizontal="center" vertical="center" wrapText="1"/>
      <protection locked="0"/>
    </xf>
    <xf numFmtId="164" fontId="3" fillId="3" borderId="1" xfId="2" applyFont="1" applyFill="1" applyBorder="1" applyAlignment="1" applyProtection="1">
      <alignment vertical="center" wrapText="1"/>
      <protection locked="0"/>
    </xf>
    <xf numFmtId="165" fontId="3" fillId="0" borderId="1" xfId="1" applyFont="1" applyBorder="1" applyAlignment="1" applyProtection="1">
      <alignment horizontal="center" vertical="center" wrapText="1"/>
      <protection locked="0"/>
    </xf>
    <xf numFmtId="0" fontId="2" fillId="2" borderId="10" xfId="0" applyFont="1" applyFill="1" applyBorder="1" applyAlignment="1">
      <alignment horizontal="center" vertical="center" wrapText="1"/>
    </xf>
    <xf numFmtId="164" fontId="3" fillId="0" borderId="1" xfId="3" applyNumberFormat="1" applyFont="1" applyBorder="1" applyAlignment="1" applyProtection="1">
      <alignment horizontal="right" vertical="center" wrapText="1"/>
      <protection locked="0"/>
    </xf>
    <xf numFmtId="164" fontId="3" fillId="0" borderId="1" xfId="3" applyNumberFormat="1" applyFont="1" applyFill="1" applyBorder="1" applyAlignment="1" applyProtection="1">
      <alignment horizontal="center" vertical="center" wrapText="1"/>
      <protection locked="0"/>
    </xf>
    <xf numFmtId="164" fontId="3" fillId="0" borderId="1" xfId="3" applyNumberFormat="1" applyFont="1" applyBorder="1" applyAlignment="1" applyProtection="1">
      <alignment vertical="center" wrapText="1"/>
      <protection locked="0"/>
    </xf>
    <xf numFmtId="49" fontId="0" fillId="6" borderId="0" xfId="0" applyNumberFormat="1" applyFill="1" applyAlignment="1">
      <alignment wrapText="1"/>
    </xf>
    <xf numFmtId="49" fontId="8" fillId="3" borderId="0" xfId="0" applyNumberFormat="1" applyFont="1" applyFill="1"/>
    <xf numFmtId="0" fontId="11" fillId="0" borderId="0" xfId="0" applyFont="1"/>
    <xf numFmtId="167" fontId="0" fillId="0" borderId="0" xfId="0" applyNumberFormat="1"/>
    <xf numFmtId="0" fontId="2" fillId="6" borderId="9"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164" fontId="8" fillId="3" borderId="6" xfId="0" applyNumberFormat="1" applyFont="1" applyFill="1" applyBorder="1" applyAlignment="1">
      <alignment vertical="center"/>
    </xf>
    <xf numFmtId="0" fontId="2" fillId="3" borderId="1"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0" fontId="2" fillId="2"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3" fontId="2" fillId="7" borderId="4" xfId="0" applyNumberFormat="1" applyFont="1" applyFill="1" applyBorder="1" applyAlignment="1">
      <alignment vertical="center"/>
    </xf>
    <xf numFmtId="3" fontId="2" fillId="7" borderId="1" xfId="0" applyNumberFormat="1" applyFont="1" applyFill="1" applyBorder="1" applyAlignment="1">
      <alignment vertical="center"/>
    </xf>
    <xf numFmtId="3" fontId="6" fillId="7" borderId="1" xfId="0" applyNumberFormat="1" applyFont="1" applyFill="1" applyBorder="1"/>
    <xf numFmtId="3" fontId="3" fillId="7" borderId="1" xfId="3" applyNumberFormat="1" applyFont="1" applyFill="1" applyBorder="1" applyAlignment="1" applyProtection="1">
      <alignment horizontal="center" vertical="center" wrapText="1"/>
      <protection locked="0"/>
    </xf>
    <xf numFmtId="3" fontId="6" fillId="6" borderId="1" xfId="0" applyNumberFormat="1" applyFont="1" applyFill="1" applyBorder="1"/>
    <xf numFmtId="3" fontId="0" fillId="0" borderId="0" xfId="0" applyNumberFormat="1"/>
  </cellXfs>
  <cellStyles count="7">
    <cellStyle name="Comma" xfId="1" builtinId="3"/>
    <cellStyle name="Currency" xfId="2" builtinId="4"/>
    <cellStyle name="Currency 2" xfId="6" xr:uid="{A6DFD6F9-CE29-4C9E-A1A3-0B3C7E3482D7}"/>
    <cellStyle name="Normal" xfId="0" builtinId="0"/>
    <cellStyle name="Normal 2" xfId="4" xr:uid="{32F27471-A206-483D-82CD-ECAD3B601676}"/>
    <cellStyle name="Normal 3" xfId="5" xr:uid="{7252B2FA-E086-405A-B8D7-EF093BF54F08}"/>
    <cellStyle name="Percent" xfId="3" builtinId="5"/>
  </cellStyles>
  <dxfs count="15">
    <dxf>
      <fill>
        <patternFill>
          <fgColor indexed="64"/>
          <bgColor theme="0"/>
        </patternFill>
      </fill>
    </dxf>
    <dxf>
      <alignment horizontal="general" vertical="bottom" textRotation="0" wrapText="1" indent="0" justifyLastLine="0" shrinkToFit="0" readingOrder="0"/>
    </dxf>
    <dxf>
      <border outline="0">
        <top style="thin">
          <color auto="1"/>
        </top>
      </border>
    </dxf>
    <dxf>
      <fill>
        <patternFill>
          <fgColor indexed="64"/>
          <bgColor theme="0"/>
        </patternFill>
      </fill>
    </dxf>
    <dxf>
      <fill>
        <patternFill>
          <fgColor indexed="64"/>
          <bgColor theme="0"/>
        </patternFill>
      </fill>
      <alignment horizontal="general" vertical="bottom" textRotation="0" wrapText="1" indent="0" justifyLastLine="0" shrinkToFit="0" readingOrder="0"/>
    </dxf>
    <dxf>
      <numFmt numFmtId="164" formatCode="_(&quot;$&quot;* #,##0.00_);_(&quot;$&quot;* \(#,##0.00\);_(&quot;$&quot;* &quot;-&quot;??_);_(@_)"/>
      <fill>
        <patternFill>
          <fgColor indexed="64"/>
          <bgColor theme="0"/>
        </patternFill>
      </fill>
    </dxf>
    <dxf>
      <alignment horizontal="general" vertical="bottom" textRotation="0" wrapText="1" indent="0" justifyLastLine="0" shrinkToFit="0" readingOrder="0"/>
    </dxf>
    <dxf>
      <border outline="0">
        <top style="thin">
          <color auto="1"/>
        </top>
      </border>
    </dxf>
    <dxf>
      <fill>
        <patternFill>
          <fgColor indexed="64"/>
          <bgColor theme="0"/>
        </patternFill>
      </fill>
    </dxf>
    <dxf>
      <fill>
        <patternFill>
          <fgColor indexed="64"/>
          <bgColor theme="0"/>
        </patternFill>
      </fill>
      <alignment horizontal="general" vertical="bottom" textRotation="0" wrapText="1" indent="0" justifyLastLine="0" shrinkToFit="0" readingOrder="0"/>
    </dxf>
    <dxf>
      <fill>
        <patternFill>
          <fgColor indexed="64"/>
          <bgColor theme="0"/>
        </patternFill>
      </fill>
    </dxf>
    <dxf>
      <alignment horizontal="general" vertical="bottom" textRotation="0" wrapText="1" indent="0" justifyLastLine="0" shrinkToFit="0" readingOrder="0"/>
    </dxf>
    <dxf>
      <border outline="0">
        <top style="thin">
          <color auto="1"/>
        </top>
      </border>
    </dxf>
    <dxf>
      <fill>
        <patternFill>
          <fgColor indexed="64"/>
          <bgColor theme="0"/>
        </patternFill>
      </fill>
    </dxf>
    <dxf>
      <fill>
        <patternFill>
          <fgColor indexed="64"/>
          <bgColor theme="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Q11:Q62" headerRowCount="0" totalsRowShown="0" headerRowDxfId="14" dataDxfId="13" tableBorderDxfId="12">
  <tableColumns count="1">
    <tableColumn id="1" xr3:uid="{00000000-0010-0000-0000-000001000000}" name="Column1" headerRowDxfId="11" dataDxfId="10"/>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R11:R62" headerRowCount="0" totalsRowShown="0" headerRowDxfId="9" dataDxfId="8" tableBorderDxfId="7">
  <tableColumns count="1">
    <tableColumn id="1" xr3:uid="{00000000-0010-0000-0100-000001000000}" name="Column1" headerRowDxfId="6" dataDxfId="5">
      <calculatedColumnFormula>(E11+F11+H11+I11+K11+L11+N11+O11)*Table1[[#This Row],[Column1]]</calculatedColumnFormula>
    </tableColumn>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4" displayName="Table14" ref="S11:S62" headerRowCount="0" totalsRowShown="0" headerRowDxfId="4" dataDxfId="3" tableBorderDxfId="2">
  <tableColumns count="1">
    <tableColumn id="1" xr3:uid="{00000000-0010-0000-0200-000001000000}" name="Column1" headerRowDxfId="1"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66"/>
  <sheetViews>
    <sheetView tabSelected="1" zoomScale="80" zoomScaleNormal="78" workbookViewId="0">
      <pane xSplit="2" ySplit="9" topLeftCell="D55" activePane="bottomRight" state="frozen"/>
      <selection pane="topRight" activeCell="C1" sqref="C1"/>
      <selection pane="bottomLeft" activeCell="A10" sqref="A10"/>
      <selection pane="bottomRight" activeCell="D66" sqref="D66"/>
    </sheetView>
  </sheetViews>
  <sheetFormatPr defaultColWidth="8.7265625" defaultRowHeight="14.5" x14ac:dyDescent="0.35"/>
  <cols>
    <col min="1" max="1" width="63.54296875" customWidth="1"/>
    <col min="2" max="2" width="63.54296875" hidden="1" customWidth="1"/>
    <col min="3" max="3" width="66" bestFit="1" customWidth="1"/>
    <col min="4" max="4" width="41.453125" customWidth="1"/>
    <col min="5" max="5" width="21.453125" customWidth="1"/>
    <col min="6" max="6" width="33.26953125" customWidth="1"/>
    <col min="7" max="7" width="32.453125" customWidth="1"/>
    <col min="8" max="9" width="36.453125" customWidth="1"/>
    <col min="10" max="14" width="43.7265625" customWidth="1"/>
    <col min="15" max="15" width="36.54296875" customWidth="1"/>
    <col min="16" max="16" width="36.54296875" style="42" customWidth="1"/>
    <col min="17" max="19" width="39.453125" style="42" customWidth="1"/>
  </cols>
  <sheetData>
    <row r="2" spans="1:19" ht="15.5" x14ac:dyDescent="0.35">
      <c r="A2" s="19" t="s">
        <v>458</v>
      </c>
      <c r="B2" s="19"/>
      <c r="C2" s="19"/>
      <c r="D2" s="20"/>
      <c r="E2" s="20"/>
      <c r="J2" s="24"/>
      <c r="K2" s="24"/>
      <c r="L2" s="24"/>
      <c r="M2" s="24"/>
      <c r="N2" s="24"/>
    </row>
    <row r="3" spans="1:19" ht="15.5" x14ac:dyDescent="0.35">
      <c r="A3" s="19"/>
      <c r="B3" s="19"/>
      <c r="C3" s="19"/>
      <c r="D3" s="20"/>
      <c r="E3" s="20"/>
      <c r="O3" s="25"/>
      <c r="P3" s="57"/>
      <c r="Q3" s="57"/>
      <c r="R3" s="57"/>
      <c r="S3" s="57"/>
    </row>
    <row r="4" spans="1:19" ht="15.5" x14ac:dyDescent="0.35">
      <c r="A4" s="19" t="s">
        <v>37</v>
      </c>
      <c r="B4" s="19"/>
      <c r="C4" s="20"/>
      <c r="D4" s="20"/>
      <c r="E4" s="20"/>
    </row>
    <row r="6" spans="1:19" ht="15.5" x14ac:dyDescent="0.35">
      <c r="A6" s="86" t="s">
        <v>459</v>
      </c>
    </row>
    <row r="8" spans="1:19" ht="27.65" customHeight="1" x14ac:dyDescent="0.35">
      <c r="A8" s="92" t="s">
        <v>0</v>
      </c>
      <c r="B8" s="21"/>
      <c r="C8" s="98" t="s">
        <v>1</v>
      </c>
      <c r="D8" s="99" t="s">
        <v>38</v>
      </c>
      <c r="E8" s="99" t="s">
        <v>40</v>
      </c>
      <c r="F8" s="99" t="s">
        <v>39</v>
      </c>
      <c r="G8" s="92" t="s">
        <v>41</v>
      </c>
      <c r="H8" s="92" t="s">
        <v>84</v>
      </c>
      <c r="I8" s="92" t="s">
        <v>42</v>
      </c>
      <c r="J8" s="99" t="s">
        <v>43</v>
      </c>
      <c r="K8" s="99" t="s">
        <v>44</v>
      </c>
      <c r="L8" s="90" t="s">
        <v>455</v>
      </c>
      <c r="M8" s="92" t="s">
        <v>83</v>
      </c>
      <c r="N8" s="92" t="s">
        <v>456</v>
      </c>
      <c r="O8" s="92" t="s">
        <v>457</v>
      </c>
      <c r="P8" s="60"/>
      <c r="Q8" s="88" t="s">
        <v>85</v>
      </c>
      <c r="R8" s="88" t="s">
        <v>86</v>
      </c>
      <c r="S8" s="88" t="s">
        <v>87</v>
      </c>
    </row>
    <row r="9" spans="1:19" s="1" customFormat="1" ht="64.900000000000006" customHeight="1" x14ac:dyDescent="0.35">
      <c r="A9" s="93"/>
      <c r="B9" s="80" t="s">
        <v>454</v>
      </c>
      <c r="C9" s="98"/>
      <c r="D9" s="99"/>
      <c r="E9" s="99"/>
      <c r="F9" s="99"/>
      <c r="G9" s="93"/>
      <c r="H9" s="93"/>
      <c r="I9" s="93"/>
      <c r="J9" s="99"/>
      <c r="K9" s="99"/>
      <c r="L9" s="91"/>
      <c r="M9" s="93"/>
      <c r="N9" s="93"/>
      <c r="O9" s="93"/>
      <c r="P9" s="61" t="s">
        <v>88</v>
      </c>
      <c r="Q9" s="89"/>
      <c r="R9" s="89"/>
      <c r="S9" s="89"/>
    </row>
    <row r="10" spans="1:19" s="1" customFormat="1" ht="110.65" customHeight="1" x14ac:dyDescent="0.35">
      <c r="A10" s="28" t="s">
        <v>45</v>
      </c>
      <c r="B10" s="28"/>
      <c r="C10" s="96"/>
      <c r="D10" s="96"/>
      <c r="E10" s="97"/>
      <c r="F10" s="97"/>
      <c r="G10" s="97"/>
      <c r="H10" s="97"/>
      <c r="I10" s="97"/>
      <c r="J10" s="97"/>
      <c r="K10" s="97"/>
      <c r="L10" s="97"/>
      <c r="M10" s="97"/>
      <c r="N10" s="97"/>
      <c r="O10" s="97"/>
      <c r="P10" s="62"/>
      <c r="Q10" s="44"/>
      <c r="R10" s="44"/>
      <c r="S10" s="44"/>
    </row>
    <row r="11" spans="1:19" s="1" customFormat="1" ht="24.75" customHeight="1" x14ac:dyDescent="0.35">
      <c r="A11" s="29" t="s">
        <v>2</v>
      </c>
      <c r="B11" s="29"/>
      <c r="C11" s="97" t="s">
        <v>48</v>
      </c>
      <c r="D11" s="97"/>
      <c r="E11" s="97"/>
      <c r="F11" s="97"/>
      <c r="G11" s="97"/>
      <c r="H11" s="97"/>
      <c r="I11" s="97"/>
      <c r="J11" s="97"/>
      <c r="K11" s="97"/>
      <c r="L11" s="97"/>
      <c r="M11" s="97"/>
      <c r="N11" s="97"/>
      <c r="O11" s="97"/>
      <c r="P11" s="63"/>
      <c r="Q11" s="45"/>
      <c r="R11" s="84">
        <f>(E11+F11+H11+I11+K11+L11+N11+O11)*Table1[[#This Row],[Column1]]</f>
        <v>0</v>
      </c>
      <c r="S11" s="45"/>
    </row>
    <row r="12" spans="1:19" s="1" customFormat="1" ht="15.5" x14ac:dyDescent="0.35">
      <c r="A12" s="30" t="s">
        <v>3</v>
      </c>
      <c r="B12" s="30" t="s">
        <v>407</v>
      </c>
      <c r="C12" s="2" t="s">
        <v>49</v>
      </c>
      <c r="D12" s="3">
        <v>13000</v>
      </c>
      <c r="E12" s="3">
        <v>6684.4</v>
      </c>
      <c r="F12" s="3">
        <v>1811.2</v>
      </c>
      <c r="G12" s="26"/>
      <c r="H12" s="3"/>
      <c r="I12" s="3"/>
      <c r="J12" s="3">
        <v>9000</v>
      </c>
      <c r="K12" s="3"/>
      <c r="L12" s="3">
        <v>9014.0300000000007</v>
      </c>
      <c r="M12" s="4"/>
      <c r="N12" s="4"/>
      <c r="O12" s="35"/>
      <c r="P12" s="64">
        <v>22000</v>
      </c>
      <c r="Q12" s="53">
        <v>0.5</v>
      </c>
      <c r="R12" s="46">
        <f>(E12+F12+H12+I12+K12+L12+N12+O12)*Table1[[#This Row],[Column1]]</f>
        <v>8754.8150000000005</v>
      </c>
      <c r="S12" s="46"/>
    </row>
    <row r="13" spans="1:19" s="1" customFormat="1" ht="31" x14ac:dyDescent="0.35">
      <c r="A13" s="30" t="s">
        <v>4</v>
      </c>
      <c r="B13" s="30" t="s">
        <v>408</v>
      </c>
      <c r="C13" s="5" t="s">
        <v>50</v>
      </c>
      <c r="D13" s="3">
        <v>16300</v>
      </c>
      <c r="E13" s="3">
        <v>9082.2999999999993</v>
      </c>
      <c r="F13" s="3">
        <v>0</v>
      </c>
      <c r="G13" s="26"/>
      <c r="H13" s="3"/>
      <c r="I13" s="3"/>
      <c r="J13" s="3">
        <v>30000</v>
      </c>
      <c r="K13" s="3"/>
      <c r="L13" s="3">
        <v>30047.18</v>
      </c>
      <c r="M13" s="4"/>
      <c r="N13" s="4"/>
      <c r="O13" s="35"/>
      <c r="P13" s="64">
        <v>46300</v>
      </c>
      <c r="Q13" s="53">
        <v>0.5</v>
      </c>
      <c r="R13" s="46">
        <f>(E13+F13+H13+I13+K13+L13+N13+O13)*Table1[[#This Row],[Column1]]</f>
        <v>19564.739999999998</v>
      </c>
      <c r="S13" s="46"/>
    </row>
    <row r="14" spans="1:19" s="1" customFormat="1" ht="46.5" x14ac:dyDescent="0.35">
      <c r="A14" s="30" t="s">
        <v>5</v>
      </c>
      <c r="B14" s="30"/>
      <c r="C14" s="5" t="s">
        <v>51</v>
      </c>
      <c r="D14" s="3"/>
      <c r="E14" s="3"/>
      <c r="F14" s="3"/>
      <c r="G14" s="3">
        <v>90000</v>
      </c>
      <c r="H14" s="3">
        <v>102.28</v>
      </c>
      <c r="I14" s="77">
        <f>45896.93+44740.09</f>
        <v>90637.01999999999</v>
      </c>
      <c r="J14" s="4"/>
      <c r="K14" s="4"/>
      <c r="L14" s="4"/>
      <c r="M14" s="3">
        <v>50000</v>
      </c>
      <c r="N14" s="35">
        <v>30000</v>
      </c>
      <c r="O14" s="35">
        <v>20000</v>
      </c>
      <c r="P14" s="64">
        <v>140000</v>
      </c>
      <c r="Q14" s="53">
        <v>0.5</v>
      </c>
      <c r="R14" s="46">
        <f>(E14+F14+H14+I14+K14+L14+N14+O14)*Table1[[#This Row],[Column1]]</f>
        <v>70369.649999999994</v>
      </c>
      <c r="S14" s="46"/>
    </row>
    <row r="15" spans="1:19" s="1" customFormat="1" ht="46.5" x14ac:dyDescent="0.35">
      <c r="A15" s="30" t="s">
        <v>6</v>
      </c>
      <c r="B15" s="30"/>
      <c r="C15" s="5" t="s">
        <v>52</v>
      </c>
      <c r="D15" s="3"/>
      <c r="E15" s="3"/>
      <c r="F15" s="3"/>
      <c r="G15" s="3">
        <v>170000</v>
      </c>
      <c r="H15" s="3">
        <v>35268.07</v>
      </c>
      <c r="I15" s="77"/>
      <c r="J15" s="4"/>
      <c r="K15" s="4"/>
      <c r="L15" s="4"/>
      <c r="M15" s="3">
        <v>25000</v>
      </c>
      <c r="N15" s="35">
        <v>20000</v>
      </c>
      <c r="O15" s="35">
        <v>5000</v>
      </c>
      <c r="P15" s="64">
        <v>195000</v>
      </c>
      <c r="Q15" s="53">
        <v>0.5</v>
      </c>
      <c r="R15" s="46">
        <f>(E15+F15+H15+I15+K15+L15+N15+O15)*Table1[[#This Row],[Column1]]</f>
        <v>30134.035</v>
      </c>
      <c r="S15" s="46"/>
    </row>
    <row r="16" spans="1:19" s="1" customFormat="1" ht="88.15" customHeight="1" x14ac:dyDescent="0.35">
      <c r="A16" s="43" t="s">
        <v>53</v>
      </c>
      <c r="B16" s="43"/>
      <c r="C16" s="5" t="s">
        <v>54</v>
      </c>
      <c r="D16" s="3"/>
      <c r="E16" s="3"/>
      <c r="F16" s="3"/>
      <c r="G16" s="26"/>
      <c r="H16" s="3"/>
      <c r="I16" s="26"/>
      <c r="J16" s="4"/>
      <c r="K16" s="4"/>
      <c r="L16" s="4"/>
      <c r="M16" s="3">
        <v>25000</v>
      </c>
      <c r="N16" s="81">
        <v>5000</v>
      </c>
      <c r="O16" s="35">
        <v>20000</v>
      </c>
      <c r="P16" s="64">
        <v>25000</v>
      </c>
      <c r="Q16" s="53">
        <v>0.35</v>
      </c>
      <c r="R16" s="46">
        <f>(E16+F16+H16+I16+K16+L16+N16+O16)*Table1[[#This Row],[Column1]]</f>
        <v>8750</v>
      </c>
      <c r="S16" s="46"/>
    </row>
    <row r="17" spans="1:19" s="1" customFormat="1" ht="15.5" x14ac:dyDescent="0.35">
      <c r="C17" s="7" t="s">
        <v>7</v>
      </c>
      <c r="D17" s="8">
        <f>SUM(D12:D16)</f>
        <v>29300</v>
      </c>
      <c r="E17" s="8">
        <f>SUM(E12:E16)</f>
        <v>15766.699999999999</v>
      </c>
      <c r="F17" s="8">
        <f>SUM(F12:F16)</f>
        <v>1811.2</v>
      </c>
      <c r="G17" s="8">
        <f t="shared" ref="G17:L17" si="0">SUM(G12:G15)</f>
        <v>260000</v>
      </c>
      <c r="H17" s="8">
        <f t="shared" si="0"/>
        <v>35370.35</v>
      </c>
      <c r="I17" s="8">
        <f t="shared" si="0"/>
        <v>90637.01999999999</v>
      </c>
      <c r="J17" s="8">
        <f t="shared" si="0"/>
        <v>39000</v>
      </c>
      <c r="K17" s="8">
        <f t="shared" si="0"/>
        <v>0</v>
      </c>
      <c r="L17" s="8">
        <f t="shared" si="0"/>
        <v>39061.21</v>
      </c>
      <c r="M17" s="8">
        <f>SUM(M14:M16)</f>
        <v>100000</v>
      </c>
      <c r="N17" s="8">
        <f>SUM(N12:N16)</f>
        <v>55000</v>
      </c>
      <c r="O17" s="8">
        <f>SUM(O12:O16)</f>
        <v>45000</v>
      </c>
      <c r="P17" s="70">
        <v>428000</v>
      </c>
      <c r="Q17" s="47"/>
      <c r="R17" s="47">
        <f>(E17+F17+H17+I17+K17+L17+N17+O17)*Table1[[#This Row],[Column1]]</f>
        <v>0</v>
      </c>
      <c r="S17" s="47"/>
    </row>
    <row r="18" spans="1:19" s="1" customFormat="1" ht="79.150000000000006" customHeight="1" x14ac:dyDescent="0.35">
      <c r="A18" s="29" t="s">
        <v>8</v>
      </c>
      <c r="B18" s="29"/>
      <c r="C18" s="95" t="s">
        <v>55</v>
      </c>
      <c r="D18" s="95"/>
      <c r="E18" s="95"/>
      <c r="F18" s="95"/>
      <c r="G18" s="95"/>
      <c r="H18" s="95"/>
      <c r="I18" s="95"/>
      <c r="J18" s="95"/>
      <c r="K18" s="95"/>
      <c r="L18" s="95"/>
      <c r="M18" s="95"/>
      <c r="N18" s="95"/>
      <c r="O18" s="95"/>
      <c r="P18" s="65"/>
      <c r="Q18" s="45"/>
      <c r="R18" s="84">
        <f>(E18+F18+H18+I18+K18+L18+N18+O18)*Table1[[#This Row],[Column1]]</f>
        <v>0</v>
      </c>
      <c r="S18" s="45"/>
    </row>
    <row r="19" spans="1:19" s="1" customFormat="1" ht="29" x14ac:dyDescent="0.35">
      <c r="A19" s="30" t="s">
        <v>9</v>
      </c>
      <c r="B19" s="30" t="s">
        <v>385</v>
      </c>
      <c r="C19" s="9" t="s">
        <v>56</v>
      </c>
      <c r="D19" s="3">
        <v>75000</v>
      </c>
      <c r="E19" s="3">
        <v>0</v>
      </c>
      <c r="F19" s="3">
        <v>7889.32</v>
      </c>
      <c r="G19" s="26"/>
      <c r="H19" s="3"/>
      <c r="I19" s="3"/>
      <c r="J19" s="79">
        <v>36275</v>
      </c>
      <c r="K19" s="79"/>
      <c r="L19" s="79">
        <v>13451.94</v>
      </c>
      <c r="M19" s="4"/>
      <c r="N19" s="4"/>
      <c r="O19" s="35"/>
      <c r="P19" s="64">
        <v>75000</v>
      </c>
      <c r="Q19" s="53">
        <v>0.3</v>
      </c>
      <c r="R19" s="46">
        <f>(E19+F19+H19+I19+K19+L19+N19+O19)*Table1[[#This Row],[Column1]]</f>
        <v>6402.3780000000006</v>
      </c>
      <c r="S19" s="46"/>
    </row>
    <row r="20" spans="1:19" s="1" customFormat="1" ht="95.65" customHeight="1" x14ac:dyDescent="0.35">
      <c r="A20" s="30" t="s">
        <v>10</v>
      </c>
      <c r="B20" s="30" t="s">
        <v>409</v>
      </c>
      <c r="C20" s="9" t="s">
        <v>57</v>
      </c>
      <c r="D20" s="3">
        <v>64000</v>
      </c>
      <c r="E20" s="3">
        <v>3494.69</v>
      </c>
      <c r="F20" s="3">
        <v>14008.77</v>
      </c>
      <c r="G20" s="26"/>
      <c r="H20" s="3"/>
      <c r="I20" s="3"/>
      <c r="J20" s="79">
        <v>5000</v>
      </c>
      <c r="K20" s="79"/>
      <c r="L20" s="79">
        <v>0</v>
      </c>
      <c r="M20" s="4"/>
      <c r="N20" s="4"/>
      <c r="O20" s="35"/>
      <c r="P20" s="64">
        <v>64000</v>
      </c>
      <c r="Q20" s="53">
        <v>0.35</v>
      </c>
      <c r="R20" s="46">
        <f>(E20+F20+H20+I20+K20+L20+N20+O20)*Table1[[#This Row],[Column1]]</f>
        <v>6126.2109999999993</v>
      </c>
      <c r="S20" s="46"/>
    </row>
    <row r="21" spans="1:19" s="1" customFormat="1" ht="83.65" customHeight="1" x14ac:dyDescent="0.35">
      <c r="A21" s="30" t="s">
        <v>11</v>
      </c>
      <c r="B21" s="30" t="s">
        <v>393</v>
      </c>
      <c r="C21" s="9" t="s">
        <v>58</v>
      </c>
      <c r="D21" s="3">
        <v>280000</v>
      </c>
      <c r="E21" s="3">
        <v>22849.91</v>
      </c>
      <c r="F21" s="3">
        <v>161503.82</v>
      </c>
      <c r="G21" s="3"/>
      <c r="H21" s="3"/>
      <c r="I21" s="3"/>
      <c r="J21" s="3">
        <v>0</v>
      </c>
      <c r="K21" s="4"/>
      <c r="L21" s="4"/>
      <c r="M21" s="4"/>
      <c r="N21" s="4"/>
      <c r="O21" s="35"/>
      <c r="P21" s="64">
        <v>315000</v>
      </c>
      <c r="Q21" s="53">
        <v>0.4</v>
      </c>
      <c r="R21" s="46">
        <f>(E21+F21+H21+I21+K21+L21+N21+O21)*Table1[[#This Row],[Column1]]</f>
        <v>73741.492000000013</v>
      </c>
      <c r="S21" s="46"/>
    </row>
    <row r="22" spans="1:19" s="1" customFormat="1" ht="59.15" customHeight="1" x14ac:dyDescent="0.35">
      <c r="A22" s="30" t="s">
        <v>12</v>
      </c>
      <c r="B22" s="30" t="s">
        <v>410</v>
      </c>
      <c r="C22" s="5" t="s">
        <v>59</v>
      </c>
      <c r="D22" s="3">
        <v>5000</v>
      </c>
      <c r="E22" s="3">
        <v>537.65</v>
      </c>
      <c r="F22" s="3">
        <v>2150.58</v>
      </c>
      <c r="G22" s="3"/>
      <c r="H22" s="3"/>
      <c r="I22" s="3"/>
      <c r="J22" s="3">
        <v>0</v>
      </c>
      <c r="K22" s="4"/>
      <c r="L22" s="4"/>
      <c r="M22" s="4"/>
      <c r="N22" s="4"/>
      <c r="O22" s="35"/>
      <c r="P22" s="64">
        <v>10000</v>
      </c>
      <c r="Q22" s="53">
        <v>0.4</v>
      </c>
      <c r="R22" s="46">
        <f>(E22+F22+H22+I22+K22+L22+N22+O22)*Table1[[#This Row],[Column1]]</f>
        <v>1075.2920000000001</v>
      </c>
      <c r="S22" s="46"/>
    </row>
    <row r="23" spans="1:19" s="1" customFormat="1" ht="15.5" x14ac:dyDescent="0.35">
      <c r="C23" s="7" t="s">
        <v>7</v>
      </c>
      <c r="D23" s="10">
        <f>SUM(D19:D22)</f>
        <v>424000</v>
      </c>
      <c r="E23" s="10">
        <f t="shared" ref="E23:F23" si="1">SUM(E19:E22)</f>
        <v>26882.25</v>
      </c>
      <c r="F23" s="10">
        <f t="shared" si="1"/>
        <v>185552.49</v>
      </c>
      <c r="G23" s="10">
        <f t="shared" ref="G23:N23" si="2">SUM(G19:G22)</f>
        <v>0</v>
      </c>
      <c r="H23" s="10">
        <f t="shared" si="2"/>
        <v>0</v>
      </c>
      <c r="I23" s="10">
        <f t="shared" si="2"/>
        <v>0</v>
      </c>
      <c r="J23" s="10">
        <f t="shared" si="2"/>
        <v>41275</v>
      </c>
      <c r="K23" s="10">
        <f t="shared" si="2"/>
        <v>0</v>
      </c>
      <c r="L23" s="10">
        <f t="shared" si="2"/>
        <v>13451.94</v>
      </c>
      <c r="M23" s="10">
        <f t="shared" si="2"/>
        <v>0</v>
      </c>
      <c r="N23" s="10">
        <f t="shared" si="2"/>
        <v>0</v>
      </c>
      <c r="O23" s="10"/>
      <c r="P23" s="66">
        <v>464000</v>
      </c>
      <c r="Q23" s="48"/>
      <c r="R23" s="48">
        <f>(E23+F23+H23+I23+K23+L23+N23+O23)*Table1[[#This Row],[Column1]]</f>
        <v>0</v>
      </c>
      <c r="S23" s="48"/>
    </row>
    <row r="24" spans="1:19" s="1" customFormat="1" ht="167.65" customHeight="1" x14ac:dyDescent="0.35">
      <c r="A24" s="31" t="s">
        <v>46</v>
      </c>
      <c r="B24" s="31"/>
      <c r="C24" s="95"/>
      <c r="D24" s="95"/>
      <c r="E24" s="95"/>
      <c r="F24" s="95"/>
      <c r="G24" s="95"/>
      <c r="H24" s="95"/>
      <c r="I24" s="95"/>
      <c r="J24" s="95"/>
      <c r="K24" s="95"/>
      <c r="L24" s="95"/>
      <c r="M24" s="95"/>
      <c r="N24" s="95"/>
      <c r="O24" s="95"/>
      <c r="P24" s="67"/>
      <c r="Q24" s="45"/>
      <c r="R24" s="84">
        <f>(E24+F24+H24+I24+K24+L24+N24+O24)*Table1[[#This Row],[Column1]]</f>
        <v>0</v>
      </c>
      <c r="S24" s="45"/>
    </row>
    <row r="25" spans="1:19" s="1" customFormat="1" ht="15.5" x14ac:dyDescent="0.35">
      <c r="A25" s="29" t="s">
        <v>13</v>
      </c>
      <c r="B25" s="29"/>
      <c r="C25" s="95" t="s">
        <v>60</v>
      </c>
      <c r="D25" s="95"/>
      <c r="E25" s="95"/>
      <c r="F25" s="95"/>
      <c r="G25" s="95"/>
      <c r="H25" s="95"/>
      <c r="I25" s="95"/>
      <c r="J25" s="95"/>
      <c r="K25" s="95"/>
      <c r="L25" s="95"/>
      <c r="M25" s="95"/>
      <c r="N25" s="95"/>
      <c r="O25" s="95"/>
      <c r="P25" s="65"/>
      <c r="Q25" s="45"/>
      <c r="R25" s="84">
        <f>(E25+F25+H25+I25+K25+L25+N25+O25)*Table1[[#This Row],[Column1]]</f>
        <v>0</v>
      </c>
      <c r="S25" s="45"/>
    </row>
    <row r="26" spans="1:19" s="1" customFormat="1" ht="31" x14ac:dyDescent="0.35">
      <c r="A26" s="30" t="s">
        <v>14</v>
      </c>
      <c r="B26" s="30" t="s">
        <v>411</v>
      </c>
      <c r="C26" s="5" t="s">
        <v>61</v>
      </c>
      <c r="D26" s="3">
        <v>15037</v>
      </c>
      <c r="E26" s="3">
        <v>0</v>
      </c>
      <c r="F26" s="3">
        <v>7500</v>
      </c>
      <c r="G26" s="26"/>
      <c r="H26" s="3"/>
      <c r="I26" s="3"/>
      <c r="J26" s="3">
        <v>30000</v>
      </c>
      <c r="K26" s="3"/>
      <c r="L26" s="3">
        <v>26478.29</v>
      </c>
      <c r="M26" s="4"/>
      <c r="N26" s="3"/>
      <c r="O26" s="35"/>
      <c r="P26" s="68">
        <v>15037</v>
      </c>
      <c r="Q26" s="46"/>
      <c r="R26" s="46">
        <f>(E26+F26+H26+I26+K26+L26+N26+O26)*Table1[[#This Row],[Column1]]</f>
        <v>0</v>
      </c>
      <c r="S26" s="46"/>
    </row>
    <row r="27" spans="1:19" s="1" customFormat="1" ht="40.5" customHeight="1" x14ac:dyDescent="0.35">
      <c r="A27" s="30" t="s">
        <v>15</v>
      </c>
      <c r="B27" s="30" t="s">
        <v>412</v>
      </c>
      <c r="C27" s="5" t="s">
        <v>62</v>
      </c>
      <c r="D27" s="3">
        <v>68000</v>
      </c>
      <c r="E27" s="3">
        <v>12650</v>
      </c>
      <c r="F27" s="3">
        <v>27178.870000000003</v>
      </c>
      <c r="G27" s="26"/>
      <c r="H27" s="3"/>
      <c r="I27" s="3"/>
      <c r="J27" s="3">
        <v>30000</v>
      </c>
      <c r="K27" s="3"/>
      <c r="L27" s="3">
        <v>20626.5</v>
      </c>
      <c r="M27" s="3"/>
      <c r="N27" s="3"/>
      <c r="O27" s="35"/>
      <c r="P27" s="68">
        <v>68000</v>
      </c>
      <c r="Q27" s="46"/>
      <c r="R27" s="46">
        <f>(E27+F27+H27+I27+K27+L27+N27+O27)*Table1[[#This Row],[Column1]]</f>
        <v>0</v>
      </c>
      <c r="S27" s="46"/>
    </row>
    <row r="28" spans="1:19" s="1" customFormat="1" ht="43.4" customHeight="1" x14ac:dyDescent="0.35">
      <c r="A28" s="30" t="s">
        <v>16</v>
      </c>
      <c r="B28" s="30" t="s">
        <v>413</v>
      </c>
      <c r="C28" s="5" t="s">
        <v>63</v>
      </c>
      <c r="D28" s="3">
        <v>64000</v>
      </c>
      <c r="E28" s="3">
        <v>33931.300000000003</v>
      </c>
      <c r="F28" s="3">
        <v>412.53</v>
      </c>
      <c r="G28" s="26"/>
      <c r="H28" s="3"/>
      <c r="I28" s="3"/>
      <c r="J28" s="3">
        <v>11500</v>
      </c>
      <c r="K28" s="3"/>
      <c r="L28" s="3">
        <v>241.76</v>
      </c>
      <c r="M28" s="3"/>
      <c r="N28" s="3"/>
      <c r="O28" s="4"/>
      <c r="P28" s="68">
        <v>94000</v>
      </c>
      <c r="Q28" s="53">
        <v>0.35</v>
      </c>
      <c r="R28" s="46">
        <f>(E28+F28+H28+I28+K28+L28+N28+O28)*Table1[[#This Row],[Column1]]</f>
        <v>12104.9565</v>
      </c>
      <c r="S28" s="46"/>
    </row>
    <row r="29" spans="1:19" s="1" customFormat="1" ht="42.75" customHeight="1" x14ac:dyDescent="0.35">
      <c r="A29" s="30" t="s">
        <v>17</v>
      </c>
      <c r="B29" s="30" t="s">
        <v>414</v>
      </c>
      <c r="C29" s="5" t="s">
        <v>64</v>
      </c>
      <c r="D29" s="3">
        <v>40000</v>
      </c>
      <c r="E29" s="3">
        <v>0</v>
      </c>
      <c r="F29" s="3">
        <v>23188.799999999999</v>
      </c>
      <c r="G29" s="26"/>
      <c r="H29" s="3"/>
      <c r="I29" s="3"/>
      <c r="J29" s="3">
        <v>0</v>
      </c>
      <c r="K29" s="3"/>
      <c r="L29" s="3"/>
      <c r="M29" s="3"/>
      <c r="N29" s="3"/>
      <c r="O29" s="4"/>
      <c r="P29" s="68">
        <v>70000</v>
      </c>
      <c r="Q29" s="53">
        <v>0.4</v>
      </c>
      <c r="R29" s="46">
        <f>(E29+F29+H29+I29+K29+L29+N29+O29)*Table1[[#This Row],[Column1]]</f>
        <v>9275.52</v>
      </c>
      <c r="S29" s="46"/>
    </row>
    <row r="30" spans="1:19" s="1" customFormat="1" ht="50.65" customHeight="1" x14ac:dyDescent="0.35">
      <c r="A30" s="30" t="s">
        <v>18</v>
      </c>
      <c r="B30" s="30" t="s">
        <v>415</v>
      </c>
      <c r="C30" s="5" t="s">
        <v>65</v>
      </c>
      <c r="D30" s="3">
        <v>35000</v>
      </c>
      <c r="E30" s="3">
        <v>0</v>
      </c>
      <c r="F30" s="3">
        <v>809</v>
      </c>
      <c r="G30" s="26">
        <v>40000</v>
      </c>
      <c r="H30" s="3">
        <v>0</v>
      </c>
      <c r="I30" s="77">
        <v>15117.04</v>
      </c>
      <c r="J30" s="3">
        <v>0</v>
      </c>
      <c r="K30" s="3"/>
      <c r="L30" s="3"/>
      <c r="M30" s="3">
        <v>10000</v>
      </c>
      <c r="N30" s="3">
        <v>10000</v>
      </c>
      <c r="O30" s="35"/>
      <c r="P30" s="68">
        <v>95000</v>
      </c>
      <c r="Q30" s="46"/>
      <c r="R30" s="46">
        <f>(E30+F30+H30+I30+K30+L30+N30+O30)*Table1[[#This Row],[Column1]]</f>
        <v>0</v>
      </c>
      <c r="S30" s="46"/>
    </row>
    <row r="31" spans="1:19" s="1" customFormat="1" ht="46.5" x14ac:dyDescent="0.35">
      <c r="A31" s="30" t="s">
        <v>19</v>
      </c>
      <c r="B31" s="30"/>
      <c r="C31" s="5" t="s">
        <v>66</v>
      </c>
      <c r="D31" s="3"/>
      <c r="E31" s="3"/>
      <c r="F31" s="3"/>
      <c r="G31" s="26">
        <v>75000</v>
      </c>
      <c r="H31" s="3">
        <v>0</v>
      </c>
      <c r="I31" s="3">
        <v>0</v>
      </c>
      <c r="J31" s="3"/>
      <c r="K31" s="3"/>
      <c r="L31" s="3"/>
      <c r="M31" s="3">
        <v>30000</v>
      </c>
      <c r="N31" s="3"/>
      <c r="O31" s="35">
        <v>30000</v>
      </c>
      <c r="P31" s="68">
        <v>105000</v>
      </c>
      <c r="Q31" s="53">
        <v>0.5</v>
      </c>
      <c r="R31" s="46">
        <f>(E31+F31+H31+I31+K31+L31+N31+O31)*Table1[[#This Row],[Column1]]</f>
        <v>15000</v>
      </c>
      <c r="S31" s="46"/>
    </row>
    <row r="32" spans="1:19" s="6" customFormat="1" ht="15.5" x14ac:dyDescent="0.35">
      <c r="A32" s="1"/>
      <c r="B32" s="1"/>
      <c r="C32" s="7" t="s">
        <v>7</v>
      </c>
      <c r="D32" s="8">
        <f>SUM(D26:D31)</f>
        <v>222037</v>
      </c>
      <c r="E32" s="8">
        <f t="shared" ref="E32:F32" si="3">SUM(E26:E31)</f>
        <v>46581.3</v>
      </c>
      <c r="F32" s="8">
        <f t="shared" si="3"/>
        <v>59089.2</v>
      </c>
      <c r="G32" s="10">
        <f>SUM(G27:G31)</f>
        <v>115000</v>
      </c>
      <c r="H32" s="10">
        <f t="shared" ref="H32:O32" si="4">SUM(H27:H31)</f>
        <v>0</v>
      </c>
      <c r="I32" s="10">
        <f t="shared" si="4"/>
        <v>15117.04</v>
      </c>
      <c r="J32" s="10">
        <f>SUM(J26:J31)</f>
        <v>71500</v>
      </c>
      <c r="K32" s="10">
        <f>SUM(K26:K31)</f>
        <v>0</v>
      </c>
      <c r="L32" s="10">
        <f>SUM(L26:L31)</f>
        <v>47346.55</v>
      </c>
      <c r="M32" s="10">
        <f t="shared" si="4"/>
        <v>40000</v>
      </c>
      <c r="N32" s="10">
        <f t="shared" si="4"/>
        <v>10000</v>
      </c>
      <c r="O32" s="10">
        <f t="shared" si="4"/>
        <v>30000</v>
      </c>
      <c r="P32" s="66">
        <v>447037</v>
      </c>
      <c r="Q32" s="48"/>
      <c r="R32" s="48">
        <f>(E32+F32+H32+I32+K32+L32+N32+O32)*Table1[[#This Row],[Column1]]</f>
        <v>0</v>
      </c>
      <c r="S32" s="48"/>
    </row>
    <row r="33" spans="1:19" s="1" customFormat="1" ht="15.5" x14ac:dyDescent="0.35">
      <c r="A33" s="29" t="s">
        <v>20</v>
      </c>
      <c r="B33" s="29"/>
      <c r="C33" s="95" t="s">
        <v>67</v>
      </c>
      <c r="D33" s="95"/>
      <c r="E33" s="95"/>
      <c r="F33" s="95"/>
      <c r="G33" s="95"/>
      <c r="H33" s="95"/>
      <c r="I33" s="95"/>
      <c r="J33" s="95"/>
      <c r="K33" s="95"/>
      <c r="L33" s="95"/>
      <c r="M33" s="95"/>
      <c r="N33" s="95"/>
      <c r="O33" s="95"/>
      <c r="P33" s="65"/>
      <c r="Q33" s="45"/>
      <c r="R33" s="84">
        <f>(E33+F33+H33+I33+K33+L33+N33+O33)*Table1[[#This Row],[Column1]]</f>
        <v>0</v>
      </c>
      <c r="S33" s="45"/>
    </row>
    <row r="34" spans="1:19" s="1" customFormat="1" ht="65.150000000000006" customHeight="1" x14ac:dyDescent="0.35">
      <c r="A34" s="30" t="s">
        <v>21</v>
      </c>
      <c r="B34" s="30" t="s">
        <v>416</v>
      </c>
      <c r="C34" s="9" t="s">
        <v>68</v>
      </c>
      <c r="D34" s="3">
        <v>50000</v>
      </c>
      <c r="E34" s="3">
        <v>0</v>
      </c>
      <c r="F34" s="26">
        <v>0</v>
      </c>
      <c r="G34" s="26"/>
      <c r="H34" s="3"/>
      <c r="I34" s="3"/>
      <c r="J34" s="3">
        <v>40700</v>
      </c>
      <c r="K34" s="3"/>
      <c r="L34" s="3">
        <v>10076.18</v>
      </c>
      <c r="M34" s="4"/>
      <c r="N34" s="4"/>
      <c r="O34" s="35"/>
      <c r="P34" s="64">
        <v>50000</v>
      </c>
      <c r="Q34" s="53">
        <v>0.35</v>
      </c>
      <c r="R34" s="46">
        <f>(E34+F34+H34+I34+K34+L34+N34+O34)*Table1[[#This Row],[Column1]]</f>
        <v>3526.663</v>
      </c>
      <c r="S34" s="46"/>
    </row>
    <row r="35" spans="1:19" s="1" customFormat="1" ht="89.65" customHeight="1" x14ac:dyDescent="0.35">
      <c r="A35" s="30" t="s">
        <v>22</v>
      </c>
      <c r="B35" s="30" t="s">
        <v>327</v>
      </c>
      <c r="C35" s="9" t="s">
        <v>69</v>
      </c>
      <c r="D35" s="3">
        <v>46500</v>
      </c>
      <c r="E35" s="3">
        <v>0</v>
      </c>
      <c r="F35" s="26">
        <v>677.81</v>
      </c>
      <c r="H35" s="3"/>
      <c r="I35" s="3"/>
      <c r="J35" s="3">
        <v>0</v>
      </c>
      <c r="K35" s="4"/>
      <c r="L35" s="4"/>
      <c r="M35" s="4"/>
      <c r="N35" s="4"/>
      <c r="O35" s="35"/>
      <c r="P35" s="64">
        <v>90500</v>
      </c>
      <c r="Q35" s="53">
        <v>0.35</v>
      </c>
      <c r="R35" s="46">
        <f>(E35+F35+H35+I35+K35+L35+N35+O35)*Table1[[#This Row],[Column1]]</f>
        <v>237.23349999999996</v>
      </c>
      <c r="S35" s="46"/>
    </row>
    <row r="36" spans="1:19" s="1" customFormat="1" ht="15.5" x14ac:dyDescent="0.35">
      <c r="C36" s="7" t="s">
        <v>7</v>
      </c>
      <c r="D36" s="10">
        <f>SUM(D34:D35)</f>
        <v>96500</v>
      </c>
      <c r="E36" s="10">
        <f t="shared" ref="E36:F36" si="5">SUM(E34:E35)</f>
        <v>0</v>
      </c>
      <c r="F36" s="10">
        <f t="shared" si="5"/>
        <v>677.81</v>
      </c>
      <c r="G36" s="10">
        <f t="shared" ref="G36:O36" si="6">SUM(G34:G35)</f>
        <v>0</v>
      </c>
      <c r="H36" s="10">
        <f t="shared" si="6"/>
        <v>0</v>
      </c>
      <c r="I36" s="10">
        <f t="shared" si="6"/>
        <v>0</v>
      </c>
      <c r="J36" s="10">
        <f t="shared" si="6"/>
        <v>40700</v>
      </c>
      <c r="K36" s="10">
        <f t="shared" si="6"/>
        <v>0</v>
      </c>
      <c r="L36" s="10">
        <f t="shared" si="6"/>
        <v>10076.18</v>
      </c>
      <c r="M36" s="10">
        <f t="shared" si="6"/>
        <v>0</v>
      </c>
      <c r="N36" s="10">
        <f t="shared" si="6"/>
        <v>0</v>
      </c>
      <c r="O36" s="10">
        <f t="shared" si="6"/>
        <v>0</v>
      </c>
      <c r="P36" s="66">
        <v>140500</v>
      </c>
      <c r="Q36" s="48"/>
      <c r="R36" s="48">
        <f>(E36+F36+H36+I36+K36+L36+N36+O36)*Table1[[#This Row],[Column1]]</f>
        <v>0</v>
      </c>
      <c r="S36" s="48"/>
    </row>
    <row r="37" spans="1:19" s="1" customFormat="1" ht="15.75" customHeight="1" x14ac:dyDescent="0.35">
      <c r="A37" s="11"/>
      <c r="B37" s="11"/>
      <c r="C37" s="36"/>
      <c r="D37" s="37"/>
      <c r="E37" s="37"/>
      <c r="F37" s="38"/>
      <c r="G37" s="38"/>
      <c r="J37" s="37"/>
      <c r="K37" s="37"/>
      <c r="L37" s="37"/>
      <c r="M37" s="37"/>
      <c r="N37" s="37"/>
      <c r="O37" s="39"/>
      <c r="P37" s="69"/>
      <c r="Q37" s="49"/>
      <c r="R37" s="49">
        <f>(E37+F37+H37+I37+K37+L37+N37+O37)*Table1[[#This Row],[Column1]]</f>
        <v>0</v>
      </c>
      <c r="S37" s="49"/>
    </row>
    <row r="38" spans="1:19" s="1" customFormat="1" ht="141.65" customHeight="1" x14ac:dyDescent="0.35">
      <c r="A38" s="31" t="s">
        <v>47</v>
      </c>
      <c r="B38" s="31"/>
      <c r="C38" s="95"/>
      <c r="D38" s="95"/>
      <c r="E38" s="95"/>
      <c r="F38" s="95"/>
      <c r="G38" s="95"/>
      <c r="H38" s="95"/>
      <c r="I38" s="95"/>
      <c r="J38" s="95"/>
      <c r="K38" s="95"/>
      <c r="L38" s="95"/>
      <c r="M38" s="95"/>
      <c r="N38" s="95"/>
      <c r="O38" s="95"/>
      <c r="P38" s="67"/>
      <c r="Q38" s="45"/>
      <c r="R38" s="84">
        <f>(E38+F38+H38+I38+K38+L38+N38+O38)*Table1[[#This Row],[Column1]]</f>
        <v>0</v>
      </c>
      <c r="S38" s="45"/>
    </row>
    <row r="39" spans="1:19" s="1" customFormat="1" ht="15.5" x14ac:dyDescent="0.35">
      <c r="A39" s="29" t="s">
        <v>23</v>
      </c>
      <c r="B39" s="29"/>
      <c r="C39" s="95" t="s">
        <v>70</v>
      </c>
      <c r="D39" s="95"/>
      <c r="E39" s="95"/>
      <c r="F39" s="95"/>
      <c r="G39" s="95"/>
      <c r="H39" s="95"/>
      <c r="I39" s="95"/>
      <c r="J39" s="95"/>
      <c r="K39" s="95"/>
      <c r="L39" s="95"/>
      <c r="M39" s="95"/>
      <c r="N39" s="95"/>
      <c r="O39" s="95"/>
      <c r="P39" s="65"/>
      <c r="Q39" s="45"/>
      <c r="R39" s="84">
        <f>(E39+F39+H39+I39+K39+L39+N39+O39)*Table1[[#This Row],[Column1]]</f>
        <v>0</v>
      </c>
      <c r="S39" s="45"/>
    </row>
    <row r="40" spans="1:19" s="1" customFormat="1" ht="42" customHeight="1" x14ac:dyDescent="0.35">
      <c r="A40" s="30" t="s">
        <v>24</v>
      </c>
      <c r="B40" s="30"/>
      <c r="C40" s="5" t="s">
        <v>71</v>
      </c>
      <c r="D40" s="3"/>
      <c r="E40" s="3"/>
      <c r="F40" s="26"/>
      <c r="G40" s="26">
        <v>50000</v>
      </c>
      <c r="H40" s="3"/>
      <c r="I40" s="3"/>
      <c r="J40" s="3">
        <v>18000</v>
      </c>
      <c r="K40" s="3"/>
      <c r="L40" s="3">
        <v>10268.06</v>
      </c>
      <c r="M40" s="3">
        <v>15000</v>
      </c>
      <c r="N40" s="4"/>
      <c r="O40" s="35">
        <v>2582</v>
      </c>
      <c r="P40" s="64">
        <v>65000</v>
      </c>
      <c r="Q40" s="53">
        <v>0.35</v>
      </c>
      <c r="R40" s="46">
        <f>(E40+F40+H40+I40+K40+L40+N40+O40)*Table1[[#This Row],[Column1]]</f>
        <v>4497.5209999999997</v>
      </c>
      <c r="S40" s="46"/>
    </row>
    <row r="41" spans="1:19" s="1" customFormat="1" ht="46.5" x14ac:dyDescent="0.35">
      <c r="A41" s="30" t="s">
        <v>25</v>
      </c>
      <c r="B41" s="30" t="s">
        <v>417</v>
      </c>
      <c r="C41" s="5" t="s">
        <v>72</v>
      </c>
      <c r="D41" s="3">
        <v>40500</v>
      </c>
      <c r="E41" s="3"/>
      <c r="F41" s="26"/>
      <c r="G41" s="26"/>
      <c r="H41" s="3"/>
      <c r="I41" s="3"/>
      <c r="J41" s="3">
        <v>0</v>
      </c>
      <c r="K41" s="3"/>
      <c r="L41" s="3"/>
      <c r="M41" s="3">
        <v>10000</v>
      </c>
      <c r="N41" s="4"/>
      <c r="O41" s="82">
        <v>5036</v>
      </c>
      <c r="P41" s="64">
        <v>68500</v>
      </c>
      <c r="Q41" s="53">
        <v>0.35</v>
      </c>
      <c r="R41" s="46">
        <f>(E41+F41+H41+I41+K41+L41+N41+O41)*Table1[[#This Row],[Column1]]</f>
        <v>1762.6</v>
      </c>
      <c r="S41" s="46"/>
    </row>
    <row r="42" spans="1:19" s="1" customFormat="1" ht="37.5" customHeight="1" x14ac:dyDescent="0.35">
      <c r="C42" s="7" t="s">
        <v>7</v>
      </c>
      <c r="D42" s="8">
        <f>SUM(D40:D41)</f>
        <v>40500</v>
      </c>
      <c r="E42" s="8">
        <f t="shared" ref="E42:F42" si="7">SUM(E40:E41)</f>
        <v>0</v>
      </c>
      <c r="F42" s="8">
        <f t="shared" si="7"/>
        <v>0</v>
      </c>
      <c r="G42" s="8">
        <f t="shared" ref="G42:O42" si="8">SUM(G40:G41)</f>
        <v>50000</v>
      </c>
      <c r="H42" s="8">
        <f t="shared" si="8"/>
        <v>0</v>
      </c>
      <c r="I42" s="8">
        <f t="shared" si="8"/>
        <v>0</v>
      </c>
      <c r="J42" s="8">
        <f t="shared" si="8"/>
        <v>18000</v>
      </c>
      <c r="K42" s="8">
        <f t="shared" si="8"/>
        <v>0</v>
      </c>
      <c r="L42" s="8">
        <f t="shared" si="8"/>
        <v>10268.06</v>
      </c>
      <c r="M42" s="8">
        <f t="shared" si="8"/>
        <v>25000</v>
      </c>
      <c r="N42" s="8">
        <f t="shared" si="8"/>
        <v>0</v>
      </c>
      <c r="O42" s="8">
        <f t="shared" si="8"/>
        <v>7618</v>
      </c>
      <c r="P42" s="66">
        <v>133500</v>
      </c>
      <c r="Q42" s="48"/>
      <c r="R42" s="48">
        <f>(E42+F42+H42+I42+K42+L42+N42+O42)*Table1[[#This Row],[Column1]]</f>
        <v>0</v>
      </c>
      <c r="S42" s="48"/>
    </row>
    <row r="43" spans="1:19" s="1" customFormat="1" ht="21" customHeight="1" x14ac:dyDescent="0.35">
      <c r="A43" s="29" t="s">
        <v>26</v>
      </c>
      <c r="B43" s="29"/>
      <c r="C43" s="95" t="s">
        <v>73</v>
      </c>
      <c r="D43" s="95"/>
      <c r="E43" s="95"/>
      <c r="F43" s="95"/>
      <c r="G43" s="95"/>
      <c r="H43" s="95"/>
      <c r="I43" s="95"/>
      <c r="J43" s="95"/>
      <c r="K43" s="95"/>
      <c r="L43" s="95"/>
      <c r="M43" s="95"/>
      <c r="N43" s="95"/>
      <c r="O43" s="95"/>
      <c r="P43" s="65"/>
      <c r="Q43" s="45"/>
      <c r="R43" s="84">
        <f>(E43+F43+H43+I43+K43+L43+N43+O43)*Table1[[#This Row],[Column1]]</f>
        <v>0</v>
      </c>
      <c r="S43" s="45"/>
    </row>
    <row r="44" spans="1:19" s="1" customFormat="1" ht="81" customHeight="1" x14ac:dyDescent="0.35">
      <c r="A44" s="30" t="s">
        <v>27</v>
      </c>
      <c r="B44" s="30" t="s">
        <v>418</v>
      </c>
      <c r="C44" s="5" t="s">
        <v>74</v>
      </c>
      <c r="D44" s="3">
        <v>18000</v>
      </c>
      <c r="E44" s="3">
        <v>0</v>
      </c>
      <c r="F44" s="26">
        <v>0</v>
      </c>
      <c r="G44" s="26">
        <v>30000</v>
      </c>
      <c r="H44" s="3">
        <v>0</v>
      </c>
      <c r="I44" s="3">
        <v>0</v>
      </c>
      <c r="J44" s="26">
        <v>8650</v>
      </c>
      <c r="K44" s="4"/>
      <c r="L44" s="3">
        <v>8616.77</v>
      </c>
      <c r="M44" s="26">
        <v>10000</v>
      </c>
      <c r="N44" s="35"/>
      <c r="O44" s="35">
        <v>10000</v>
      </c>
      <c r="P44" s="64">
        <v>66000</v>
      </c>
      <c r="Q44" s="53">
        <v>0.35</v>
      </c>
      <c r="R44" s="46">
        <f>(E44+F44+H44+I44+K44+L44+N44+O44)*Table1[[#This Row],[Column1]]</f>
        <v>6515.8694999999998</v>
      </c>
      <c r="S44" s="46"/>
    </row>
    <row r="45" spans="1:19" s="1" customFormat="1" ht="46.5" x14ac:dyDescent="0.35">
      <c r="A45" s="30" t="s">
        <v>28</v>
      </c>
      <c r="B45" s="30" t="s">
        <v>368</v>
      </c>
      <c r="C45" s="5" t="s">
        <v>75</v>
      </c>
      <c r="D45" s="3">
        <v>21600</v>
      </c>
      <c r="E45" s="3">
        <v>0</v>
      </c>
      <c r="F45" s="26">
        <v>7384.9</v>
      </c>
      <c r="G45" s="26">
        <v>40000</v>
      </c>
      <c r="H45" s="3">
        <v>0</v>
      </c>
      <c r="I45" s="3">
        <v>0</v>
      </c>
      <c r="J45" s="26">
        <v>10350</v>
      </c>
      <c r="K45" s="4"/>
      <c r="L45" s="79">
        <v>3247.72</v>
      </c>
      <c r="M45" s="26">
        <v>7290</v>
      </c>
      <c r="N45" s="35">
        <v>7290</v>
      </c>
      <c r="O45" s="35"/>
      <c r="P45" s="64">
        <v>77890</v>
      </c>
      <c r="Q45" s="53">
        <v>0.4</v>
      </c>
      <c r="R45" s="46">
        <f>(E45+F45+H45+I45+K45+L45+N45+O45)*Table1[[#This Row],[Column1]]</f>
        <v>7169.0479999999998</v>
      </c>
      <c r="S45" s="46"/>
    </row>
    <row r="46" spans="1:19" s="1" customFormat="1" ht="31" x14ac:dyDescent="0.35">
      <c r="A46" s="30" t="s">
        <v>29</v>
      </c>
      <c r="B46" s="30" t="s">
        <v>344</v>
      </c>
      <c r="C46" s="5" t="s">
        <v>76</v>
      </c>
      <c r="D46" s="3">
        <v>18000</v>
      </c>
      <c r="E46" s="3">
        <v>0</v>
      </c>
      <c r="F46" s="26">
        <v>6240</v>
      </c>
      <c r="G46" s="26">
        <v>80000</v>
      </c>
      <c r="H46" s="3">
        <v>0</v>
      </c>
      <c r="I46" s="3">
        <v>0</v>
      </c>
      <c r="J46" s="26">
        <v>10350</v>
      </c>
      <c r="K46" s="4"/>
      <c r="L46" s="79"/>
      <c r="M46" s="26">
        <v>15000</v>
      </c>
      <c r="N46" s="35">
        <v>15000</v>
      </c>
      <c r="O46" s="35"/>
      <c r="P46" s="64">
        <v>122000</v>
      </c>
      <c r="Q46" s="53">
        <v>0.4</v>
      </c>
      <c r="R46" s="46">
        <f>(E46+F46+H46+I46+K46+L46+N46+O46)*Table1[[#This Row],[Column1]]</f>
        <v>8496</v>
      </c>
      <c r="S46" s="46"/>
    </row>
    <row r="47" spans="1:19" s="1" customFormat="1" ht="15.5" x14ac:dyDescent="0.35">
      <c r="C47" s="7" t="s">
        <v>7</v>
      </c>
      <c r="D47" s="10">
        <f>SUM(D44:D46)</f>
        <v>57600</v>
      </c>
      <c r="E47" s="10">
        <f t="shared" ref="E47:F47" si="9">SUM(E44:E46)</f>
        <v>0</v>
      </c>
      <c r="F47" s="10">
        <f t="shared" si="9"/>
        <v>13624.9</v>
      </c>
      <c r="G47" s="10">
        <f t="shared" ref="G47:O47" si="10">SUM(G44:G46)</f>
        <v>150000</v>
      </c>
      <c r="H47" s="10">
        <f t="shared" si="10"/>
        <v>0</v>
      </c>
      <c r="I47" s="10">
        <f t="shared" si="10"/>
        <v>0</v>
      </c>
      <c r="J47" s="10">
        <f t="shared" si="10"/>
        <v>29350</v>
      </c>
      <c r="K47" s="10">
        <f t="shared" si="10"/>
        <v>0</v>
      </c>
      <c r="L47" s="10">
        <f t="shared" si="10"/>
        <v>11864.49</v>
      </c>
      <c r="M47" s="10">
        <f t="shared" si="10"/>
        <v>32290</v>
      </c>
      <c r="N47" s="10">
        <f t="shared" si="10"/>
        <v>22290</v>
      </c>
      <c r="O47" s="10">
        <f t="shared" si="10"/>
        <v>10000</v>
      </c>
      <c r="P47" s="66">
        <v>265890</v>
      </c>
      <c r="Q47" s="48"/>
      <c r="R47" s="48">
        <f>(E47+F47+H47+I47+K47+L47+N47+O47)*Table1[[#This Row],[Column1]]</f>
        <v>0</v>
      </c>
      <c r="S47" s="48"/>
    </row>
    <row r="48" spans="1:19" s="1" customFormat="1" ht="15.75" customHeight="1" x14ac:dyDescent="0.35">
      <c r="A48" s="11"/>
      <c r="B48" s="11"/>
      <c r="C48" s="36"/>
      <c r="D48" s="37"/>
      <c r="E48" s="37"/>
      <c r="F48" s="38"/>
      <c r="G48" s="38"/>
      <c r="H48" s="37"/>
      <c r="I48" s="37"/>
      <c r="J48" s="37"/>
      <c r="K48" s="37"/>
      <c r="L48" s="37"/>
      <c r="M48" s="37"/>
      <c r="N48" s="37"/>
      <c r="O48" s="39"/>
      <c r="P48" s="69"/>
      <c r="Q48" s="49"/>
      <c r="R48" s="49">
        <f>(E48+F48+H48+I48+K48+L48+N48+O48)*Table1[[#This Row],[Column1]]</f>
        <v>0</v>
      </c>
      <c r="S48" s="49"/>
    </row>
    <row r="49" spans="1:19" s="1" customFormat="1" ht="15.5" x14ac:dyDescent="0.35">
      <c r="A49" s="31"/>
      <c r="B49" s="31"/>
      <c r="C49" s="95"/>
      <c r="D49" s="95"/>
      <c r="E49" s="95"/>
      <c r="F49" s="95"/>
      <c r="G49" s="95"/>
      <c r="H49" s="95"/>
      <c r="I49" s="95"/>
      <c r="J49" s="95"/>
      <c r="K49" s="95"/>
      <c r="L49" s="95"/>
      <c r="M49" s="95"/>
      <c r="N49" s="95"/>
      <c r="O49" s="95"/>
      <c r="P49" s="67"/>
      <c r="Q49" s="45"/>
      <c r="R49" s="84">
        <f>(E49+F49+H49+I49+K49+L49+N49+O49)*Table1[[#This Row],[Column1]]</f>
        <v>0</v>
      </c>
      <c r="S49" s="45"/>
    </row>
    <row r="50" spans="1:19" s="1" customFormat="1" ht="15.5" x14ac:dyDescent="0.35">
      <c r="A50" s="29" t="s">
        <v>77</v>
      </c>
      <c r="B50" s="29"/>
      <c r="C50" s="95" t="s">
        <v>78</v>
      </c>
      <c r="D50" s="95"/>
      <c r="E50" s="95"/>
      <c r="F50" s="95"/>
      <c r="G50" s="95"/>
      <c r="H50" s="95"/>
      <c r="I50" s="95"/>
      <c r="J50" s="95"/>
      <c r="K50" s="95"/>
      <c r="L50" s="95"/>
      <c r="M50" s="95"/>
      <c r="N50" s="95"/>
      <c r="O50" s="95"/>
      <c r="P50" s="65"/>
      <c r="Q50" s="45"/>
      <c r="R50" s="84">
        <f>(E50+F50+H50+I50+K50+L50+N50+O50)*Table1[[#This Row],[Column1]]</f>
        <v>0</v>
      </c>
      <c r="S50" s="45"/>
    </row>
    <row r="51" spans="1:19" s="1" customFormat="1" ht="46.15" customHeight="1" x14ac:dyDescent="0.35">
      <c r="A51" s="30" t="s">
        <v>79</v>
      </c>
      <c r="B51" s="30"/>
      <c r="C51" s="5" t="s">
        <v>80</v>
      </c>
      <c r="D51" s="3">
        <v>21600</v>
      </c>
      <c r="E51" s="3">
        <v>0</v>
      </c>
      <c r="F51" s="26">
        <v>0</v>
      </c>
      <c r="G51" s="26">
        <v>75000</v>
      </c>
      <c r="H51" s="3">
        <v>0</v>
      </c>
      <c r="I51" s="3">
        <v>0</v>
      </c>
      <c r="J51" s="26">
        <v>10000.040000000001</v>
      </c>
      <c r="K51" s="4"/>
      <c r="L51" s="79">
        <v>0</v>
      </c>
      <c r="M51" s="26">
        <v>20000</v>
      </c>
      <c r="N51" s="35">
        <v>15000</v>
      </c>
      <c r="O51" s="35">
        <v>5000</v>
      </c>
      <c r="P51" s="64">
        <v>126600</v>
      </c>
      <c r="Q51" s="53">
        <v>0.4</v>
      </c>
      <c r="R51" s="46">
        <f>(E51+F51+H51+I51+K51+L51+N51+O51)*Table1[[#This Row],[Column1]]</f>
        <v>8000</v>
      </c>
      <c r="S51" s="46"/>
    </row>
    <row r="52" spans="1:19" s="1" customFormat="1" ht="64.150000000000006" customHeight="1" x14ac:dyDescent="0.35">
      <c r="A52" s="30" t="s">
        <v>82</v>
      </c>
      <c r="B52" s="30" t="s">
        <v>420</v>
      </c>
      <c r="C52" s="5" t="s">
        <v>81</v>
      </c>
      <c r="D52" s="3">
        <v>76500</v>
      </c>
      <c r="E52" s="3">
        <v>9500</v>
      </c>
      <c r="F52" s="26">
        <v>25500</v>
      </c>
      <c r="G52" s="26">
        <v>151121.5</v>
      </c>
      <c r="H52" s="3">
        <v>0</v>
      </c>
      <c r="I52" s="3">
        <v>31072.65</v>
      </c>
      <c r="J52" s="26">
        <v>37175</v>
      </c>
      <c r="K52" s="79">
        <v>0</v>
      </c>
      <c r="L52" s="79">
        <v>0</v>
      </c>
      <c r="M52" s="26">
        <v>75000</v>
      </c>
      <c r="N52" s="35"/>
      <c r="O52" s="35">
        <v>10000</v>
      </c>
      <c r="P52" s="64">
        <v>324621.5</v>
      </c>
      <c r="Q52" s="53">
        <v>0.5</v>
      </c>
      <c r="R52" s="46">
        <f>(E52+F52+H52+I52+K52+L52+N52+O52)*Table1[[#This Row],[Column1]]</f>
        <v>38036.324999999997</v>
      </c>
      <c r="S52" s="46"/>
    </row>
    <row r="53" spans="1:19" s="1" customFormat="1" ht="15.5" x14ac:dyDescent="0.35">
      <c r="C53" s="7" t="s">
        <v>7</v>
      </c>
      <c r="D53" s="8">
        <f>SUM(D51:D52)</f>
        <v>98100</v>
      </c>
      <c r="E53" s="8">
        <f t="shared" ref="E53:F53" si="11">SUM(E51:E52)</f>
        <v>9500</v>
      </c>
      <c r="F53" s="8">
        <f t="shared" si="11"/>
        <v>25500</v>
      </c>
      <c r="G53" s="8">
        <f t="shared" ref="G53:O53" si="12">SUM(G51:G52)</f>
        <v>226121.5</v>
      </c>
      <c r="H53" s="8">
        <f t="shared" si="12"/>
        <v>0</v>
      </c>
      <c r="I53" s="8">
        <f t="shared" si="12"/>
        <v>31072.65</v>
      </c>
      <c r="J53" s="8">
        <f t="shared" si="12"/>
        <v>47175.040000000001</v>
      </c>
      <c r="K53" s="8">
        <f t="shared" si="12"/>
        <v>0</v>
      </c>
      <c r="L53" s="8">
        <f t="shared" si="12"/>
        <v>0</v>
      </c>
      <c r="M53" s="8">
        <f t="shared" si="12"/>
        <v>95000</v>
      </c>
      <c r="N53" s="8">
        <f t="shared" si="12"/>
        <v>15000</v>
      </c>
      <c r="O53" s="8">
        <f t="shared" si="12"/>
        <v>15000</v>
      </c>
      <c r="P53" s="66"/>
      <c r="Q53" s="48"/>
      <c r="R53" s="48">
        <f>(E53+F53+H53+I53+K53+L53+N53+O53)*Table1[[#This Row],[Column1]]</f>
        <v>0</v>
      </c>
      <c r="S53" s="48"/>
    </row>
    <row r="54" spans="1:19" s="1" customFormat="1" ht="63.75" customHeight="1" x14ac:dyDescent="0.35">
      <c r="A54" s="31" t="s">
        <v>30</v>
      </c>
      <c r="B54" s="31"/>
      <c r="C54" s="12"/>
      <c r="D54" s="13"/>
      <c r="E54" s="3">
        <v>183.95000000000005</v>
      </c>
      <c r="F54" s="13">
        <v>150571.09000000023</v>
      </c>
      <c r="G54" s="27"/>
      <c r="H54" s="13"/>
      <c r="I54" s="13"/>
      <c r="J54" s="26">
        <v>80000</v>
      </c>
      <c r="K54" s="26"/>
      <c r="L54" s="26">
        <f>43524.29+36331.44</f>
        <v>79855.73000000001</v>
      </c>
      <c r="M54" s="26">
        <v>80000</v>
      </c>
      <c r="N54" s="83">
        <v>65000</v>
      </c>
      <c r="O54" s="14"/>
      <c r="P54" s="64">
        <v>160000</v>
      </c>
      <c r="Q54" s="50"/>
      <c r="R54" s="50">
        <f>(E54+F54+H54+I54+K54+L54+N54+O54)*Table1[[#This Row],[Column1]]</f>
        <v>0</v>
      </c>
      <c r="S54" s="50"/>
    </row>
    <row r="55" spans="1:19" s="1" customFormat="1" ht="69.75" customHeight="1" x14ac:dyDescent="0.35">
      <c r="A55" s="31" t="s">
        <v>31</v>
      </c>
      <c r="B55" s="31"/>
      <c r="C55" s="12"/>
      <c r="D55" s="13"/>
      <c r="E55" s="3"/>
      <c r="F55" s="13"/>
      <c r="G55" s="27"/>
      <c r="H55" s="13"/>
      <c r="I55" s="13"/>
      <c r="J55" s="26">
        <v>70290.14</v>
      </c>
      <c r="K55" s="26"/>
      <c r="L55" s="26">
        <v>67631.87</v>
      </c>
      <c r="M55" s="26">
        <v>65000</v>
      </c>
      <c r="N55" s="83">
        <v>25000</v>
      </c>
      <c r="O55" s="35">
        <v>30000</v>
      </c>
      <c r="P55" s="64">
        <v>135289.72</v>
      </c>
      <c r="Q55" s="50"/>
      <c r="R55" s="50">
        <f>(E55+F55+H55+I55+K55+L55+N55+O55)*Table1[[#This Row],[Column1]]</f>
        <v>0</v>
      </c>
      <c r="S55" s="50"/>
    </row>
    <row r="56" spans="1:19" s="1" customFormat="1" ht="57" customHeight="1" x14ac:dyDescent="0.35">
      <c r="A56" s="31" t="s">
        <v>32</v>
      </c>
      <c r="B56" s="31" t="s">
        <v>376</v>
      </c>
      <c r="C56" s="12"/>
      <c r="D56" s="13">
        <v>40000</v>
      </c>
      <c r="E56" s="3">
        <v>0</v>
      </c>
      <c r="F56" s="13">
        <v>16901</v>
      </c>
      <c r="G56" s="27">
        <v>30000</v>
      </c>
      <c r="H56" s="13"/>
      <c r="I56" s="78">
        <v>4604.3999999999996</v>
      </c>
      <c r="J56" s="26">
        <v>19999.54</v>
      </c>
      <c r="K56" s="26"/>
      <c r="L56" s="26">
        <v>19744.849999999999</v>
      </c>
      <c r="M56" s="26">
        <v>20000</v>
      </c>
      <c r="N56" s="83">
        <v>5000</v>
      </c>
      <c r="O56" s="35">
        <v>10000</v>
      </c>
      <c r="P56" s="64">
        <v>110000</v>
      </c>
      <c r="Q56" s="50"/>
      <c r="R56" s="50">
        <f>(E56+F56+H56+I56+K56+L56+N56+O56)*Table1[[#This Row],[Column1]]</f>
        <v>0</v>
      </c>
      <c r="S56" s="50"/>
    </row>
    <row r="57" spans="1:19" s="1" customFormat="1" ht="65.25" customHeight="1" x14ac:dyDescent="0.35">
      <c r="A57" s="32" t="s">
        <v>33</v>
      </c>
      <c r="B57" s="31" t="s">
        <v>442</v>
      </c>
      <c r="C57" s="12"/>
      <c r="D57" s="13">
        <v>20000</v>
      </c>
      <c r="E57" s="27">
        <v>0</v>
      </c>
      <c r="F57" s="27">
        <v>0</v>
      </c>
      <c r="G57" s="27">
        <v>10000</v>
      </c>
      <c r="H57" s="13"/>
      <c r="I57" s="13"/>
      <c r="J57" s="26">
        <v>10000</v>
      </c>
      <c r="K57" s="26"/>
      <c r="L57" s="26"/>
      <c r="M57" s="26">
        <v>10000</v>
      </c>
      <c r="N57" s="83"/>
      <c r="O57" s="35"/>
      <c r="P57" s="64">
        <v>50000</v>
      </c>
      <c r="Q57" s="50"/>
      <c r="R57" s="50">
        <f>(E57+F57+H57+I57+K57+L57+N57+O57)*Table1[[#This Row],[Column1]]</f>
        <v>0</v>
      </c>
      <c r="S57" s="50"/>
    </row>
    <row r="58" spans="1:19" ht="39" customHeight="1" x14ac:dyDescent="0.45">
      <c r="A58" s="33" t="s">
        <v>34</v>
      </c>
      <c r="B58" s="33"/>
      <c r="C58" s="15"/>
      <c r="D58" s="22">
        <f>D17+D23+D32+D36+D42+D47+D53+D56+D57</f>
        <v>1028037</v>
      </c>
      <c r="E58" s="22">
        <f>E17+E23+E32+E36+E42+E47+E53+E54+E55+E56+E57</f>
        <v>98914.2</v>
      </c>
      <c r="F58" s="22">
        <f>F17+F23+F32+F36+F42+F47+F53+F54+F55+F56+F57</f>
        <v>453727.69000000018</v>
      </c>
      <c r="G58" s="22">
        <f>G17+G23+G32+G36+G42+G47+G53+G56+G57</f>
        <v>841121.5</v>
      </c>
      <c r="H58" s="22">
        <f t="shared" ref="H58:M58" si="13">H17+H23+H32+H36+H42+H47+H53+H56+H57</f>
        <v>35370.35</v>
      </c>
      <c r="I58" s="22">
        <f t="shared" si="13"/>
        <v>141431.10999999999</v>
      </c>
      <c r="J58" s="22">
        <f>J17+J23+J32+J36+J42+J47+J53+J56+J57+J54+J55</f>
        <v>467289.72</v>
      </c>
      <c r="K58" s="22">
        <f>K17+K23+K32+K36+K42+K47+K53+K56+K57+K55+K54</f>
        <v>0</v>
      </c>
      <c r="L58" s="22">
        <f>L17+L23+L32+L36+L42+L47+L53+L56+L57+L55+L54</f>
        <v>299300.88</v>
      </c>
      <c r="M58" s="22">
        <f>M17+M23+M32+M36+M42+M47+M53+M54+M55+M56+M57</f>
        <v>467290</v>
      </c>
      <c r="N58" s="22">
        <f>N17+N23+N32+N36+N42+N47+N53+N54+N55+N56+N57</f>
        <v>197290</v>
      </c>
      <c r="O58" s="22">
        <f>O17+O23+O32+O36+O42+O47+O53+O54+O55+O56+O57</f>
        <v>147618</v>
      </c>
      <c r="P58" s="64">
        <v>2803738</v>
      </c>
      <c r="Q58" s="51"/>
      <c r="R58" s="51">
        <f>(E58+F58+H58+I58+K58+L58+N58+O58)*Table1[[#This Row],[Column1]]</f>
        <v>0</v>
      </c>
      <c r="S58" s="51"/>
    </row>
    <row r="59" spans="1:19" ht="38.25" customHeight="1" x14ac:dyDescent="0.45">
      <c r="A59" s="34" t="s">
        <v>35</v>
      </c>
      <c r="B59" s="34"/>
      <c r="C59" s="16"/>
      <c r="D59" s="18">
        <f>D58*7%</f>
        <v>71962.590000000011</v>
      </c>
      <c r="E59" s="18">
        <v>6923.99</v>
      </c>
      <c r="F59" s="18">
        <v>31760.959999999995</v>
      </c>
      <c r="G59" s="18">
        <f t="shared" ref="G59:O59" si="14">G58*7%</f>
        <v>58878.505000000005</v>
      </c>
      <c r="H59" s="18">
        <f t="shared" si="14"/>
        <v>2475.9245000000001</v>
      </c>
      <c r="I59" s="18">
        <f t="shared" si="14"/>
        <v>9900.1777000000002</v>
      </c>
      <c r="J59" s="18">
        <v>32710.05</v>
      </c>
      <c r="K59" s="18"/>
      <c r="L59" s="18">
        <v>20951.04</v>
      </c>
      <c r="M59" s="18">
        <v>32710.05</v>
      </c>
      <c r="N59" s="18">
        <f t="shared" si="14"/>
        <v>13810.300000000001</v>
      </c>
      <c r="O59" s="18">
        <f t="shared" si="14"/>
        <v>10333.26</v>
      </c>
      <c r="P59" s="64">
        <v>196262</v>
      </c>
      <c r="Q59" s="52"/>
      <c r="R59" s="52">
        <f>(E59+F59+H59+I59+K59+L59+N59+O59)*Table1[[#This Row],[Column1]]</f>
        <v>0</v>
      </c>
      <c r="S59" s="52"/>
    </row>
    <row r="60" spans="1:19" s="105" customFormat="1" ht="42.75" customHeight="1" x14ac:dyDescent="0.45">
      <c r="A60" s="100" t="s">
        <v>36</v>
      </c>
      <c r="B60" s="100"/>
      <c r="C60" s="101"/>
      <c r="D60" s="102">
        <f>ROUNDUP(D59+D58,0)</f>
        <v>1100000</v>
      </c>
      <c r="E60" s="102">
        <f>SUM(E58:E59)</f>
        <v>105838.19</v>
      </c>
      <c r="F60" s="102">
        <f>SUM(F58:F59)</f>
        <v>485488.6500000002</v>
      </c>
      <c r="G60" s="102">
        <f>G59+G58</f>
        <v>900000.005</v>
      </c>
      <c r="H60" s="102">
        <f t="shared" ref="H60:O60" si="15">H59+H58</f>
        <v>37846.2745</v>
      </c>
      <c r="I60" s="102">
        <f>I59+I58</f>
        <v>151331.28769999999</v>
      </c>
      <c r="J60" s="102">
        <f>J59+J58</f>
        <v>499999.76999999996</v>
      </c>
      <c r="K60" s="102">
        <f>K59+K58</f>
        <v>0</v>
      </c>
      <c r="L60" s="102">
        <f>L59+L58</f>
        <v>320251.92</v>
      </c>
      <c r="M60" s="102">
        <f t="shared" si="15"/>
        <v>500000.05</v>
      </c>
      <c r="N60" s="102">
        <f t="shared" si="15"/>
        <v>211100.3</v>
      </c>
      <c r="O60" s="102">
        <f t="shared" si="15"/>
        <v>157951.26</v>
      </c>
      <c r="P60" s="103">
        <v>3000000</v>
      </c>
      <c r="Q60" s="104"/>
      <c r="R60" s="104">
        <f>(E60+F60+H60+I60+K60+L60+N60+O60)*Table1[[#This Row],[Column1]]</f>
        <v>0</v>
      </c>
      <c r="S60" s="104"/>
    </row>
    <row r="61" spans="1:19" ht="52.5" customHeight="1" x14ac:dyDescent="0.45">
      <c r="A61" s="33"/>
      <c r="B61" s="33"/>
      <c r="C61" s="15"/>
      <c r="D61" s="22"/>
      <c r="E61" s="22"/>
      <c r="F61" s="22"/>
      <c r="G61" s="22"/>
      <c r="H61" s="22"/>
      <c r="I61" s="22"/>
      <c r="J61" s="26"/>
      <c r="K61" s="26"/>
      <c r="L61" s="26"/>
      <c r="M61" s="26"/>
      <c r="N61" s="17"/>
      <c r="O61" s="40"/>
      <c r="P61" s="58"/>
      <c r="Q61" s="59"/>
      <c r="R61" s="59">
        <f>SUM(R11:R60)</f>
        <v>339540.34949999989</v>
      </c>
      <c r="S61" s="59"/>
    </row>
    <row r="62" spans="1:19" s="54" customFormat="1" x14ac:dyDescent="0.35">
      <c r="G62" s="94"/>
      <c r="H62" s="94"/>
      <c r="J62" s="55"/>
      <c r="K62" s="55"/>
      <c r="L62" s="55"/>
      <c r="M62" s="55"/>
      <c r="N62" s="55"/>
      <c r="O62" s="56"/>
      <c r="P62" s="56"/>
      <c r="R62" s="85"/>
    </row>
    <row r="63" spans="1:19" ht="30" customHeight="1" x14ac:dyDescent="0.35">
      <c r="A63" s="23"/>
      <c r="B63" s="23"/>
      <c r="C63" s="23"/>
      <c r="D63" s="23"/>
      <c r="F63" s="24"/>
      <c r="G63" s="24"/>
      <c r="H63" s="24"/>
      <c r="I63" s="24"/>
      <c r="J63" s="24"/>
      <c r="K63" s="24"/>
      <c r="L63" s="24"/>
      <c r="M63" s="24"/>
      <c r="N63" s="24"/>
    </row>
    <row r="64" spans="1:19" x14ac:dyDescent="0.35">
      <c r="G64" s="24"/>
      <c r="H64" s="24"/>
      <c r="I64" s="24"/>
      <c r="J64" s="24"/>
      <c r="L64" s="24"/>
    </row>
    <row r="65" spans="4:16" x14ac:dyDescent="0.35">
      <c r="D65" s="87"/>
      <c r="F65" s="87"/>
      <c r="G65" s="41"/>
      <c r="H65" s="87"/>
      <c r="K65" s="87"/>
      <c r="M65" s="87"/>
      <c r="O65" s="25"/>
      <c r="P65" s="57"/>
    </row>
    <row r="66" spans="4:16" x14ac:dyDescent="0.35">
      <c r="D66" s="105"/>
    </row>
  </sheetData>
  <autoFilter ref="L2:L65" xr:uid="{00000000-0001-0000-0000-000000000000}"/>
  <mergeCells count="29">
    <mergeCell ref="A8:A9"/>
    <mergeCell ref="C24:O24"/>
    <mergeCell ref="H8:H9"/>
    <mergeCell ref="C10:O10"/>
    <mergeCell ref="C11:O11"/>
    <mergeCell ref="C18:O18"/>
    <mergeCell ref="C8:C9"/>
    <mergeCell ref="D8:D9"/>
    <mergeCell ref="E8:E9"/>
    <mergeCell ref="F8:F9"/>
    <mergeCell ref="G8:G9"/>
    <mergeCell ref="I8:I9"/>
    <mergeCell ref="J8:J9"/>
    <mergeCell ref="K8:K9"/>
    <mergeCell ref="O8:O9"/>
    <mergeCell ref="G62:H62"/>
    <mergeCell ref="C25:O25"/>
    <mergeCell ref="C33:O33"/>
    <mergeCell ref="C38:O38"/>
    <mergeCell ref="C39:O39"/>
    <mergeCell ref="C43:O43"/>
    <mergeCell ref="C49:O49"/>
    <mergeCell ref="C50:O50"/>
    <mergeCell ref="Q8:Q9"/>
    <mergeCell ref="S8:S9"/>
    <mergeCell ref="R8:R9"/>
    <mergeCell ref="L8:L9"/>
    <mergeCell ref="M8:M9"/>
    <mergeCell ref="N8:N9"/>
  </mergeCells>
  <dataValidations count="3">
    <dataValidation allowBlank="1" showInputMessage="1" showErrorMessage="1" prompt="Insert *text* description of Activity here" sqref="C12 C19 C26 C34 C40 C44 C51" xr:uid="{00000000-0002-0000-0000-000000000000}"/>
    <dataValidation allowBlank="1" showInputMessage="1" showErrorMessage="1" prompt="Insert *text* description of Output here" sqref="C11 C18 C25 C33 C39 C43 C50" xr:uid="{00000000-0002-0000-0000-000001000000}"/>
    <dataValidation allowBlank="1" showInputMessage="1" showErrorMessage="1" prompt="Insert *text* description of Outcome here" sqref="C10:S10 C24:S24 C38:S38 C49:S49" xr:uid="{00000000-0002-0000-0000-000002000000}"/>
  </dataValidations>
  <pageMargins left="0.7" right="0.7" top="0.75" bottom="0.75" header="0.3" footer="0.3"/>
  <pageSetup orientation="portrait" horizontalDpi="1200" verticalDpi="1200"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5C55E-BDCA-4C2E-904A-A9B80235B53B}">
  <dimension ref="A1:Y69"/>
  <sheetViews>
    <sheetView workbookViewId="0">
      <selection activeCell="F21" sqref="F21"/>
    </sheetView>
  </sheetViews>
  <sheetFormatPr defaultColWidth="8.81640625" defaultRowHeight="14.5" x14ac:dyDescent="0.35"/>
  <cols>
    <col min="1" max="1" width="12.7265625" bestFit="1" customWidth="1"/>
    <col min="2" max="2" width="17.54296875" bestFit="1" customWidth="1"/>
    <col min="3" max="3" width="21.453125" bestFit="1" customWidth="1"/>
    <col min="4" max="4" width="36.54296875" bestFit="1" customWidth="1"/>
    <col min="5" max="5" width="12.1796875" bestFit="1" customWidth="1"/>
    <col min="6" max="6" width="36.54296875" bestFit="1" customWidth="1"/>
    <col min="7" max="7" width="12.54296875" bestFit="1" customWidth="1"/>
    <col min="8" max="8" width="11.26953125" bestFit="1" customWidth="1"/>
    <col min="9" max="9" width="50.7265625" bestFit="1" customWidth="1"/>
    <col min="10" max="10" width="34.7265625" bestFit="1" customWidth="1"/>
    <col min="11" max="11" width="15.7265625" bestFit="1" customWidth="1"/>
    <col min="12" max="12" width="19.26953125" bestFit="1" customWidth="1"/>
    <col min="13" max="13" width="13.26953125" bestFit="1" customWidth="1"/>
    <col min="14" max="14" width="6.54296875" bestFit="1" customWidth="1"/>
    <col min="15" max="15" width="9.7265625" bestFit="1" customWidth="1"/>
    <col min="16" max="16" width="10.453125" bestFit="1" customWidth="1"/>
    <col min="17" max="17" width="8.26953125" bestFit="1" customWidth="1"/>
    <col min="18" max="18" width="16.453125" bestFit="1" customWidth="1"/>
    <col min="19" max="19" width="10.81640625" bestFit="1" customWidth="1"/>
    <col min="20" max="20" width="13.81640625" bestFit="1" customWidth="1"/>
    <col min="21" max="21" width="4.26953125" bestFit="1" customWidth="1"/>
    <col min="22" max="22" width="13.7265625" bestFit="1" customWidth="1"/>
    <col min="23" max="23" width="5.453125" bestFit="1" customWidth="1"/>
    <col min="24" max="24" width="11.453125" bestFit="1" customWidth="1"/>
    <col min="25" max="25" width="11.54296875" bestFit="1" customWidth="1"/>
  </cols>
  <sheetData>
    <row r="1" spans="1:25" x14ac:dyDescent="0.35">
      <c r="A1" s="71" t="s">
        <v>89</v>
      </c>
      <c r="B1" s="71" t="s">
        <v>90</v>
      </c>
      <c r="C1" s="71" t="s">
        <v>91</v>
      </c>
      <c r="D1" s="71" t="s">
        <v>92</v>
      </c>
      <c r="E1" s="71" t="s">
        <v>93</v>
      </c>
      <c r="F1" s="71" t="s">
        <v>94</v>
      </c>
      <c r="G1" s="71" t="s">
        <v>95</v>
      </c>
      <c r="H1" s="71" t="s">
        <v>96</v>
      </c>
      <c r="I1" s="71" t="s">
        <v>97</v>
      </c>
      <c r="J1" s="71" t="s">
        <v>98</v>
      </c>
      <c r="K1" s="71" t="s">
        <v>99</v>
      </c>
      <c r="L1" s="71" t="s">
        <v>100</v>
      </c>
      <c r="M1" s="71" t="s">
        <v>101</v>
      </c>
      <c r="N1" s="71" t="s">
        <v>102</v>
      </c>
      <c r="O1" s="71" t="s">
        <v>103</v>
      </c>
      <c r="P1" s="71" t="s">
        <v>104</v>
      </c>
      <c r="Q1" s="71" t="s">
        <v>105</v>
      </c>
      <c r="R1" s="72" t="s">
        <v>106</v>
      </c>
      <c r="S1" s="72" t="s">
        <v>107</v>
      </c>
      <c r="T1" s="72" t="s">
        <v>108</v>
      </c>
      <c r="U1" s="72" t="s">
        <v>109</v>
      </c>
      <c r="V1" s="72" t="s">
        <v>110</v>
      </c>
      <c r="W1" s="72" t="s">
        <v>111</v>
      </c>
      <c r="X1" s="72" t="s">
        <v>112</v>
      </c>
      <c r="Y1" s="72" t="s">
        <v>113</v>
      </c>
    </row>
    <row r="2" spans="1:25" x14ac:dyDescent="0.35">
      <c r="A2" s="73" t="s">
        <v>114</v>
      </c>
      <c r="B2" s="73" t="s">
        <v>115</v>
      </c>
      <c r="C2" s="73" t="s">
        <v>116</v>
      </c>
      <c r="D2" s="73" t="s">
        <v>117</v>
      </c>
      <c r="E2" s="73" t="s">
        <v>118</v>
      </c>
      <c r="F2" s="73" t="s">
        <v>119</v>
      </c>
      <c r="G2" s="73" t="s">
        <v>120</v>
      </c>
      <c r="H2" s="73" t="s">
        <v>121</v>
      </c>
      <c r="I2" s="73" t="s">
        <v>122</v>
      </c>
      <c r="J2" s="73" t="s">
        <v>123</v>
      </c>
      <c r="K2" s="73" t="s">
        <v>124</v>
      </c>
      <c r="L2" s="73" t="s">
        <v>116</v>
      </c>
      <c r="M2" s="73" t="s">
        <v>125</v>
      </c>
      <c r="N2" s="73" t="s">
        <v>126</v>
      </c>
      <c r="O2" s="73" t="s">
        <v>127</v>
      </c>
      <c r="P2" s="73" t="s">
        <v>123</v>
      </c>
      <c r="Q2" s="73" t="s">
        <v>123</v>
      </c>
      <c r="R2" s="74">
        <v>-385000</v>
      </c>
      <c r="S2" s="75" t="s">
        <v>109</v>
      </c>
      <c r="T2" s="74">
        <v>-385000</v>
      </c>
      <c r="U2" s="75" t="s">
        <v>109</v>
      </c>
      <c r="V2" s="74">
        <v>-385000</v>
      </c>
      <c r="W2" s="75" t="s">
        <v>109</v>
      </c>
      <c r="X2" s="76">
        <v>44440</v>
      </c>
      <c r="Y2" s="76">
        <v>44440</v>
      </c>
    </row>
    <row r="3" spans="1:25" x14ac:dyDescent="0.35">
      <c r="A3" s="73" t="s">
        <v>114</v>
      </c>
      <c r="B3" s="73" t="s">
        <v>114</v>
      </c>
      <c r="C3" s="73" t="s">
        <v>128</v>
      </c>
      <c r="D3" s="73" t="s">
        <v>129</v>
      </c>
      <c r="E3" s="73" t="s">
        <v>130</v>
      </c>
      <c r="F3" s="73" t="s">
        <v>131</v>
      </c>
      <c r="G3" s="73" t="s">
        <v>132</v>
      </c>
      <c r="H3" s="73" t="s">
        <v>132</v>
      </c>
      <c r="I3" s="73" t="s">
        <v>133</v>
      </c>
      <c r="J3" s="73" t="s">
        <v>134</v>
      </c>
      <c r="K3" s="73" t="s">
        <v>135</v>
      </c>
      <c r="L3" s="73" t="s">
        <v>136</v>
      </c>
      <c r="M3" s="73" t="s">
        <v>137</v>
      </c>
      <c r="N3" s="73" t="s">
        <v>138</v>
      </c>
      <c r="O3" s="73" t="s">
        <v>127</v>
      </c>
      <c r="P3" s="73" t="s">
        <v>123</v>
      </c>
      <c r="Q3" s="73" t="s">
        <v>123</v>
      </c>
      <c r="R3" s="74">
        <v>400</v>
      </c>
      <c r="S3" s="75" t="s">
        <v>109</v>
      </c>
      <c r="T3" s="74">
        <v>400</v>
      </c>
      <c r="U3" s="75" t="s">
        <v>109</v>
      </c>
      <c r="V3" s="74">
        <v>400</v>
      </c>
      <c r="W3" s="75" t="s">
        <v>109</v>
      </c>
      <c r="X3" s="76">
        <v>44475</v>
      </c>
      <c r="Y3" s="76">
        <v>44483</v>
      </c>
    </row>
    <row r="4" spans="1:25" x14ac:dyDescent="0.35">
      <c r="A4" s="73" t="s">
        <v>114</v>
      </c>
      <c r="B4" s="73" t="s">
        <v>114</v>
      </c>
      <c r="C4" s="73" t="s">
        <v>128</v>
      </c>
      <c r="D4" s="73" t="s">
        <v>129</v>
      </c>
      <c r="E4" s="73" t="s">
        <v>139</v>
      </c>
      <c r="F4" s="73" t="s">
        <v>140</v>
      </c>
      <c r="G4" s="73" t="s">
        <v>132</v>
      </c>
      <c r="H4" s="73" t="s">
        <v>132</v>
      </c>
      <c r="I4" s="73" t="s">
        <v>133</v>
      </c>
      <c r="J4" s="73" t="s">
        <v>134</v>
      </c>
      <c r="K4" s="73" t="s">
        <v>135</v>
      </c>
      <c r="L4" s="73" t="s">
        <v>135</v>
      </c>
      <c r="M4" s="73" t="s">
        <v>137</v>
      </c>
      <c r="N4" s="73" t="s">
        <v>138</v>
      </c>
      <c r="O4" s="73" t="s">
        <v>127</v>
      </c>
      <c r="P4" s="73" t="s">
        <v>123</v>
      </c>
      <c r="Q4" s="73" t="s">
        <v>123</v>
      </c>
      <c r="R4" s="74">
        <v>750</v>
      </c>
      <c r="S4" s="75" t="s">
        <v>109</v>
      </c>
      <c r="T4" s="74">
        <v>750</v>
      </c>
      <c r="U4" s="75" t="s">
        <v>109</v>
      </c>
      <c r="V4" s="74">
        <v>750</v>
      </c>
      <c r="W4" s="75" t="s">
        <v>109</v>
      </c>
      <c r="X4" s="76">
        <v>44475</v>
      </c>
      <c r="Y4" s="76">
        <v>44483</v>
      </c>
    </row>
    <row r="5" spans="1:25" x14ac:dyDescent="0.35">
      <c r="A5" s="73" t="s">
        <v>114</v>
      </c>
      <c r="B5" s="73" t="s">
        <v>115</v>
      </c>
      <c r="C5" s="73" t="s">
        <v>128</v>
      </c>
      <c r="D5" s="73" t="s">
        <v>129</v>
      </c>
      <c r="E5" s="73" t="s">
        <v>141</v>
      </c>
      <c r="F5" s="73" t="s">
        <v>142</v>
      </c>
      <c r="G5" s="73" t="s">
        <v>143</v>
      </c>
      <c r="H5" s="73" t="s">
        <v>144</v>
      </c>
      <c r="I5" s="73" t="s">
        <v>145</v>
      </c>
      <c r="J5" s="73" t="s">
        <v>123</v>
      </c>
      <c r="K5" s="73" t="s">
        <v>146</v>
      </c>
      <c r="L5" s="73" t="s">
        <v>147</v>
      </c>
      <c r="M5" s="73" t="s">
        <v>148</v>
      </c>
      <c r="N5" s="73" t="s">
        <v>126</v>
      </c>
      <c r="O5" s="73" t="s">
        <v>127</v>
      </c>
      <c r="P5" s="73" t="s">
        <v>123</v>
      </c>
      <c r="Q5" s="73" t="s">
        <v>123</v>
      </c>
      <c r="R5" s="74">
        <v>7139.91</v>
      </c>
      <c r="S5" s="75" t="s">
        <v>109</v>
      </c>
      <c r="T5" s="74">
        <v>7139.91</v>
      </c>
      <c r="U5" s="75" t="s">
        <v>109</v>
      </c>
      <c r="V5" s="74">
        <v>7139.91</v>
      </c>
      <c r="W5" s="75" t="s">
        <v>109</v>
      </c>
      <c r="X5" s="76">
        <v>44462</v>
      </c>
      <c r="Y5" s="76">
        <v>44462</v>
      </c>
    </row>
    <row r="6" spans="1:25" x14ac:dyDescent="0.35">
      <c r="A6" s="73" t="s">
        <v>114</v>
      </c>
      <c r="B6" s="73" t="s">
        <v>149</v>
      </c>
      <c r="C6" s="73" t="s">
        <v>128</v>
      </c>
      <c r="D6" s="73" t="s">
        <v>129</v>
      </c>
      <c r="E6" s="73" t="s">
        <v>150</v>
      </c>
      <c r="F6" s="73" t="s">
        <v>151</v>
      </c>
      <c r="G6" s="73" t="s">
        <v>152</v>
      </c>
      <c r="H6" s="73" t="s">
        <v>152</v>
      </c>
      <c r="I6" s="73" t="s">
        <v>153</v>
      </c>
      <c r="J6" s="73" t="s">
        <v>123</v>
      </c>
      <c r="K6" s="73" t="s">
        <v>154</v>
      </c>
      <c r="L6" s="73" t="s">
        <v>155</v>
      </c>
      <c r="M6" s="73" t="s">
        <v>156</v>
      </c>
      <c r="N6" s="73" t="s">
        <v>157</v>
      </c>
      <c r="O6" s="73" t="s">
        <v>127</v>
      </c>
      <c r="P6" s="73" t="s">
        <v>123</v>
      </c>
      <c r="Q6" s="73" t="s">
        <v>123</v>
      </c>
      <c r="R6" s="74">
        <v>440</v>
      </c>
      <c r="S6" s="75" t="s">
        <v>109</v>
      </c>
      <c r="T6" s="74">
        <v>440</v>
      </c>
      <c r="U6" s="75" t="s">
        <v>109</v>
      </c>
      <c r="V6" s="74">
        <v>440</v>
      </c>
      <c r="W6" s="75" t="s">
        <v>109</v>
      </c>
      <c r="X6" s="76">
        <v>44515</v>
      </c>
      <c r="Y6" s="76">
        <v>44515</v>
      </c>
    </row>
    <row r="7" spans="1:25" x14ac:dyDescent="0.35">
      <c r="A7" s="73" t="s">
        <v>114</v>
      </c>
      <c r="B7" s="73" t="s">
        <v>149</v>
      </c>
      <c r="C7" s="73" t="s">
        <v>128</v>
      </c>
      <c r="D7" s="73" t="s">
        <v>129</v>
      </c>
      <c r="E7" s="73" t="s">
        <v>150</v>
      </c>
      <c r="F7" s="73" t="s">
        <v>151</v>
      </c>
      <c r="G7" s="73" t="s">
        <v>152</v>
      </c>
      <c r="H7" s="73" t="s">
        <v>152</v>
      </c>
      <c r="I7" s="73" t="s">
        <v>158</v>
      </c>
      <c r="J7" s="73" t="s">
        <v>123</v>
      </c>
      <c r="K7" s="73" t="s">
        <v>154</v>
      </c>
      <c r="L7" s="73" t="s">
        <v>159</v>
      </c>
      <c r="M7" s="73" t="s">
        <v>156</v>
      </c>
      <c r="N7" s="73" t="s">
        <v>157</v>
      </c>
      <c r="O7" s="73" t="s">
        <v>127</v>
      </c>
      <c r="P7" s="73" t="s">
        <v>123</v>
      </c>
      <c r="Q7" s="73" t="s">
        <v>123</v>
      </c>
      <c r="R7" s="74">
        <v>880</v>
      </c>
      <c r="S7" s="75" t="s">
        <v>109</v>
      </c>
      <c r="T7" s="74">
        <v>880</v>
      </c>
      <c r="U7" s="75" t="s">
        <v>109</v>
      </c>
      <c r="V7" s="74">
        <v>880</v>
      </c>
      <c r="W7" s="75" t="s">
        <v>109</v>
      </c>
      <c r="X7" s="76">
        <v>44515</v>
      </c>
      <c r="Y7" s="76">
        <v>44515</v>
      </c>
    </row>
    <row r="8" spans="1:25" x14ac:dyDescent="0.35">
      <c r="A8" s="73" t="s">
        <v>114</v>
      </c>
      <c r="B8" s="73" t="s">
        <v>149</v>
      </c>
      <c r="C8" s="73" t="s">
        <v>128</v>
      </c>
      <c r="D8" s="73" t="s">
        <v>129</v>
      </c>
      <c r="E8" s="73" t="s">
        <v>139</v>
      </c>
      <c r="F8" s="73" t="s">
        <v>140</v>
      </c>
      <c r="G8" s="73" t="s">
        <v>152</v>
      </c>
      <c r="H8" s="73" t="s">
        <v>152</v>
      </c>
      <c r="I8" s="73" t="s">
        <v>160</v>
      </c>
      <c r="J8" s="73" t="s">
        <v>123</v>
      </c>
      <c r="K8" s="73" t="s">
        <v>154</v>
      </c>
      <c r="L8" s="73" t="s">
        <v>161</v>
      </c>
      <c r="M8" s="73" t="s">
        <v>156</v>
      </c>
      <c r="N8" s="73" t="s">
        <v>157</v>
      </c>
      <c r="O8" s="73" t="s">
        <v>127</v>
      </c>
      <c r="P8" s="73" t="s">
        <v>123</v>
      </c>
      <c r="Q8" s="73" t="s">
        <v>123</v>
      </c>
      <c r="R8" s="74">
        <v>750</v>
      </c>
      <c r="S8" s="75" t="s">
        <v>109</v>
      </c>
      <c r="T8" s="74">
        <v>750</v>
      </c>
      <c r="U8" s="75" t="s">
        <v>109</v>
      </c>
      <c r="V8" s="74">
        <v>750</v>
      </c>
      <c r="W8" s="75" t="s">
        <v>109</v>
      </c>
      <c r="X8" s="76">
        <v>44515</v>
      </c>
      <c r="Y8" s="76">
        <v>44515</v>
      </c>
    </row>
    <row r="9" spans="1:25" x14ac:dyDescent="0.35">
      <c r="A9" s="73" t="s">
        <v>114</v>
      </c>
      <c r="B9" s="73" t="s">
        <v>149</v>
      </c>
      <c r="C9" s="73" t="s">
        <v>128</v>
      </c>
      <c r="D9" s="73" t="s">
        <v>129</v>
      </c>
      <c r="E9" s="73" t="s">
        <v>130</v>
      </c>
      <c r="F9" s="73" t="s">
        <v>131</v>
      </c>
      <c r="G9" s="73" t="s">
        <v>152</v>
      </c>
      <c r="H9" s="73" t="s">
        <v>152</v>
      </c>
      <c r="I9" s="73" t="s">
        <v>160</v>
      </c>
      <c r="J9" s="73" t="s">
        <v>123</v>
      </c>
      <c r="K9" s="73" t="s">
        <v>154</v>
      </c>
      <c r="L9" s="73" t="s">
        <v>161</v>
      </c>
      <c r="M9" s="73" t="s">
        <v>156</v>
      </c>
      <c r="N9" s="73" t="s">
        <v>157</v>
      </c>
      <c r="O9" s="73" t="s">
        <v>127</v>
      </c>
      <c r="P9" s="73" t="s">
        <v>123</v>
      </c>
      <c r="Q9" s="73" t="s">
        <v>123</v>
      </c>
      <c r="R9" s="74">
        <v>400</v>
      </c>
      <c r="S9" s="75" t="s">
        <v>109</v>
      </c>
      <c r="T9" s="74">
        <v>400</v>
      </c>
      <c r="U9" s="75" t="s">
        <v>109</v>
      </c>
      <c r="V9" s="74">
        <v>400</v>
      </c>
      <c r="W9" s="75" t="s">
        <v>109</v>
      </c>
      <c r="X9" s="76">
        <v>44515</v>
      </c>
      <c r="Y9" s="76">
        <v>44515</v>
      </c>
    </row>
    <row r="10" spans="1:25" x14ac:dyDescent="0.35">
      <c r="A10" s="73" t="s">
        <v>114</v>
      </c>
      <c r="B10" s="73" t="s">
        <v>149</v>
      </c>
      <c r="C10" s="73" t="s">
        <v>128</v>
      </c>
      <c r="D10" s="73" t="s">
        <v>129</v>
      </c>
      <c r="E10" s="73" t="s">
        <v>162</v>
      </c>
      <c r="F10" s="73" t="s">
        <v>163</v>
      </c>
      <c r="G10" s="73" t="s">
        <v>152</v>
      </c>
      <c r="H10" s="73" t="s">
        <v>152</v>
      </c>
      <c r="I10" s="73" t="s">
        <v>164</v>
      </c>
      <c r="J10" s="73" t="s">
        <v>123</v>
      </c>
      <c r="K10" s="73" t="s">
        <v>154</v>
      </c>
      <c r="L10" s="73" t="s">
        <v>165</v>
      </c>
      <c r="M10" s="73" t="s">
        <v>156</v>
      </c>
      <c r="N10" s="73" t="s">
        <v>157</v>
      </c>
      <c r="O10" s="73" t="s">
        <v>127</v>
      </c>
      <c r="P10" s="73" t="s">
        <v>123</v>
      </c>
      <c r="Q10" s="73" t="s">
        <v>123</v>
      </c>
      <c r="R10" s="74">
        <v>950</v>
      </c>
      <c r="S10" s="75" t="s">
        <v>109</v>
      </c>
      <c r="T10" s="74">
        <v>950</v>
      </c>
      <c r="U10" s="75" t="s">
        <v>109</v>
      </c>
      <c r="V10" s="74">
        <v>950</v>
      </c>
      <c r="W10" s="75" t="s">
        <v>109</v>
      </c>
      <c r="X10" s="76">
        <v>44515</v>
      </c>
      <c r="Y10" s="76">
        <v>44515</v>
      </c>
    </row>
    <row r="11" spans="1:25" x14ac:dyDescent="0.35">
      <c r="A11" s="73" t="s">
        <v>114</v>
      </c>
      <c r="B11" s="73" t="s">
        <v>149</v>
      </c>
      <c r="C11" s="73" t="s">
        <v>128</v>
      </c>
      <c r="D11" s="73" t="s">
        <v>129</v>
      </c>
      <c r="E11" s="73" t="s">
        <v>130</v>
      </c>
      <c r="F11" s="73" t="s">
        <v>131</v>
      </c>
      <c r="G11" s="73" t="s">
        <v>152</v>
      </c>
      <c r="H11" s="73" t="s">
        <v>152</v>
      </c>
      <c r="I11" s="73" t="s">
        <v>166</v>
      </c>
      <c r="J11" s="73" t="s">
        <v>123</v>
      </c>
      <c r="K11" s="73" t="s">
        <v>154</v>
      </c>
      <c r="L11" s="73" t="s">
        <v>167</v>
      </c>
      <c r="M11" s="73" t="s">
        <v>156</v>
      </c>
      <c r="N11" s="73" t="s">
        <v>157</v>
      </c>
      <c r="O11" s="73" t="s">
        <v>127</v>
      </c>
      <c r="P11" s="73" t="s">
        <v>123</v>
      </c>
      <c r="Q11" s="73" t="s">
        <v>123</v>
      </c>
      <c r="R11" s="74">
        <v>143.75</v>
      </c>
      <c r="S11" s="75" t="s">
        <v>109</v>
      </c>
      <c r="T11" s="74">
        <v>143.75</v>
      </c>
      <c r="U11" s="75" t="s">
        <v>109</v>
      </c>
      <c r="V11" s="74">
        <v>143.75</v>
      </c>
      <c r="W11" s="75" t="s">
        <v>109</v>
      </c>
      <c r="X11" s="76">
        <v>44515</v>
      </c>
      <c r="Y11" s="76">
        <v>44515</v>
      </c>
    </row>
    <row r="12" spans="1:25" x14ac:dyDescent="0.35">
      <c r="A12" s="73" t="s">
        <v>114</v>
      </c>
      <c r="B12" s="73" t="s">
        <v>149</v>
      </c>
      <c r="C12" s="73" t="s">
        <v>128</v>
      </c>
      <c r="D12" s="73" t="s">
        <v>129</v>
      </c>
      <c r="E12" s="73" t="s">
        <v>139</v>
      </c>
      <c r="F12" s="73" t="s">
        <v>140</v>
      </c>
      <c r="G12" s="73" t="s">
        <v>152</v>
      </c>
      <c r="H12" s="73" t="s">
        <v>152</v>
      </c>
      <c r="I12" s="73" t="s">
        <v>166</v>
      </c>
      <c r="J12" s="73" t="s">
        <v>123</v>
      </c>
      <c r="K12" s="73" t="s">
        <v>154</v>
      </c>
      <c r="L12" s="73" t="s">
        <v>167</v>
      </c>
      <c r="M12" s="73" t="s">
        <v>156</v>
      </c>
      <c r="N12" s="73" t="s">
        <v>157</v>
      </c>
      <c r="O12" s="73" t="s">
        <v>127</v>
      </c>
      <c r="P12" s="73" t="s">
        <v>123</v>
      </c>
      <c r="Q12" s="73" t="s">
        <v>123</v>
      </c>
      <c r="R12" s="74">
        <v>143.75</v>
      </c>
      <c r="S12" s="75" t="s">
        <v>109</v>
      </c>
      <c r="T12" s="74">
        <v>143.75</v>
      </c>
      <c r="U12" s="75" t="s">
        <v>109</v>
      </c>
      <c r="V12" s="74">
        <v>143.75</v>
      </c>
      <c r="W12" s="75" t="s">
        <v>109</v>
      </c>
      <c r="X12" s="76">
        <v>44515</v>
      </c>
      <c r="Y12" s="76">
        <v>44515</v>
      </c>
    </row>
    <row r="13" spans="1:25" x14ac:dyDescent="0.35">
      <c r="A13" s="73" t="s">
        <v>114</v>
      </c>
      <c r="B13" s="73" t="s">
        <v>149</v>
      </c>
      <c r="C13" s="73" t="s">
        <v>128</v>
      </c>
      <c r="D13" s="73" t="s">
        <v>129</v>
      </c>
      <c r="E13" s="73" t="s">
        <v>162</v>
      </c>
      <c r="F13" s="73" t="s">
        <v>163</v>
      </c>
      <c r="G13" s="73" t="s">
        <v>152</v>
      </c>
      <c r="H13" s="73" t="s">
        <v>152</v>
      </c>
      <c r="I13" s="73" t="s">
        <v>168</v>
      </c>
      <c r="J13" s="73" t="s">
        <v>123</v>
      </c>
      <c r="K13" s="73" t="s">
        <v>154</v>
      </c>
      <c r="L13" s="73" t="s">
        <v>169</v>
      </c>
      <c r="M13" s="73" t="s">
        <v>156</v>
      </c>
      <c r="N13" s="73" t="s">
        <v>157</v>
      </c>
      <c r="O13" s="73" t="s">
        <v>127</v>
      </c>
      <c r="P13" s="73" t="s">
        <v>123</v>
      </c>
      <c r="Q13" s="73" t="s">
        <v>123</v>
      </c>
      <c r="R13" s="74">
        <v>622</v>
      </c>
      <c r="S13" s="75" t="s">
        <v>109</v>
      </c>
      <c r="T13" s="74">
        <v>622</v>
      </c>
      <c r="U13" s="75" t="s">
        <v>109</v>
      </c>
      <c r="V13" s="74">
        <v>622</v>
      </c>
      <c r="W13" s="75" t="s">
        <v>109</v>
      </c>
      <c r="X13" s="76">
        <v>44515</v>
      </c>
      <c r="Y13" s="76">
        <v>44515</v>
      </c>
    </row>
    <row r="14" spans="1:25" x14ac:dyDescent="0.35">
      <c r="A14" s="73" t="s">
        <v>114</v>
      </c>
      <c r="B14" s="73" t="s">
        <v>149</v>
      </c>
      <c r="C14" s="73" t="s">
        <v>128</v>
      </c>
      <c r="D14" s="73" t="s">
        <v>129</v>
      </c>
      <c r="E14" s="73" t="s">
        <v>130</v>
      </c>
      <c r="F14" s="73" t="s">
        <v>131</v>
      </c>
      <c r="G14" s="73" t="s">
        <v>152</v>
      </c>
      <c r="H14" s="73" t="s">
        <v>152</v>
      </c>
      <c r="I14" s="73" t="s">
        <v>170</v>
      </c>
      <c r="J14" s="73" t="s">
        <v>123</v>
      </c>
      <c r="K14" s="73" t="s">
        <v>154</v>
      </c>
      <c r="L14" s="73" t="s">
        <v>171</v>
      </c>
      <c r="M14" s="73" t="s">
        <v>156</v>
      </c>
      <c r="N14" s="73" t="s">
        <v>157</v>
      </c>
      <c r="O14" s="73" t="s">
        <v>127</v>
      </c>
      <c r="P14" s="73" t="s">
        <v>123</v>
      </c>
      <c r="Q14" s="73" t="s">
        <v>123</v>
      </c>
      <c r="R14" s="74">
        <v>143.75</v>
      </c>
      <c r="S14" s="75" t="s">
        <v>109</v>
      </c>
      <c r="T14" s="74">
        <v>143.75</v>
      </c>
      <c r="U14" s="75" t="s">
        <v>109</v>
      </c>
      <c r="V14" s="74">
        <v>143.75</v>
      </c>
      <c r="W14" s="75" t="s">
        <v>109</v>
      </c>
      <c r="X14" s="76">
        <v>44515</v>
      </c>
      <c r="Y14" s="76">
        <v>44515</v>
      </c>
    </row>
    <row r="15" spans="1:25" x14ac:dyDescent="0.35">
      <c r="A15" s="73" t="s">
        <v>114</v>
      </c>
      <c r="B15" s="73" t="s">
        <v>149</v>
      </c>
      <c r="C15" s="73" t="s">
        <v>128</v>
      </c>
      <c r="D15" s="73" t="s">
        <v>129</v>
      </c>
      <c r="E15" s="73" t="s">
        <v>139</v>
      </c>
      <c r="F15" s="73" t="s">
        <v>140</v>
      </c>
      <c r="G15" s="73" t="s">
        <v>152</v>
      </c>
      <c r="H15" s="73" t="s">
        <v>152</v>
      </c>
      <c r="I15" s="73" t="s">
        <v>170</v>
      </c>
      <c r="J15" s="73" t="s">
        <v>123</v>
      </c>
      <c r="K15" s="73" t="s">
        <v>154</v>
      </c>
      <c r="L15" s="73" t="s">
        <v>171</v>
      </c>
      <c r="M15" s="73" t="s">
        <v>156</v>
      </c>
      <c r="N15" s="73" t="s">
        <v>157</v>
      </c>
      <c r="O15" s="73" t="s">
        <v>127</v>
      </c>
      <c r="P15" s="73" t="s">
        <v>123</v>
      </c>
      <c r="Q15" s="73" t="s">
        <v>123</v>
      </c>
      <c r="R15" s="74">
        <v>143.75</v>
      </c>
      <c r="S15" s="75" t="s">
        <v>109</v>
      </c>
      <c r="T15" s="74">
        <v>143.75</v>
      </c>
      <c r="U15" s="75" t="s">
        <v>109</v>
      </c>
      <c r="V15" s="74">
        <v>143.75</v>
      </c>
      <c r="W15" s="75" t="s">
        <v>109</v>
      </c>
      <c r="X15" s="76">
        <v>44515</v>
      </c>
      <c r="Y15" s="76">
        <v>44515</v>
      </c>
    </row>
    <row r="16" spans="1:25" x14ac:dyDescent="0.35">
      <c r="A16" s="73" t="s">
        <v>114</v>
      </c>
      <c r="B16" s="73" t="s">
        <v>149</v>
      </c>
      <c r="C16" s="73" t="s">
        <v>128</v>
      </c>
      <c r="D16" s="73" t="s">
        <v>129</v>
      </c>
      <c r="E16" s="73" t="s">
        <v>150</v>
      </c>
      <c r="F16" s="73" t="s">
        <v>151</v>
      </c>
      <c r="G16" s="73" t="s">
        <v>152</v>
      </c>
      <c r="H16" s="73" t="s">
        <v>152</v>
      </c>
      <c r="I16" s="73" t="s">
        <v>153</v>
      </c>
      <c r="J16" s="73" t="s">
        <v>123</v>
      </c>
      <c r="K16" s="73" t="s">
        <v>154</v>
      </c>
      <c r="L16" s="73" t="s">
        <v>155</v>
      </c>
      <c r="M16" s="73" t="s">
        <v>156</v>
      </c>
      <c r="N16" s="73" t="s">
        <v>157</v>
      </c>
      <c r="O16" s="73" t="s">
        <v>127</v>
      </c>
      <c r="P16" s="73" t="s">
        <v>123</v>
      </c>
      <c r="Q16" s="73" t="s">
        <v>123</v>
      </c>
      <c r="R16" s="74">
        <v>440</v>
      </c>
      <c r="S16" s="75" t="s">
        <v>109</v>
      </c>
      <c r="T16" s="74">
        <v>440</v>
      </c>
      <c r="U16" s="75" t="s">
        <v>109</v>
      </c>
      <c r="V16" s="74">
        <v>440</v>
      </c>
      <c r="W16" s="75" t="s">
        <v>109</v>
      </c>
      <c r="X16" s="76">
        <v>44515</v>
      </c>
      <c r="Y16" s="76">
        <v>44515</v>
      </c>
    </row>
    <row r="17" spans="1:25" x14ac:dyDescent="0.35">
      <c r="A17" s="73" t="s">
        <v>114</v>
      </c>
      <c r="B17" s="73" t="s">
        <v>115</v>
      </c>
      <c r="C17" s="73" t="s">
        <v>128</v>
      </c>
      <c r="D17" s="73" t="s">
        <v>129</v>
      </c>
      <c r="E17" s="73" t="s">
        <v>141</v>
      </c>
      <c r="F17" s="73" t="s">
        <v>142</v>
      </c>
      <c r="G17" s="73" t="s">
        <v>172</v>
      </c>
      <c r="H17" s="73" t="s">
        <v>173</v>
      </c>
      <c r="I17" s="73" t="s">
        <v>174</v>
      </c>
      <c r="J17" s="73" t="s">
        <v>123</v>
      </c>
      <c r="K17" s="73" t="s">
        <v>175</v>
      </c>
      <c r="L17" s="73" t="s">
        <v>176</v>
      </c>
      <c r="M17" s="73" t="s">
        <v>148</v>
      </c>
      <c r="N17" s="73" t="s">
        <v>157</v>
      </c>
      <c r="O17" s="73" t="s">
        <v>127</v>
      </c>
      <c r="P17" s="73" t="s">
        <v>123</v>
      </c>
      <c r="Q17" s="73" t="s">
        <v>123</v>
      </c>
      <c r="R17" s="74">
        <v>11344.64</v>
      </c>
      <c r="S17" s="75" t="s">
        <v>109</v>
      </c>
      <c r="T17" s="74">
        <v>11344.64</v>
      </c>
      <c r="U17" s="75" t="s">
        <v>109</v>
      </c>
      <c r="V17" s="74">
        <v>11344.64</v>
      </c>
      <c r="W17" s="75" t="s">
        <v>109</v>
      </c>
      <c r="X17" s="76">
        <v>44523</v>
      </c>
      <c r="Y17" s="76">
        <v>44523</v>
      </c>
    </row>
    <row r="18" spans="1:25" x14ac:dyDescent="0.35">
      <c r="A18" s="73" t="s">
        <v>114</v>
      </c>
      <c r="B18" s="73" t="s">
        <v>115</v>
      </c>
      <c r="C18" s="73" t="s">
        <v>128</v>
      </c>
      <c r="D18" s="73" t="s">
        <v>129</v>
      </c>
      <c r="E18" s="73" t="s">
        <v>141</v>
      </c>
      <c r="F18" s="73" t="s">
        <v>142</v>
      </c>
      <c r="G18" s="73" t="s">
        <v>177</v>
      </c>
      <c r="H18" s="73" t="s">
        <v>178</v>
      </c>
      <c r="I18" s="73" t="s">
        <v>174</v>
      </c>
      <c r="J18" s="73" t="s">
        <v>123</v>
      </c>
      <c r="K18" s="73" t="s">
        <v>179</v>
      </c>
      <c r="L18" s="73" t="s">
        <v>180</v>
      </c>
      <c r="M18" s="73" t="s">
        <v>148</v>
      </c>
      <c r="N18" s="73" t="s">
        <v>157</v>
      </c>
      <c r="O18" s="73" t="s">
        <v>127</v>
      </c>
      <c r="P18" s="73" t="s">
        <v>123</v>
      </c>
      <c r="Q18" s="73" t="s">
        <v>123</v>
      </c>
      <c r="R18" s="74">
        <v>16497.740000000002</v>
      </c>
      <c r="S18" s="75" t="s">
        <v>109</v>
      </c>
      <c r="T18" s="74">
        <v>16497.740000000002</v>
      </c>
      <c r="U18" s="75" t="s">
        <v>109</v>
      </c>
      <c r="V18" s="74">
        <v>16497.740000000002</v>
      </c>
      <c r="W18" s="75" t="s">
        <v>109</v>
      </c>
      <c r="X18" s="76">
        <v>44523</v>
      </c>
      <c r="Y18" s="76">
        <v>44523</v>
      </c>
    </row>
    <row r="19" spans="1:25" x14ac:dyDescent="0.35">
      <c r="A19" s="73" t="s">
        <v>114</v>
      </c>
      <c r="B19" s="73" t="s">
        <v>115</v>
      </c>
      <c r="C19" s="73" t="s">
        <v>128</v>
      </c>
      <c r="D19" s="73" t="s">
        <v>129</v>
      </c>
      <c r="E19" s="73" t="s">
        <v>141</v>
      </c>
      <c r="F19" s="73" t="s">
        <v>142</v>
      </c>
      <c r="G19" s="73" t="s">
        <v>181</v>
      </c>
      <c r="H19" s="73" t="s">
        <v>182</v>
      </c>
      <c r="I19" s="73" t="s">
        <v>174</v>
      </c>
      <c r="J19" s="73" t="s">
        <v>123</v>
      </c>
      <c r="K19" s="73" t="s">
        <v>183</v>
      </c>
      <c r="L19" s="73" t="s">
        <v>147</v>
      </c>
      <c r="M19" s="73" t="s">
        <v>148</v>
      </c>
      <c r="N19" s="73" t="s">
        <v>157</v>
      </c>
      <c r="O19" s="73" t="s">
        <v>127</v>
      </c>
      <c r="P19" s="73" t="s">
        <v>123</v>
      </c>
      <c r="Q19" s="73" t="s">
        <v>123</v>
      </c>
      <c r="R19" s="74">
        <v>9179.9</v>
      </c>
      <c r="S19" s="75" t="s">
        <v>109</v>
      </c>
      <c r="T19" s="74">
        <v>9179.9</v>
      </c>
      <c r="U19" s="75" t="s">
        <v>109</v>
      </c>
      <c r="V19" s="74">
        <v>9179.9</v>
      </c>
      <c r="W19" s="75" t="s">
        <v>109</v>
      </c>
      <c r="X19" s="76">
        <v>44523</v>
      </c>
      <c r="Y19" s="76">
        <v>44523</v>
      </c>
    </row>
    <row r="20" spans="1:25" x14ac:dyDescent="0.35">
      <c r="A20" s="73" t="s">
        <v>114</v>
      </c>
      <c r="B20" s="73" t="s">
        <v>114</v>
      </c>
      <c r="C20" s="73" t="s">
        <v>184</v>
      </c>
      <c r="D20" s="73" t="s">
        <v>185</v>
      </c>
      <c r="E20" s="73" t="s">
        <v>187</v>
      </c>
      <c r="F20" s="73" t="s">
        <v>188</v>
      </c>
      <c r="G20" s="73" t="s">
        <v>189</v>
      </c>
      <c r="H20" s="73" t="s">
        <v>190</v>
      </c>
      <c r="I20" s="73" t="s">
        <v>145</v>
      </c>
      <c r="J20" s="73" t="s">
        <v>123</v>
      </c>
      <c r="K20" s="73" t="s">
        <v>191</v>
      </c>
      <c r="L20" s="73" t="s">
        <v>192</v>
      </c>
      <c r="M20" s="73" t="s">
        <v>193</v>
      </c>
      <c r="N20" s="73" t="s">
        <v>186</v>
      </c>
      <c r="O20" s="73" t="s">
        <v>127</v>
      </c>
      <c r="P20" s="73" t="s">
        <v>123</v>
      </c>
      <c r="Q20" s="73" t="s">
        <v>123</v>
      </c>
      <c r="R20" s="74">
        <v>1531.48</v>
      </c>
      <c r="S20" s="75" t="s">
        <v>109</v>
      </c>
      <c r="T20" s="74">
        <v>1531.48</v>
      </c>
      <c r="U20" s="75" t="s">
        <v>109</v>
      </c>
      <c r="V20" s="74">
        <v>143332.54</v>
      </c>
      <c r="W20" s="75" t="s">
        <v>194</v>
      </c>
      <c r="X20" s="76">
        <v>44439</v>
      </c>
      <c r="Y20" s="76">
        <v>44439</v>
      </c>
    </row>
    <row r="21" spans="1:25" x14ac:dyDescent="0.35">
      <c r="A21" s="73" t="s">
        <v>114</v>
      </c>
      <c r="B21" s="73" t="s">
        <v>114</v>
      </c>
      <c r="C21" s="73" t="s">
        <v>184</v>
      </c>
      <c r="D21" s="73" t="s">
        <v>185</v>
      </c>
      <c r="E21" s="73" t="s">
        <v>187</v>
      </c>
      <c r="F21" s="73" t="s">
        <v>188</v>
      </c>
      <c r="G21" s="73" t="s">
        <v>189</v>
      </c>
      <c r="H21" s="73" t="s">
        <v>190</v>
      </c>
      <c r="I21" s="73" t="s">
        <v>145</v>
      </c>
      <c r="J21" s="73" t="s">
        <v>123</v>
      </c>
      <c r="K21" s="73" t="s">
        <v>191</v>
      </c>
      <c r="L21" s="73" t="s">
        <v>195</v>
      </c>
      <c r="M21" s="73" t="s">
        <v>193</v>
      </c>
      <c r="N21" s="73" t="s">
        <v>186</v>
      </c>
      <c r="O21" s="73" t="s">
        <v>127</v>
      </c>
      <c r="P21" s="73" t="s">
        <v>123</v>
      </c>
      <c r="Q21" s="73" t="s">
        <v>123</v>
      </c>
      <c r="R21" s="74">
        <v>1986.77</v>
      </c>
      <c r="S21" s="75" t="s">
        <v>109</v>
      </c>
      <c r="T21" s="74">
        <v>1986.77</v>
      </c>
      <c r="U21" s="75" t="s">
        <v>109</v>
      </c>
      <c r="V21" s="74">
        <v>185944.22</v>
      </c>
      <c r="W21" s="75" t="s">
        <v>194</v>
      </c>
      <c r="X21" s="76">
        <v>44439</v>
      </c>
      <c r="Y21" s="76">
        <v>44439</v>
      </c>
    </row>
    <row r="22" spans="1:25" x14ac:dyDescent="0.35">
      <c r="A22" s="73" t="s">
        <v>114</v>
      </c>
      <c r="B22" s="73" t="s">
        <v>114</v>
      </c>
      <c r="C22" s="73" t="s">
        <v>184</v>
      </c>
      <c r="D22" s="73" t="s">
        <v>185</v>
      </c>
      <c r="E22" s="73" t="s">
        <v>196</v>
      </c>
      <c r="F22" s="73" t="s">
        <v>197</v>
      </c>
      <c r="G22" s="73" t="s">
        <v>198</v>
      </c>
      <c r="H22" s="73" t="s">
        <v>198</v>
      </c>
      <c r="I22" s="73" t="s">
        <v>199</v>
      </c>
      <c r="J22" s="73" t="s">
        <v>200</v>
      </c>
      <c r="K22" s="73" t="s">
        <v>201</v>
      </c>
      <c r="L22" s="73" t="s">
        <v>202</v>
      </c>
      <c r="M22" s="73" t="s">
        <v>137</v>
      </c>
      <c r="N22" s="73" t="s">
        <v>126</v>
      </c>
      <c r="O22" s="73" t="s">
        <v>127</v>
      </c>
      <c r="P22" s="73" t="s">
        <v>123</v>
      </c>
      <c r="Q22" s="73" t="s">
        <v>123</v>
      </c>
      <c r="R22" s="74">
        <v>209.32</v>
      </c>
      <c r="S22" s="75" t="s">
        <v>109</v>
      </c>
      <c r="T22" s="74">
        <v>209.32</v>
      </c>
      <c r="U22" s="75" t="s">
        <v>109</v>
      </c>
      <c r="V22" s="74">
        <v>20000</v>
      </c>
      <c r="W22" s="75" t="s">
        <v>194</v>
      </c>
      <c r="X22" s="76">
        <v>44469</v>
      </c>
      <c r="Y22" s="76">
        <v>44469</v>
      </c>
    </row>
    <row r="23" spans="1:25" x14ac:dyDescent="0.35">
      <c r="A23" s="73" t="s">
        <v>114</v>
      </c>
      <c r="B23" s="73" t="s">
        <v>114</v>
      </c>
      <c r="C23" s="73" t="s">
        <v>184</v>
      </c>
      <c r="D23" s="73" t="s">
        <v>185</v>
      </c>
      <c r="E23" s="73" t="s">
        <v>187</v>
      </c>
      <c r="F23" s="73" t="s">
        <v>188</v>
      </c>
      <c r="G23" s="73" t="s">
        <v>203</v>
      </c>
      <c r="H23" s="73" t="s">
        <v>204</v>
      </c>
      <c r="I23" s="73" t="s">
        <v>145</v>
      </c>
      <c r="J23" s="73" t="s">
        <v>123</v>
      </c>
      <c r="K23" s="73" t="s">
        <v>191</v>
      </c>
      <c r="L23" s="73" t="s">
        <v>192</v>
      </c>
      <c r="M23" s="73" t="s">
        <v>193</v>
      </c>
      <c r="N23" s="73" t="s">
        <v>126</v>
      </c>
      <c r="O23" s="73" t="s">
        <v>127</v>
      </c>
      <c r="P23" s="73" t="s">
        <v>123</v>
      </c>
      <c r="Q23" s="73" t="s">
        <v>123</v>
      </c>
      <c r="R23" s="74">
        <v>1501.08</v>
      </c>
      <c r="S23" s="75" t="s">
        <v>109</v>
      </c>
      <c r="T23" s="74">
        <v>1501.08</v>
      </c>
      <c r="U23" s="75" t="s">
        <v>109</v>
      </c>
      <c r="V23" s="74">
        <v>143422.48000000001</v>
      </c>
      <c r="W23" s="75" t="s">
        <v>194</v>
      </c>
      <c r="X23" s="76">
        <v>44470</v>
      </c>
      <c r="Y23" s="76">
        <v>44469</v>
      </c>
    </row>
    <row r="24" spans="1:25" x14ac:dyDescent="0.35">
      <c r="A24" s="73" t="s">
        <v>114</v>
      </c>
      <c r="B24" s="73" t="s">
        <v>114</v>
      </c>
      <c r="C24" s="73" t="s">
        <v>184</v>
      </c>
      <c r="D24" s="73" t="s">
        <v>185</v>
      </c>
      <c r="E24" s="73" t="s">
        <v>187</v>
      </c>
      <c r="F24" s="73" t="s">
        <v>188</v>
      </c>
      <c r="G24" s="73" t="s">
        <v>203</v>
      </c>
      <c r="H24" s="73" t="s">
        <v>204</v>
      </c>
      <c r="I24" s="73" t="s">
        <v>145</v>
      </c>
      <c r="J24" s="73" t="s">
        <v>123</v>
      </c>
      <c r="K24" s="73" t="s">
        <v>191</v>
      </c>
      <c r="L24" s="73" t="s">
        <v>195</v>
      </c>
      <c r="M24" s="73" t="s">
        <v>193</v>
      </c>
      <c r="N24" s="73" t="s">
        <v>126</v>
      </c>
      <c r="O24" s="73" t="s">
        <v>127</v>
      </c>
      <c r="P24" s="73" t="s">
        <v>123</v>
      </c>
      <c r="Q24" s="73" t="s">
        <v>123</v>
      </c>
      <c r="R24" s="74">
        <v>1946.85</v>
      </c>
      <c r="S24" s="75" t="s">
        <v>109</v>
      </c>
      <c r="T24" s="74">
        <v>1946.85</v>
      </c>
      <c r="U24" s="75" t="s">
        <v>109</v>
      </c>
      <c r="V24" s="74">
        <v>186013.63</v>
      </c>
      <c r="W24" s="75" t="s">
        <v>194</v>
      </c>
      <c r="X24" s="76">
        <v>44470</v>
      </c>
      <c r="Y24" s="76">
        <v>44469</v>
      </c>
    </row>
    <row r="25" spans="1:25" x14ac:dyDescent="0.35">
      <c r="A25" s="73" t="s">
        <v>114</v>
      </c>
      <c r="B25" s="73" t="s">
        <v>114</v>
      </c>
      <c r="C25" s="73" t="s">
        <v>184</v>
      </c>
      <c r="D25" s="73" t="s">
        <v>185</v>
      </c>
      <c r="E25" s="73" t="s">
        <v>196</v>
      </c>
      <c r="F25" s="73" t="s">
        <v>197</v>
      </c>
      <c r="G25" s="73" t="s">
        <v>205</v>
      </c>
      <c r="H25" s="73" t="s">
        <v>205</v>
      </c>
      <c r="I25" s="73" t="s">
        <v>206</v>
      </c>
      <c r="J25" s="73" t="s">
        <v>202</v>
      </c>
      <c r="K25" s="73" t="s">
        <v>207</v>
      </c>
      <c r="L25" s="73" t="s">
        <v>208</v>
      </c>
      <c r="M25" s="73" t="s">
        <v>137</v>
      </c>
      <c r="N25" s="73" t="s">
        <v>186</v>
      </c>
      <c r="O25" s="73" t="s">
        <v>127</v>
      </c>
      <c r="P25" s="73" t="s">
        <v>123</v>
      </c>
      <c r="Q25" s="73" t="s">
        <v>123</v>
      </c>
      <c r="R25" s="74">
        <v>106.85</v>
      </c>
      <c r="S25" s="75" t="s">
        <v>109</v>
      </c>
      <c r="T25" s="74">
        <v>106.85</v>
      </c>
      <c r="U25" s="75" t="s">
        <v>109</v>
      </c>
      <c r="V25" s="74">
        <v>10000</v>
      </c>
      <c r="W25" s="75" t="s">
        <v>194</v>
      </c>
      <c r="X25" s="76">
        <v>44439</v>
      </c>
      <c r="Y25" s="76">
        <v>44439</v>
      </c>
    </row>
    <row r="26" spans="1:25" x14ac:dyDescent="0.35">
      <c r="A26" s="73" t="s">
        <v>114</v>
      </c>
      <c r="B26" s="73" t="s">
        <v>114</v>
      </c>
      <c r="C26" s="73" t="s">
        <v>184</v>
      </c>
      <c r="D26" s="73" t="s">
        <v>185</v>
      </c>
      <c r="E26" s="73" t="s">
        <v>187</v>
      </c>
      <c r="F26" s="73" t="s">
        <v>188</v>
      </c>
      <c r="G26" s="73" t="s">
        <v>209</v>
      </c>
      <c r="H26" s="73" t="s">
        <v>210</v>
      </c>
      <c r="I26" s="73" t="s">
        <v>145</v>
      </c>
      <c r="J26" s="73" t="s">
        <v>123</v>
      </c>
      <c r="K26" s="73" t="s">
        <v>191</v>
      </c>
      <c r="L26" s="73" t="s">
        <v>211</v>
      </c>
      <c r="M26" s="73" t="s">
        <v>193</v>
      </c>
      <c r="N26" s="73" t="s">
        <v>212</v>
      </c>
      <c r="O26" s="73" t="s">
        <v>127</v>
      </c>
      <c r="P26" s="73" t="s">
        <v>123</v>
      </c>
      <c r="Q26" s="73" t="s">
        <v>123</v>
      </c>
      <c r="R26" s="74">
        <v>2051.91</v>
      </c>
      <c r="S26" s="75" t="s">
        <v>109</v>
      </c>
      <c r="T26" s="74">
        <v>2051.91</v>
      </c>
      <c r="U26" s="75" t="s">
        <v>109</v>
      </c>
      <c r="V26" s="74">
        <v>203046.75</v>
      </c>
      <c r="W26" s="75" t="s">
        <v>194</v>
      </c>
      <c r="X26" s="76">
        <v>44567</v>
      </c>
      <c r="Y26" s="76">
        <v>44561</v>
      </c>
    </row>
    <row r="27" spans="1:25" x14ac:dyDescent="0.35">
      <c r="A27" s="73" t="s">
        <v>114</v>
      </c>
      <c r="B27" s="73" t="s">
        <v>114</v>
      </c>
      <c r="C27" s="73" t="s">
        <v>184</v>
      </c>
      <c r="D27" s="73" t="s">
        <v>185</v>
      </c>
      <c r="E27" s="73" t="s">
        <v>187</v>
      </c>
      <c r="F27" s="73" t="s">
        <v>188</v>
      </c>
      <c r="G27" s="73" t="s">
        <v>209</v>
      </c>
      <c r="H27" s="73" t="s">
        <v>210</v>
      </c>
      <c r="I27" s="73" t="s">
        <v>174</v>
      </c>
      <c r="J27" s="73" t="s">
        <v>123</v>
      </c>
      <c r="K27" s="73" t="s">
        <v>191</v>
      </c>
      <c r="L27" s="73" t="s">
        <v>213</v>
      </c>
      <c r="M27" s="73" t="s">
        <v>193</v>
      </c>
      <c r="N27" s="73" t="s">
        <v>212</v>
      </c>
      <c r="O27" s="73" t="s">
        <v>127</v>
      </c>
      <c r="P27" s="73" t="s">
        <v>123</v>
      </c>
      <c r="Q27" s="73" t="s">
        <v>123</v>
      </c>
      <c r="R27" s="74">
        <v>350.3</v>
      </c>
      <c r="S27" s="75" t="s">
        <v>109</v>
      </c>
      <c r="T27" s="74">
        <v>350.3</v>
      </c>
      <c r="U27" s="75" t="s">
        <v>109</v>
      </c>
      <c r="V27" s="74">
        <v>34663.480000000003</v>
      </c>
      <c r="W27" s="75" t="s">
        <v>194</v>
      </c>
      <c r="X27" s="76">
        <v>44567</v>
      </c>
      <c r="Y27" s="76">
        <v>44561</v>
      </c>
    </row>
    <row r="28" spans="1:25" x14ac:dyDescent="0.35">
      <c r="A28" s="73" t="s">
        <v>114</v>
      </c>
      <c r="B28" s="73" t="s">
        <v>114</v>
      </c>
      <c r="C28" s="73" t="s">
        <v>184</v>
      </c>
      <c r="D28" s="73" t="s">
        <v>185</v>
      </c>
      <c r="E28" s="73" t="s">
        <v>187</v>
      </c>
      <c r="F28" s="73" t="s">
        <v>188</v>
      </c>
      <c r="G28" s="73" t="s">
        <v>209</v>
      </c>
      <c r="H28" s="73" t="s">
        <v>210</v>
      </c>
      <c r="I28" s="73" t="s">
        <v>145</v>
      </c>
      <c r="J28" s="73" t="s">
        <v>123</v>
      </c>
      <c r="K28" s="73" t="s">
        <v>191</v>
      </c>
      <c r="L28" s="73" t="s">
        <v>195</v>
      </c>
      <c r="M28" s="73" t="s">
        <v>193</v>
      </c>
      <c r="N28" s="73" t="s">
        <v>212</v>
      </c>
      <c r="O28" s="73" t="s">
        <v>127</v>
      </c>
      <c r="P28" s="73" t="s">
        <v>123</v>
      </c>
      <c r="Q28" s="73" t="s">
        <v>123</v>
      </c>
      <c r="R28" s="74">
        <v>1881</v>
      </c>
      <c r="S28" s="75" t="s">
        <v>109</v>
      </c>
      <c r="T28" s="74">
        <v>1881</v>
      </c>
      <c r="U28" s="75" t="s">
        <v>109</v>
      </c>
      <c r="V28" s="74">
        <v>186134.65</v>
      </c>
      <c r="W28" s="75" t="s">
        <v>194</v>
      </c>
      <c r="X28" s="76">
        <v>44567</v>
      </c>
      <c r="Y28" s="76">
        <v>44561</v>
      </c>
    </row>
    <row r="29" spans="1:25" x14ac:dyDescent="0.35">
      <c r="A29" s="73" t="s">
        <v>114</v>
      </c>
      <c r="B29" s="73" t="s">
        <v>114</v>
      </c>
      <c r="C29" s="73" t="s">
        <v>184</v>
      </c>
      <c r="D29" s="73" t="s">
        <v>185</v>
      </c>
      <c r="E29" s="73" t="s">
        <v>196</v>
      </c>
      <c r="F29" s="73" t="s">
        <v>197</v>
      </c>
      <c r="G29" s="73" t="s">
        <v>214</v>
      </c>
      <c r="H29" s="73" t="s">
        <v>214</v>
      </c>
      <c r="I29" s="73" t="s">
        <v>215</v>
      </c>
      <c r="J29" s="73" t="s">
        <v>202</v>
      </c>
      <c r="K29" s="73" t="s">
        <v>216</v>
      </c>
      <c r="L29" s="73" t="s">
        <v>217</v>
      </c>
      <c r="M29" s="73" t="s">
        <v>137</v>
      </c>
      <c r="N29" s="73" t="s">
        <v>186</v>
      </c>
      <c r="O29" s="73" t="s">
        <v>127</v>
      </c>
      <c r="P29" s="73" t="s">
        <v>123</v>
      </c>
      <c r="Q29" s="73" t="s">
        <v>123</v>
      </c>
      <c r="R29" s="74">
        <v>106.85</v>
      </c>
      <c r="S29" s="75" t="s">
        <v>109</v>
      </c>
      <c r="T29" s="74">
        <v>106.85</v>
      </c>
      <c r="U29" s="75" t="s">
        <v>109</v>
      </c>
      <c r="V29" s="74">
        <v>10000</v>
      </c>
      <c r="W29" s="75" t="s">
        <v>194</v>
      </c>
      <c r="X29" s="76">
        <v>44408</v>
      </c>
      <c r="Y29" s="76">
        <v>44409</v>
      </c>
    </row>
    <row r="30" spans="1:25" x14ac:dyDescent="0.35">
      <c r="A30" s="73" t="s">
        <v>114</v>
      </c>
      <c r="B30" s="73" t="s">
        <v>114</v>
      </c>
      <c r="C30" s="73" t="s">
        <v>184</v>
      </c>
      <c r="D30" s="73" t="s">
        <v>185</v>
      </c>
      <c r="E30" s="73" t="s">
        <v>187</v>
      </c>
      <c r="F30" s="73" t="s">
        <v>188</v>
      </c>
      <c r="G30" s="73" t="s">
        <v>218</v>
      </c>
      <c r="H30" s="73" t="s">
        <v>219</v>
      </c>
      <c r="I30" s="73" t="s">
        <v>145</v>
      </c>
      <c r="J30" s="73" t="s">
        <v>123</v>
      </c>
      <c r="K30" s="73" t="s">
        <v>191</v>
      </c>
      <c r="L30" s="73" t="s">
        <v>211</v>
      </c>
      <c r="M30" s="73" t="s">
        <v>193</v>
      </c>
      <c r="N30" s="73" t="s">
        <v>157</v>
      </c>
      <c r="O30" s="73" t="s">
        <v>127</v>
      </c>
      <c r="P30" s="73" t="s">
        <v>123</v>
      </c>
      <c r="Q30" s="73" t="s">
        <v>123</v>
      </c>
      <c r="R30" s="74">
        <v>2052.41</v>
      </c>
      <c r="S30" s="75" t="s">
        <v>109</v>
      </c>
      <c r="T30" s="74">
        <v>2052.41</v>
      </c>
      <c r="U30" s="75" t="s">
        <v>109</v>
      </c>
      <c r="V30" s="74">
        <v>203046.75</v>
      </c>
      <c r="W30" s="75" t="s">
        <v>194</v>
      </c>
      <c r="X30" s="76">
        <v>44532</v>
      </c>
      <c r="Y30" s="76">
        <v>44530</v>
      </c>
    </row>
    <row r="31" spans="1:25" x14ac:dyDescent="0.35">
      <c r="A31" s="73" t="s">
        <v>114</v>
      </c>
      <c r="B31" s="73" t="s">
        <v>114</v>
      </c>
      <c r="C31" s="73" t="s">
        <v>184</v>
      </c>
      <c r="D31" s="73" t="s">
        <v>185</v>
      </c>
      <c r="E31" s="73" t="s">
        <v>187</v>
      </c>
      <c r="F31" s="73" t="s">
        <v>188</v>
      </c>
      <c r="G31" s="73" t="s">
        <v>220</v>
      </c>
      <c r="H31" s="73" t="s">
        <v>221</v>
      </c>
      <c r="I31" s="73" t="s">
        <v>145</v>
      </c>
      <c r="J31" s="73" t="s">
        <v>123</v>
      </c>
      <c r="K31" s="73" t="s">
        <v>191</v>
      </c>
      <c r="L31" s="73" t="s">
        <v>195</v>
      </c>
      <c r="M31" s="73" t="s">
        <v>193</v>
      </c>
      <c r="N31" s="73" t="s">
        <v>138</v>
      </c>
      <c r="O31" s="73" t="s">
        <v>127</v>
      </c>
      <c r="P31" s="73" t="s">
        <v>123</v>
      </c>
      <c r="Q31" s="73" t="s">
        <v>123</v>
      </c>
      <c r="R31" s="74">
        <v>1906.43</v>
      </c>
      <c r="S31" s="75" t="s">
        <v>109</v>
      </c>
      <c r="T31" s="74">
        <v>1906.43</v>
      </c>
      <c r="U31" s="75" t="s">
        <v>109</v>
      </c>
      <c r="V31" s="74">
        <v>186086.9</v>
      </c>
      <c r="W31" s="75" t="s">
        <v>194</v>
      </c>
      <c r="X31" s="76">
        <v>44507</v>
      </c>
      <c r="Y31" s="76">
        <v>44500</v>
      </c>
    </row>
    <row r="32" spans="1:25" x14ac:dyDescent="0.35">
      <c r="A32" s="73" t="s">
        <v>114</v>
      </c>
      <c r="B32" s="73" t="s">
        <v>114</v>
      </c>
      <c r="C32" s="73" t="s">
        <v>184</v>
      </c>
      <c r="D32" s="73" t="s">
        <v>185</v>
      </c>
      <c r="E32" s="73" t="s">
        <v>187</v>
      </c>
      <c r="F32" s="73" t="s">
        <v>188</v>
      </c>
      <c r="G32" s="73" t="s">
        <v>220</v>
      </c>
      <c r="H32" s="73" t="s">
        <v>221</v>
      </c>
      <c r="I32" s="73" t="s">
        <v>145</v>
      </c>
      <c r="J32" s="73" t="s">
        <v>123</v>
      </c>
      <c r="K32" s="73" t="s">
        <v>191</v>
      </c>
      <c r="L32" s="73" t="s">
        <v>222</v>
      </c>
      <c r="M32" s="73" t="s">
        <v>193</v>
      </c>
      <c r="N32" s="73" t="s">
        <v>138</v>
      </c>
      <c r="O32" s="73" t="s">
        <v>127</v>
      </c>
      <c r="P32" s="73" t="s">
        <v>123</v>
      </c>
      <c r="Q32" s="73" t="s">
        <v>123</v>
      </c>
      <c r="R32" s="74">
        <v>793.5</v>
      </c>
      <c r="S32" s="75" t="s">
        <v>109</v>
      </c>
      <c r="T32" s="74">
        <v>793.5</v>
      </c>
      <c r="U32" s="75" t="s">
        <v>109</v>
      </c>
      <c r="V32" s="74">
        <v>77453.16</v>
      </c>
      <c r="W32" s="75" t="s">
        <v>194</v>
      </c>
      <c r="X32" s="76">
        <v>44507</v>
      </c>
      <c r="Y32" s="76">
        <v>44500</v>
      </c>
    </row>
    <row r="33" spans="1:25" x14ac:dyDescent="0.35">
      <c r="A33" s="73" t="s">
        <v>114</v>
      </c>
      <c r="B33" s="73" t="s">
        <v>114</v>
      </c>
      <c r="C33" s="73" t="s">
        <v>184</v>
      </c>
      <c r="D33" s="73" t="s">
        <v>185</v>
      </c>
      <c r="E33" s="73" t="s">
        <v>187</v>
      </c>
      <c r="F33" s="73" t="s">
        <v>188</v>
      </c>
      <c r="G33" s="73" t="s">
        <v>218</v>
      </c>
      <c r="H33" s="73" t="s">
        <v>219</v>
      </c>
      <c r="I33" s="73" t="s">
        <v>145</v>
      </c>
      <c r="J33" s="73" t="s">
        <v>123</v>
      </c>
      <c r="K33" s="73" t="s">
        <v>191</v>
      </c>
      <c r="L33" s="73" t="s">
        <v>195</v>
      </c>
      <c r="M33" s="73" t="s">
        <v>193</v>
      </c>
      <c r="N33" s="73" t="s">
        <v>157</v>
      </c>
      <c r="O33" s="73" t="s">
        <v>127</v>
      </c>
      <c r="P33" s="73" t="s">
        <v>123</v>
      </c>
      <c r="Q33" s="73" t="s">
        <v>123</v>
      </c>
      <c r="R33" s="74">
        <v>1881.45</v>
      </c>
      <c r="S33" s="75" t="s">
        <v>109</v>
      </c>
      <c r="T33" s="74">
        <v>1881.45</v>
      </c>
      <c r="U33" s="75" t="s">
        <v>109</v>
      </c>
      <c r="V33" s="74">
        <v>186133.79</v>
      </c>
      <c r="W33" s="75" t="s">
        <v>194</v>
      </c>
      <c r="X33" s="76">
        <v>44532</v>
      </c>
      <c r="Y33" s="76">
        <v>44530</v>
      </c>
    </row>
    <row r="34" spans="1:25" x14ac:dyDescent="0.35">
      <c r="A34" s="73" t="s">
        <v>114</v>
      </c>
      <c r="B34" s="73" t="s">
        <v>114</v>
      </c>
      <c r="C34" s="73" t="s">
        <v>223</v>
      </c>
      <c r="D34" s="73" t="s">
        <v>224</v>
      </c>
      <c r="E34" s="73" t="s">
        <v>225</v>
      </c>
      <c r="F34" s="73" t="s">
        <v>226</v>
      </c>
      <c r="G34" s="73" t="s">
        <v>227</v>
      </c>
      <c r="H34" s="73" t="s">
        <v>228</v>
      </c>
      <c r="I34" s="73" t="s">
        <v>229</v>
      </c>
      <c r="J34" s="73" t="s">
        <v>230</v>
      </c>
      <c r="K34" s="73" t="s">
        <v>123</v>
      </c>
      <c r="L34" s="73" t="s">
        <v>231</v>
      </c>
      <c r="M34" s="73" t="s">
        <v>232</v>
      </c>
      <c r="N34" s="73" t="s">
        <v>138</v>
      </c>
      <c r="O34" s="73" t="s">
        <v>127</v>
      </c>
      <c r="P34" s="73" t="s">
        <v>233</v>
      </c>
      <c r="Q34" s="73" t="s">
        <v>123</v>
      </c>
      <c r="R34" s="74">
        <v>75</v>
      </c>
      <c r="S34" s="75" t="s">
        <v>109</v>
      </c>
      <c r="T34" s="74">
        <v>75</v>
      </c>
      <c r="U34" s="75" t="s">
        <v>109</v>
      </c>
      <c r="V34" s="74">
        <v>75</v>
      </c>
      <c r="W34" s="75" t="s">
        <v>109</v>
      </c>
      <c r="X34" s="76">
        <v>44475</v>
      </c>
      <c r="Y34" s="76">
        <v>44475</v>
      </c>
    </row>
    <row r="35" spans="1:25" x14ac:dyDescent="0.35">
      <c r="A35" s="73" t="s">
        <v>114</v>
      </c>
      <c r="B35" s="73" t="s">
        <v>114</v>
      </c>
      <c r="C35" s="73" t="s">
        <v>223</v>
      </c>
      <c r="D35" s="73" t="s">
        <v>224</v>
      </c>
      <c r="E35" s="73" t="s">
        <v>234</v>
      </c>
      <c r="F35" s="73" t="s">
        <v>235</v>
      </c>
      <c r="G35" s="73" t="s">
        <v>236</v>
      </c>
      <c r="H35" s="73" t="s">
        <v>237</v>
      </c>
      <c r="I35" s="73" t="s">
        <v>238</v>
      </c>
      <c r="J35" s="73" t="s">
        <v>239</v>
      </c>
      <c r="K35" s="73" t="s">
        <v>123</v>
      </c>
      <c r="L35" s="73" t="s">
        <v>240</v>
      </c>
      <c r="M35" s="73" t="s">
        <v>241</v>
      </c>
      <c r="N35" s="73" t="s">
        <v>138</v>
      </c>
      <c r="O35" s="73" t="s">
        <v>127</v>
      </c>
      <c r="P35" s="73" t="s">
        <v>242</v>
      </c>
      <c r="Q35" s="73" t="s">
        <v>123</v>
      </c>
      <c r="R35" s="74">
        <v>1024.49</v>
      </c>
      <c r="S35" s="75" t="s">
        <v>109</v>
      </c>
      <c r="T35" s="74">
        <v>1024.49</v>
      </c>
      <c r="U35" s="75" t="s">
        <v>109</v>
      </c>
      <c r="V35" s="74">
        <v>100000</v>
      </c>
      <c r="W35" s="75" t="s">
        <v>194</v>
      </c>
      <c r="X35" s="76">
        <v>44488</v>
      </c>
      <c r="Y35" s="76">
        <v>44488</v>
      </c>
    </row>
    <row r="36" spans="1:25" x14ac:dyDescent="0.35">
      <c r="A36" s="73" t="s">
        <v>114</v>
      </c>
      <c r="B36" s="73" t="s">
        <v>114</v>
      </c>
      <c r="C36" s="73" t="s">
        <v>223</v>
      </c>
      <c r="D36" s="73" t="s">
        <v>224</v>
      </c>
      <c r="E36" s="73" t="s">
        <v>243</v>
      </c>
      <c r="F36" s="73" t="s">
        <v>244</v>
      </c>
      <c r="G36" s="73" t="s">
        <v>245</v>
      </c>
      <c r="H36" s="73" t="s">
        <v>246</v>
      </c>
      <c r="I36" s="73" t="s">
        <v>247</v>
      </c>
      <c r="J36" s="73" t="s">
        <v>248</v>
      </c>
      <c r="K36" s="73" t="s">
        <v>123</v>
      </c>
      <c r="L36" s="73" t="s">
        <v>249</v>
      </c>
      <c r="M36" s="73" t="s">
        <v>232</v>
      </c>
      <c r="N36" s="73" t="s">
        <v>157</v>
      </c>
      <c r="O36" s="73" t="s">
        <v>127</v>
      </c>
      <c r="P36" s="73" t="s">
        <v>250</v>
      </c>
      <c r="Q36" s="73" t="s">
        <v>123</v>
      </c>
      <c r="R36" s="74">
        <v>70</v>
      </c>
      <c r="S36" s="75" t="s">
        <v>109</v>
      </c>
      <c r="T36" s="74">
        <v>70</v>
      </c>
      <c r="U36" s="75" t="s">
        <v>109</v>
      </c>
      <c r="V36" s="74">
        <v>70</v>
      </c>
      <c r="W36" s="75" t="s">
        <v>109</v>
      </c>
      <c r="X36" s="76">
        <v>44508</v>
      </c>
      <c r="Y36" s="76">
        <v>44508</v>
      </c>
    </row>
    <row r="37" spans="1:25" x14ac:dyDescent="0.35">
      <c r="A37" s="73" t="s">
        <v>114</v>
      </c>
      <c r="B37" s="73" t="s">
        <v>114</v>
      </c>
      <c r="C37" s="73" t="s">
        <v>223</v>
      </c>
      <c r="D37" s="73" t="s">
        <v>224</v>
      </c>
      <c r="E37" s="73" t="s">
        <v>234</v>
      </c>
      <c r="F37" s="73" t="s">
        <v>235</v>
      </c>
      <c r="G37" s="73" t="s">
        <v>251</v>
      </c>
      <c r="H37" s="73" t="s">
        <v>252</v>
      </c>
      <c r="I37" s="73" t="s">
        <v>238</v>
      </c>
      <c r="J37" s="73" t="s">
        <v>239</v>
      </c>
      <c r="K37" s="73" t="s">
        <v>123</v>
      </c>
      <c r="L37" s="73" t="s">
        <v>253</v>
      </c>
      <c r="M37" s="73" t="s">
        <v>232</v>
      </c>
      <c r="N37" s="73" t="s">
        <v>157</v>
      </c>
      <c r="O37" s="73" t="s">
        <v>127</v>
      </c>
      <c r="P37" s="73" t="s">
        <v>242</v>
      </c>
      <c r="Q37" s="73" t="s">
        <v>123</v>
      </c>
      <c r="R37" s="74">
        <v>1010.81</v>
      </c>
      <c r="S37" s="75" t="s">
        <v>109</v>
      </c>
      <c r="T37" s="74">
        <v>1010.81</v>
      </c>
      <c r="U37" s="75" t="s">
        <v>109</v>
      </c>
      <c r="V37" s="74">
        <v>100000</v>
      </c>
      <c r="W37" s="75" t="s">
        <v>194</v>
      </c>
      <c r="X37" s="76">
        <v>44530</v>
      </c>
      <c r="Y37" s="76">
        <v>44530</v>
      </c>
    </row>
    <row r="38" spans="1:25" x14ac:dyDescent="0.35">
      <c r="A38" s="73" t="s">
        <v>114</v>
      </c>
      <c r="B38" s="73" t="s">
        <v>114</v>
      </c>
      <c r="C38" s="73" t="s">
        <v>223</v>
      </c>
      <c r="D38" s="73" t="s">
        <v>224</v>
      </c>
      <c r="E38" s="73" t="s">
        <v>234</v>
      </c>
      <c r="F38" s="73" t="s">
        <v>235</v>
      </c>
      <c r="G38" s="73" t="s">
        <v>254</v>
      </c>
      <c r="H38" s="73" t="s">
        <v>255</v>
      </c>
      <c r="I38" s="73" t="s">
        <v>238</v>
      </c>
      <c r="J38" s="73" t="s">
        <v>239</v>
      </c>
      <c r="K38" s="73" t="s">
        <v>123</v>
      </c>
      <c r="L38" s="73" t="s">
        <v>256</v>
      </c>
      <c r="M38" s="73" t="s">
        <v>232</v>
      </c>
      <c r="N38" s="73" t="s">
        <v>157</v>
      </c>
      <c r="O38" s="73" t="s">
        <v>127</v>
      </c>
      <c r="P38" s="73" t="s">
        <v>242</v>
      </c>
      <c r="Q38" s="73" t="s">
        <v>123</v>
      </c>
      <c r="R38" s="74">
        <v>1010.81</v>
      </c>
      <c r="S38" s="75" t="s">
        <v>109</v>
      </c>
      <c r="T38" s="74">
        <v>1010.81</v>
      </c>
      <c r="U38" s="75" t="s">
        <v>109</v>
      </c>
      <c r="V38" s="74">
        <v>100000</v>
      </c>
      <c r="W38" s="75" t="s">
        <v>194</v>
      </c>
      <c r="X38" s="76">
        <v>44530</v>
      </c>
      <c r="Y38" s="76">
        <v>44530</v>
      </c>
    </row>
    <row r="39" spans="1:25" x14ac:dyDescent="0.35">
      <c r="A39" s="73" t="s">
        <v>114</v>
      </c>
      <c r="B39" s="73" t="s">
        <v>114</v>
      </c>
      <c r="C39" s="73" t="s">
        <v>223</v>
      </c>
      <c r="D39" s="73" t="s">
        <v>224</v>
      </c>
      <c r="E39" s="73" t="s">
        <v>234</v>
      </c>
      <c r="F39" s="73" t="s">
        <v>235</v>
      </c>
      <c r="G39" s="73" t="s">
        <v>257</v>
      </c>
      <c r="H39" s="73" t="s">
        <v>258</v>
      </c>
      <c r="I39" s="73" t="s">
        <v>259</v>
      </c>
      <c r="J39" s="73" t="s">
        <v>260</v>
      </c>
      <c r="K39" s="73" t="s">
        <v>123</v>
      </c>
      <c r="L39" s="73" t="s">
        <v>261</v>
      </c>
      <c r="M39" s="73" t="s">
        <v>241</v>
      </c>
      <c r="N39" s="73" t="s">
        <v>212</v>
      </c>
      <c r="O39" s="73" t="s">
        <v>127</v>
      </c>
      <c r="P39" s="73" t="s">
        <v>242</v>
      </c>
      <c r="Q39" s="73" t="s">
        <v>123</v>
      </c>
      <c r="R39" s="74">
        <v>-6.07</v>
      </c>
      <c r="S39" s="75" t="s">
        <v>109</v>
      </c>
      <c r="T39" s="74">
        <v>-6.07</v>
      </c>
      <c r="U39" s="75" t="s">
        <v>109</v>
      </c>
      <c r="V39" s="74">
        <v>-600</v>
      </c>
      <c r="W39" s="75" t="s">
        <v>194</v>
      </c>
      <c r="X39" s="76">
        <v>44508</v>
      </c>
      <c r="Y39" s="76">
        <v>44543</v>
      </c>
    </row>
    <row r="40" spans="1:25" x14ac:dyDescent="0.35">
      <c r="A40" s="73" t="s">
        <v>114</v>
      </c>
      <c r="B40" s="73" t="s">
        <v>114</v>
      </c>
      <c r="C40" s="73" t="s">
        <v>223</v>
      </c>
      <c r="D40" s="73" t="s">
        <v>224</v>
      </c>
      <c r="E40" s="73" t="s">
        <v>234</v>
      </c>
      <c r="F40" s="73" t="s">
        <v>235</v>
      </c>
      <c r="G40" s="73" t="s">
        <v>262</v>
      </c>
      <c r="H40" s="73" t="s">
        <v>263</v>
      </c>
      <c r="I40" s="73" t="s">
        <v>259</v>
      </c>
      <c r="J40" s="73" t="s">
        <v>260</v>
      </c>
      <c r="K40" s="73" t="s">
        <v>123</v>
      </c>
      <c r="L40" s="73" t="s">
        <v>264</v>
      </c>
      <c r="M40" s="73" t="s">
        <v>232</v>
      </c>
      <c r="N40" s="73" t="s">
        <v>212</v>
      </c>
      <c r="O40" s="73" t="s">
        <v>127</v>
      </c>
      <c r="P40" s="73" t="s">
        <v>242</v>
      </c>
      <c r="Q40" s="73" t="s">
        <v>123</v>
      </c>
      <c r="R40" s="74">
        <v>600</v>
      </c>
      <c r="S40" s="75" t="s">
        <v>109</v>
      </c>
      <c r="T40" s="74">
        <v>600</v>
      </c>
      <c r="U40" s="75" t="s">
        <v>109</v>
      </c>
      <c r="V40" s="74">
        <v>600</v>
      </c>
      <c r="W40" s="75" t="s">
        <v>109</v>
      </c>
      <c r="X40" s="76">
        <v>44544</v>
      </c>
      <c r="Y40" s="76">
        <v>44544</v>
      </c>
    </row>
    <row r="41" spans="1:25" x14ac:dyDescent="0.35">
      <c r="A41" s="73" t="s">
        <v>114</v>
      </c>
      <c r="B41" s="73" t="s">
        <v>114</v>
      </c>
      <c r="C41" s="73" t="s">
        <v>223</v>
      </c>
      <c r="D41" s="73" t="s">
        <v>224</v>
      </c>
      <c r="E41" s="73" t="s">
        <v>234</v>
      </c>
      <c r="F41" s="73" t="s">
        <v>235</v>
      </c>
      <c r="G41" s="73" t="s">
        <v>265</v>
      </c>
      <c r="H41" s="73" t="s">
        <v>266</v>
      </c>
      <c r="I41" s="73" t="s">
        <v>267</v>
      </c>
      <c r="J41" s="73" t="s">
        <v>268</v>
      </c>
      <c r="K41" s="73" t="s">
        <v>123</v>
      </c>
      <c r="L41" s="73" t="s">
        <v>269</v>
      </c>
      <c r="M41" s="73" t="s">
        <v>232</v>
      </c>
      <c r="N41" s="73" t="s">
        <v>212</v>
      </c>
      <c r="O41" s="73" t="s">
        <v>127</v>
      </c>
      <c r="P41" s="73" t="s">
        <v>270</v>
      </c>
      <c r="Q41" s="73" t="s">
        <v>123</v>
      </c>
      <c r="R41" s="74">
        <v>1666.66</v>
      </c>
      <c r="S41" s="75" t="s">
        <v>109</v>
      </c>
      <c r="T41" s="74">
        <v>1666.66</v>
      </c>
      <c r="U41" s="75" t="s">
        <v>109</v>
      </c>
      <c r="V41" s="74">
        <v>1666.66</v>
      </c>
      <c r="W41" s="75" t="s">
        <v>109</v>
      </c>
      <c r="X41" s="76">
        <v>44544</v>
      </c>
      <c r="Y41" s="76">
        <v>44544</v>
      </c>
    </row>
    <row r="42" spans="1:25" x14ac:dyDescent="0.35">
      <c r="A42" s="73" t="s">
        <v>114</v>
      </c>
      <c r="B42" s="73" t="s">
        <v>114</v>
      </c>
      <c r="C42" s="73" t="s">
        <v>223</v>
      </c>
      <c r="D42" s="73" t="s">
        <v>224</v>
      </c>
      <c r="E42" s="73" t="s">
        <v>271</v>
      </c>
      <c r="F42" s="73" t="s">
        <v>272</v>
      </c>
      <c r="G42" s="73" t="s">
        <v>273</v>
      </c>
      <c r="H42" s="73" t="s">
        <v>274</v>
      </c>
      <c r="I42" s="73" t="s">
        <v>275</v>
      </c>
      <c r="J42" s="73" t="s">
        <v>276</v>
      </c>
      <c r="K42" s="73" t="s">
        <v>123</v>
      </c>
      <c r="L42" s="73" t="s">
        <v>277</v>
      </c>
      <c r="M42" s="73" t="s">
        <v>232</v>
      </c>
      <c r="N42" s="73" t="s">
        <v>212</v>
      </c>
      <c r="O42" s="73" t="s">
        <v>127</v>
      </c>
      <c r="P42" s="73" t="s">
        <v>242</v>
      </c>
      <c r="Q42" s="73" t="s">
        <v>123</v>
      </c>
      <c r="R42" s="74">
        <v>116.13</v>
      </c>
      <c r="S42" s="75" t="s">
        <v>109</v>
      </c>
      <c r="T42" s="74">
        <v>116.13</v>
      </c>
      <c r="U42" s="75" t="s">
        <v>109</v>
      </c>
      <c r="V42" s="74">
        <v>11491.12</v>
      </c>
      <c r="W42" s="75" t="s">
        <v>194</v>
      </c>
      <c r="X42" s="76">
        <v>44544</v>
      </c>
      <c r="Y42" s="76">
        <v>44544</v>
      </c>
    </row>
    <row r="43" spans="1:25" x14ac:dyDescent="0.35">
      <c r="A43" s="73" t="s">
        <v>114</v>
      </c>
      <c r="B43" s="73" t="s">
        <v>115</v>
      </c>
      <c r="C43" s="73" t="s">
        <v>223</v>
      </c>
      <c r="D43" s="73" t="s">
        <v>224</v>
      </c>
      <c r="E43" s="73" t="s">
        <v>278</v>
      </c>
      <c r="F43" s="73" t="s">
        <v>279</v>
      </c>
      <c r="G43" s="73" t="s">
        <v>280</v>
      </c>
      <c r="H43" s="73" t="s">
        <v>281</v>
      </c>
      <c r="I43" s="73" t="s">
        <v>282</v>
      </c>
      <c r="J43" s="73" t="s">
        <v>123</v>
      </c>
      <c r="K43" s="73" t="s">
        <v>123</v>
      </c>
      <c r="L43" s="73" t="s">
        <v>283</v>
      </c>
      <c r="M43" s="73" t="s">
        <v>284</v>
      </c>
      <c r="N43" s="73" t="s">
        <v>126</v>
      </c>
      <c r="O43" s="73" t="s">
        <v>127</v>
      </c>
      <c r="P43" s="73" t="s">
        <v>123</v>
      </c>
      <c r="Q43" s="73" t="s">
        <v>123</v>
      </c>
      <c r="R43" s="74">
        <v>316</v>
      </c>
      <c r="S43" s="75" t="s">
        <v>109</v>
      </c>
      <c r="T43" s="74">
        <v>316</v>
      </c>
      <c r="U43" s="75" t="s">
        <v>109</v>
      </c>
      <c r="V43" s="74">
        <v>316</v>
      </c>
      <c r="W43" s="75" t="s">
        <v>109</v>
      </c>
      <c r="X43" s="76">
        <v>44469</v>
      </c>
      <c r="Y43" s="76">
        <v>44469</v>
      </c>
    </row>
    <row r="44" spans="1:25" x14ac:dyDescent="0.35">
      <c r="A44" s="73" t="s">
        <v>114</v>
      </c>
      <c r="B44" s="73" t="s">
        <v>115</v>
      </c>
      <c r="C44" s="73" t="s">
        <v>223</v>
      </c>
      <c r="D44" s="73" t="s">
        <v>224</v>
      </c>
      <c r="E44" s="73" t="s">
        <v>285</v>
      </c>
      <c r="F44" s="73" t="s">
        <v>286</v>
      </c>
      <c r="G44" s="73" t="s">
        <v>287</v>
      </c>
      <c r="H44" s="73" t="s">
        <v>288</v>
      </c>
      <c r="I44" s="73" t="s">
        <v>289</v>
      </c>
      <c r="J44" s="73" t="s">
        <v>123</v>
      </c>
      <c r="K44" s="73" t="s">
        <v>123</v>
      </c>
      <c r="L44" s="73" t="s">
        <v>290</v>
      </c>
      <c r="M44" s="73" t="s">
        <v>284</v>
      </c>
      <c r="N44" s="73" t="s">
        <v>186</v>
      </c>
      <c r="O44" s="73" t="s">
        <v>127</v>
      </c>
      <c r="P44" s="73" t="s">
        <v>123</v>
      </c>
      <c r="Q44" s="73" t="s">
        <v>123</v>
      </c>
      <c r="R44" s="74">
        <v>18409.09</v>
      </c>
      <c r="S44" s="75" t="s">
        <v>109</v>
      </c>
      <c r="T44" s="74">
        <v>18409.09</v>
      </c>
      <c r="U44" s="75" t="s">
        <v>109</v>
      </c>
      <c r="V44" s="74">
        <v>18409.09</v>
      </c>
      <c r="W44" s="75" t="s">
        <v>109</v>
      </c>
      <c r="X44" s="76">
        <v>44439</v>
      </c>
      <c r="Y44" s="76">
        <v>44439</v>
      </c>
    </row>
    <row r="45" spans="1:25" x14ac:dyDescent="0.35">
      <c r="A45" s="73" t="s">
        <v>114</v>
      </c>
      <c r="B45" s="73" t="s">
        <v>114</v>
      </c>
      <c r="C45" s="73" t="s">
        <v>223</v>
      </c>
      <c r="D45" s="73" t="s">
        <v>224</v>
      </c>
      <c r="E45" s="73" t="s">
        <v>234</v>
      </c>
      <c r="F45" s="73" t="s">
        <v>235</v>
      </c>
      <c r="G45" s="73" t="s">
        <v>291</v>
      </c>
      <c r="H45" s="73" t="s">
        <v>292</v>
      </c>
      <c r="I45" s="73" t="s">
        <v>259</v>
      </c>
      <c r="J45" s="73" t="s">
        <v>260</v>
      </c>
      <c r="K45" s="73" t="s">
        <v>123</v>
      </c>
      <c r="L45" s="73" t="s">
        <v>293</v>
      </c>
      <c r="M45" s="73" t="s">
        <v>232</v>
      </c>
      <c r="N45" s="73" t="s">
        <v>157</v>
      </c>
      <c r="O45" s="73" t="s">
        <v>127</v>
      </c>
      <c r="P45" s="73" t="s">
        <v>242</v>
      </c>
      <c r="Q45" s="73" t="s">
        <v>123</v>
      </c>
      <c r="R45" s="74">
        <v>6.07</v>
      </c>
      <c r="S45" s="75" t="s">
        <v>109</v>
      </c>
      <c r="T45" s="74">
        <v>6.07</v>
      </c>
      <c r="U45" s="75" t="s">
        <v>109</v>
      </c>
      <c r="V45" s="74">
        <v>600</v>
      </c>
      <c r="W45" s="75" t="s">
        <v>194</v>
      </c>
      <c r="X45" s="76">
        <v>44508</v>
      </c>
      <c r="Y45" s="76">
        <v>44508</v>
      </c>
    </row>
    <row r="46" spans="1:25" x14ac:dyDescent="0.35">
      <c r="A46" s="73" t="s">
        <v>114</v>
      </c>
      <c r="B46" s="73" t="s">
        <v>114</v>
      </c>
      <c r="C46" s="73" t="s">
        <v>223</v>
      </c>
      <c r="D46" s="73" t="s">
        <v>224</v>
      </c>
      <c r="E46" s="73" t="s">
        <v>234</v>
      </c>
      <c r="F46" s="73" t="s">
        <v>235</v>
      </c>
      <c r="G46" s="73" t="s">
        <v>294</v>
      </c>
      <c r="H46" s="73" t="s">
        <v>295</v>
      </c>
      <c r="I46" s="73" t="s">
        <v>296</v>
      </c>
      <c r="J46" s="73" t="s">
        <v>268</v>
      </c>
      <c r="K46" s="73" t="s">
        <v>123</v>
      </c>
      <c r="L46" s="73" t="s">
        <v>297</v>
      </c>
      <c r="M46" s="73" t="s">
        <v>232</v>
      </c>
      <c r="N46" s="73" t="s">
        <v>157</v>
      </c>
      <c r="O46" s="73" t="s">
        <v>127</v>
      </c>
      <c r="P46" s="73" t="s">
        <v>242</v>
      </c>
      <c r="Q46" s="73" t="s">
        <v>123</v>
      </c>
      <c r="R46" s="74">
        <v>520</v>
      </c>
      <c r="S46" s="75" t="s">
        <v>109</v>
      </c>
      <c r="T46" s="74">
        <v>520</v>
      </c>
      <c r="U46" s="75" t="s">
        <v>109</v>
      </c>
      <c r="V46" s="74">
        <v>520</v>
      </c>
      <c r="W46" s="75" t="s">
        <v>109</v>
      </c>
      <c r="X46" s="76">
        <v>44508</v>
      </c>
      <c r="Y46" s="76">
        <v>44508</v>
      </c>
    </row>
    <row r="47" spans="1:25" x14ac:dyDescent="0.35">
      <c r="A47" s="73" t="s">
        <v>114</v>
      </c>
      <c r="B47" s="73" t="s">
        <v>114</v>
      </c>
      <c r="C47" s="73" t="s">
        <v>223</v>
      </c>
      <c r="D47" s="73" t="s">
        <v>224</v>
      </c>
      <c r="E47" s="73" t="s">
        <v>234</v>
      </c>
      <c r="F47" s="73" t="s">
        <v>235</v>
      </c>
      <c r="G47" s="73" t="s">
        <v>298</v>
      </c>
      <c r="H47" s="73" t="s">
        <v>299</v>
      </c>
      <c r="I47" s="73" t="s">
        <v>238</v>
      </c>
      <c r="J47" s="73" t="s">
        <v>239</v>
      </c>
      <c r="K47" s="73" t="s">
        <v>123</v>
      </c>
      <c r="L47" s="73" t="s">
        <v>300</v>
      </c>
      <c r="M47" s="73" t="s">
        <v>241</v>
      </c>
      <c r="N47" s="73" t="s">
        <v>212</v>
      </c>
      <c r="O47" s="73" t="s">
        <v>127</v>
      </c>
      <c r="P47" s="73" t="s">
        <v>242</v>
      </c>
      <c r="Q47" s="73" t="s">
        <v>123</v>
      </c>
      <c r="R47" s="74">
        <v>1010.56</v>
      </c>
      <c r="S47" s="75" t="s">
        <v>109</v>
      </c>
      <c r="T47" s="74">
        <v>1010.56</v>
      </c>
      <c r="U47" s="75" t="s">
        <v>109</v>
      </c>
      <c r="V47" s="74">
        <v>100000</v>
      </c>
      <c r="W47" s="75" t="s">
        <v>194</v>
      </c>
      <c r="X47" s="76">
        <v>44540</v>
      </c>
      <c r="Y47" s="76">
        <v>44540</v>
      </c>
    </row>
    <row r="48" spans="1:25" x14ac:dyDescent="0.35">
      <c r="A48" s="73" t="s">
        <v>114</v>
      </c>
      <c r="B48" s="73" t="s">
        <v>114</v>
      </c>
      <c r="C48" s="73" t="s">
        <v>223</v>
      </c>
      <c r="D48" s="73" t="s">
        <v>224</v>
      </c>
      <c r="E48" s="73" t="s">
        <v>234</v>
      </c>
      <c r="F48" s="73" t="s">
        <v>235</v>
      </c>
      <c r="G48" s="73" t="s">
        <v>301</v>
      </c>
      <c r="H48" s="73" t="s">
        <v>302</v>
      </c>
      <c r="I48" s="73" t="s">
        <v>267</v>
      </c>
      <c r="J48" s="73" t="s">
        <v>268</v>
      </c>
      <c r="K48" s="73" t="s">
        <v>123</v>
      </c>
      <c r="L48" s="73" t="s">
        <v>303</v>
      </c>
      <c r="M48" s="73" t="s">
        <v>232</v>
      </c>
      <c r="N48" s="73" t="s">
        <v>212</v>
      </c>
      <c r="O48" s="73" t="s">
        <v>127</v>
      </c>
      <c r="P48" s="73" t="s">
        <v>270</v>
      </c>
      <c r="Q48" s="73" t="s">
        <v>123</v>
      </c>
      <c r="R48" s="74">
        <v>1666.66</v>
      </c>
      <c r="S48" s="75" t="s">
        <v>109</v>
      </c>
      <c r="T48" s="74">
        <v>1666.66</v>
      </c>
      <c r="U48" s="75" t="s">
        <v>109</v>
      </c>
      <c r="V48" s="74">
        <v>1666.66</v>
      </c>
      <c r="W48" s="75" t="s">
        <v>109</v>
      </c>
      <c r="X48" s="76">
        <v>44544</v>
      </c>
      <c r="Y48" s="76">
        <v>44544</v>
      </c>
    </row>
    <row r="49" spans="1:25" x14ac:dyDescent="0.35">
      <c r="A49" s="73" t="s">
        <v>114</v>
      </c>
      <c r="B49" s="73" t="s">
        <v>114</v>
      </c>
      <c r="C49" s="73" t="s">
        <v>304</v>
      </c>
      <c r="D49" s="73" t="s">
        <v>305</v>
      </c>
      <c r="E49" s="73" t="s">
        <v>139</v>
      </c>
      <c r="F49" s="73" t="s">
        <v>140</v>
      </c>
      <c r="G49" s="73" t="s">
        <v>306</v>
      </c>
      <c r="H49" s="73" t="s">
        <v>306</v>
      </c>
      <c r="I49" s="73" t="s">
        <v>307</v>
      </c>
      <c r="J49" s="73" t="s">
        <v>134</v>
      </c>
      <c r="K49" s="73" t="s">
        <v>308</v>
      </c>
      <c r="L49" s="73" t="s">
        <v>308</v>
      </c>
      <c r="M49" s="73" t="s">
        <v>137</v>
      </c>
      <c r="N49" s="73" t="s">
        <v>157</v>
      </c>
      <c r="O49" s="73" t="s">
        <v>127</v>
      </c>
      <c r="P49" s="73" t="s">
        <v>123</v>
      </c>
      <c r="Q49" s="73" t="s">
        <v>123</v>
      </c>
      <c r="R49" s="74">
        <v>775.5</v>
      </c>
      <c r="S49" s="75" t="s">
        <v>109</v>
      </c>
      <c r="T49" s="74">
        <v>775.5</v>
      </c>
      <c r="U49" s="75" t="s">
        <v>109</v>
      </c>
      <c r="V49" s="74">
        <v>775.5</v>
      </c>
      <c r="W49" s="75" t="s">
        <v>109</v>
      </c>
      <c r="X49" s="76">
        <v>44521</v>
      </c>
      <c r="Y49" s="76">
        <v>44527</v>
      </c>
    </row>
    <row r="50" spans="1:25" x14ac:dyDescent="0.35">
      <c r="A50" s="73" t="s">
        <v>114</v>
      </c>
      <c r="B50" s="73" t="s">
        <v>114</v>
      </c>
      <c r="C50" s="73" t="s">
        <v>304</v>
      </c>
      <c r="D50" s="73" t="s">
        <v>305</v>
      </c>
      <c r="E50" s="73" t="s">
        <v>139</v>
      </c>
      <c r="F50" s="73" t="s">
        <v>140</v>
      </c>
      <c r="G50" s="73" t="s">
        <v>309</v>
      </c>
      <c r="H50" s="73" t="s">
        <v>309</v>
      </c>
      <c r="I50" s="73" t="s">
        <v>310</v>
      </c>
      <c r="J50" s="73" t="s">
        <v>134</v>
      </c>
      <c r="K50" s="73" t="s">
        <v>311</v>
      </c>
      <c r="L50" s="73" t="s">
        <v>312</v>
      </c>
      <c r="M50" s="73" t="s">
        <v>137</v>
      </c>
      <c r="N50" s="73" t="s">
        <v>157</v>
      </c>
      <c r="O50" s="73" t="s">
        <v>127</v>
      </c>
      <c r="P50" s="73" t="s">
        <v>123</v>
      </c>
      <c r="Q50" s="73" t="s">
        <v>123</v>
      </c>
      <c r="R50" s="74">
        <v>-708</v>
      </c>
      <c r="S50" s="75" t="s">
        <v>109</v>
      </c>
      <c r="T50" s="74">
        <v>-708</v>
      </c>
      <c r="U50" s="75" t="s">
        <v>109</v>
      </c>
      <c r="V50" s="74">
        <v>-708</v>
      </c>
      <c r="W50" s="75" t="s">
        <v>109</v>
      </c>
      <c r="X50" s="76">
        <v>44519</v>
      </c>
      <c r="Y50" s="76">
        <v>44527</v>
      </c>
    </row>
    <row r="51" spans="1:25" x14ac:dyDescent="0.35">
      <c r="A51" s="73" t="s">
        <v>114</v>
      </c>
      <c r="B51" s="73" t="s">
        <v>114</v>
      </c>
      <c r="C51" s="73" t="s">
        <v>304</v>
      </c>
      <c r="D51" s="73" t="s">
        <v>305</v>
      </c>
      <c r="E51" s="73" t="s">
        <v>313</v>
      </c>
      <c r="F51" s="73" t="s">
        <v>314</v>
      </c>
      <c r="G51" s="73" t="s">
        <v>315</v>
      </c>
      <c r="H51" s="73" t="s">
        <v>315</v>
      </c>
      <c r="I51" s="73" t="s">
        <v>316</v>
      </c>
      <c r="J51" s="73" t="s">
        <v>317</v>
      </c>
      <c r="K51" s="73" t="s">
        <v>318</v>
      </c>
      <c r="L51" s="73" t="s">
        <v>318</v>
      </c>
      <c r="M51" s="73" t="s">
        <v>319</v>
      </c>
      <c r="N51" s="73" t="s">
        <v>157</v>
      </c>
      <c r="O51" s="73" t="s">
        <v>127</v>
      </c>
      <c r="P51" s="73" t="s">
        <v>123</v>
      </c>
      <c r="Q51" s="73" t="s">
        <v>123</v>
      </c>
      <c r="R51" s="74">
        <v>214.99</v>
      </c>
      <c r="S51" s="75" t="s">
        <v>109</v>
      </c>
      <c r="T51" s="74">
        <v>214.99</v>
      </c>
      <c r="U51" s="75" t="s">
        <v>109</v>
      </c>
      <c r="V51" s="74">
        <v>214.99</v>
      </c>
      <c r="W51" s="75" t="s">
        <v>109</v>
      </c>
      <c r="X51" s="76">
        <v>44491</v>
      </c>
      <c r="Y51" s="76">
        <v>44530</v>
      </c>
    </row>
    <row r="52" spans="1:25" x14ac:dyDescent="0.35">
      <c r="A52" s="73" t="s">
        <v>114</v>
      </c>
      <c r="B52" s="73" t="s">
        <v>114</v>
      </c>
      <c r="C52" s="73" t="s">
        <v>304</v>
      </c>
      <c r="D52" s="73" t="s">
        <v>305</v>
      </c>
      <c r="E52" s="73" t="s">
        <v>139</v>
      </c>
      <c r="F52" s="73" t="s">
        <v>140</v>
      </c>
      <c r="G52" s="73" t="s">
        <v>320</v>
      </c>
      <c r="H52" s="73" t="s">
        <v>320</v>
      </c>
      <c r="I52" s="73" t="s">
        <v>321</v>
      </c>
      <c r="J52" s="73" t="s">
        <v>134</v>
      </c>
      <c r="K52" s="73" t="s">
        <v>311</v>
      </c>
      <c r="L52" s="73" t="s">
        <v>311</v>
      </c>
      <c r="M52" s="73" t="s">
        <v>137</v>
      </c>
      <c r="N52" s="73" t="s">
        <v>212</v>
      </c>
      <c r="O52" s="73" t="s">
        <v>127</v>
      </c>
      <c r="P52" s="73" t="s">
        <v>123</v>
      </c>
      <c r="Q52" s="73" t="s">
        <v>123</v>
      </c>
      <c r="R52" s="74">
        <v>708</v>
      </c>
      <c r="S52" s="75" t="s">
        <v>109</v>
      </c>
      <c r="T52" s="74">
        <v>708</v>
      </c>
      <c r="U52" s="75" t="s">
        <v>109</v>
      </c>
      <c r="V52" s="74">
        <v>708</v>
      </c>
      <c r="W52" s="75" t="s">
        <v>109</v>
      </c>
      <c r="X52" s="76">
        <v>44519</v>
      </c>
      <c r="Y52" s="76">
        <v>44531</v>
      </c>
    </row>
    <row r="53" spans="1:25" x14ac:dyDescent="0.35">
      <c r="A53" s="73" t="s">
        <v>114</v>
      </c>
      <c r="B53" s="73" t="s">
        <v>114</v>
      </c>
      <c r="C53" s="73" t="s">
        <v>304</v>
      </c>
      <c r="D53" s="73" t="s">
        <v>305</v>
      </c>
      <c r="E53" s="73" t="s">
        <v>139</v>
      </c>
      <c r="F53" s="73" t="s">
        <v>140</v>
      </c>
      <c r="G53" s="73" t="s">
        <v>322</v>
      </c>
      <c r="H53" s="73" t="s">
        <v>322</v>
      </c>
      <c r="I53" s="73" t="s">
        <v>323</v>
      </c>
      <c r="J53" s="73" t="s">
        <v>324</v>
      </c>
      <c r="K53" s="73" t="s">
        <v>325</v>
      </c>
      <c r="L53" s="73" t="s">
        <v>325</v>
      </c>
      <c r="M53" s="73" t="s">
        <v>137</v>
      </c>
      <c r="N53" s="73" t="s">
        <v>157</v>
      </c>
      <c r="O53" s="73" t="s">
        <v>127</v>
      </c>
      <c r="P53" s="73" t="s">
        <v>123</v>
      </c>
      <c r="Q53" s="73" t="s">
        <v>123</v>
      </c>
      <c r="R53" s="74">
        <v>775.5</v>
      </c>
      <c r="S53" s="75" t="s">
        <v>109</v>
      </c>
      <c r="T53" s="74">
        <v>775.5</v>
      </c>
      <c r="U53" s="75" t="s">
        <v>109</v>
      </c>
      <c r="V53" s="74">
        <v>775.5</v>
      </c>
      <c r="W53" s="75" t="s">
        <v>109</v>
      </c>
      <c r="X53" s="76">
        <v>44490</v>
      </c>
      <c r="Y53" s="76">
        <v>44511</v>
      </c>
    </row>
    <row r="54" spans="1:25" x14ac:dyDescent="0.35">
      <c r="A54" s="73" t="s">
        <v>114</v>
      </c>
      <c r="B54" s="73" t="s">
        <v>114</v>
      </c>
      <c r="C54" s="73" t="s">
        <v>304</v>
      </c>
      <c r="D54" s="73" t="s">
        <v>305</v>
      </c>
      <c r="E54" s="73" t="s">
        <v>139</v>
      </c>
      <c r="F54" s="73" t="s">
        <v>140</v>
      </c>
      <c r="G54" s="73" t="s">
        <v>326</v>
      </c>
      <c r="H54" s="73" t="s">
        <v>326</v>
      </c>
      <c r="I54" s="73" t="s">
        <v>310</v>
      </c>
      <c r="J54" s="73" t="s">
        <v>134</v>
      </c>
      <c r="K54" s="73" t="s">
        <v>311</v>
      </c>
      <c r="L54" s="73" t="s">
        <v>312</v>
      </c>
      <c r="M54" s="73" t="s">
        <v>137</v>
      </c>
      <c r="N54" s="73" t="s">
        <v>157</v>
      </c>
      <c r="O54" s="73" t="s">
        <v>127</v>
      </c>
      <c r="P54" s="73" t="s">
        <v>123</v>
      </c>
      <c r="Q54" s="73" t="s">
        <v>123</v>
      </c>
      <c r="R54" s="74">
        <v>708</v>
      </c>
      <c r="S54" s="75" t="s">
        <v>109</v>
      </c>
      <c r="T54" s="74">
        <v>708</v>
      </c>
      <c r="U54" s="75" t="s">
        <v>109</v>
      </c>
      <c r="V54" s="74">
        <v>708</v>
      </c>
      <c r="W54" s="75" t="s">
        <v>109</v>
      </c>
      <c r="X54" s="76">
        <v>44519</v>
      </c>
      <c r="Y54" s="76">
        <v>44527</v>
      </c>
    </row>
    <row r="55" spans="1:25" x14ac:dyDescent="0.35">
      <c r="A55" s="73" t="s">
        <v>114</v>
      </c>
      <c r="B55" s="73" t="s">
        <v>114</v>
      </c>
      <c r="C55" s="73" t="s">
        <v>327</v>
      </c>
      <c r="D55" s="73" t="s">
        <v>328</v>
      </c>
      <c r="E55" s="73" t="s">
        <v>329</v>
      </c>
      <c r="F55" s="73" t="s">
        <v>330</v>
      </c>
      <c r="G55" s="73" t="s">
        <v>331</v>
      </c>
      <c r="H55" s="73" t="s">
        <v>331</v>
      </c>
      <c r="I55" s="73" t="s">
        <v>332</v>
      </c>
      <c r="J55" s="73" t="s">
        <v>333</v>
      </c>
      <c r="K55" s="73" t="s">
        <v>334</v>
      </c>
      <c r="L55" s="73" t="s">
        <v>335</v>
      </c>
      <c r="M55" s="73" t="s">
        <v>319</v>
      </c>
      <c r="N55" s="73" t="s">
        <v>212</v>
      </c>
      <c r="O55" s="73" t="s">
        <v>127</v>
      </c>
      <c r="P55" s="73" t="s">
        <v>123</v>
      </c>
      <c r="Q55" s="73" t="s">
        <v>123</v>
      </c>
      <c r="R55" s="74">
        <v>151.6</v>
      </c>
      <c r="S55" s="75" t="s">
        <v>109</v>
      </c>
      <c r="T55" s="74">
        <v>151.6</v>
      </c>
      <c r="U55" s="75" t="s">
        <v>109</v>
      </c>
      <c r="V55" s="74">
        <v>15000</v>
      </c>
      <c r="W55" s="75" t="s">
        <v>194</v>
      </c>
      <c r="X55" s="76">
        <v>44508</v>
      </c>
      <c r="Y55" s="76">
        <v>44545</v>
      </c>
    </row>
    <row r="56" spans="1:25" x14ac:dyDescent="0.35">
      <c r="A56" s="73" t="s">
        <v>114</v>
      </c>
      <c r="B56" s="73" t="s">
        <v>114</v>
      </c>
      <c r="C56" s="73" t="s">
        <v>327</v>
      </c>
      <c r="D56" s="73" t="s">
        <v>328</v>
      </c>
      <c r="E56" s="73" t="s">
        <v>336</v>
      </c>
      <c r="F56" s="73" t="s">
        <v>337</v>
      </c>
      <c r="G56" s="73" t="s">
        <v>331</v>
      </c>
      <c r="H56" s="73" t="s">
        <v>331</v>
      </c>
      <c r="I56" s="73" t="s">
        <v>338</v>
      </c>
      <c r="J56" s="73" t="s">
        <v>333</v>
      </c>
      <c r="K56" s="73" t="s">
        <v>334</v>
      </c>
      <c r="L56" s="73" t="s">
        <v>339</v>
      </c>
      <c r="M56" s="73" t="s">
        <v>319</v>
      </c>
      <c r="N56" s="73" t="s">
        <v>212</v>
      </c>
      <c r="O56" s="73" t="s">
        <v>127</v>
      </c>
      <c r="P56" s="73" t="s">
        <v>123</v>
      </c>
      <c r="Q56" s="73" t="s">
        <v>123</v>
      </c>
      <c r="R56" s="74">
        <v>161.69</v>
      </c>
      <c r="S56" s="75" t="s">
        <v>109</v>
      </c>
      <c r="T56" s="74">
        <v>161.69</v>
      </c>
      <c r="U56" s="75" t="s">
        <v>109</v>
      </c>
      <c r="V56" s="74">
        <v>16000</v>
      </c>
      <c r="W56" s="75" t="s">
        <v>194</v>
      </c>
      <c r="X56" s="76">
        <v>44508</v>
      </c>
      <c r="Y56" s="76">
        <v>44545</v>
      </c>
    </row>
    <row r="57" spans="1:25" x14ac:dyDescent="0.35">
      <c r="A57" s="73" t="s">
        <v>114</v>
      </c>
      <c r="B57" s="73" t="s">
        <v>114</v>
      </c>
      <c r="C57" s="73" t="s">
        <v>327</v>
      </c>
      <c r="D57" s="73" t="s">
        <v>328</v>
      </c>
      <c r="E57" s="73" t="s">
        <v>329</v>
      </c>
      <c r="F57" s="73" t="s">
        <v>330</v>
      </c>
      <c r="G57" s="73" t="s">
        <v>340</v>
      </c>
      <c r="H57" s="73" t="s">
        <v>340</v>
      </c>
      <c r="I57" s="73" t="s">
        <v>341</v>
      </c>
      <c r="J57" s="73" t="s">
        <v>333</v>
      </c>
      <c r="K57" s="73" t="s">
        <v>342</v>
      </c>
      <c r="L57" s="73" t="s">
        <v>343</v>
      </c>
      <c r="M57" s="73" t="s">
        <v>319</v>
      </c>
      <c r="N57" s="73" t="s">
        <v>157</v>
      </c>
      <c r="O57" s="73" t="s">
        <v>127</v>
      </c>
      <c r="P57" s="73" t="s">
        <v>123</v>
      </c>
      <c r="Q57" s="73" t="s">
        <v>123</v>
      </c>
      <c r="R57" s="74">
        <v>364.52</v>
      </c>
      <c r="S57" s="75" t="s">
        <v>109</v>
      </c>
      <c r="T57" s="74">
        <v>364.52</v>
      </c>
      <c r="U57" s="75" t="s">
        <v>109</v>
      </c>
      <c r="V57" s="74">
        <v>36061</v>
      </c>
      <c r="W57" s="75" t="s">
        <v>194</v>
      </c>
      <c r="X57" s="76">
        <v>44483</v>
      </c>
      <c r="Y57" s="76">
        <v>44525</v>
      </c>
    </row>
    <row r="58" spans="1:25" x14ac:dyDescent="0.35">
      <c r="A58" s="73" t="s">
        <v>114</v>
      </c>
      <c r="B58" s="73" t="s">
        <v>114</v>
      </c>
      <c r="C58" s="73" t="s">
        <v>344</v>
      </c>
      <c r="D58" s="73" t="s">
        <v>345</v>
      </c>
      <c r="E58" s="73" t="s">
        <v>346</v>
      </c>
      <c r="F58" s="73" t="s">
        <v>347</v>
      </c>
      <c r="G58" s="73" t="s">
        <v>348</v>
      </c>
      <c r="H58" s="73" t="s">
        <v>348</v>
      </c>
      <c r="I58" s="73" t="s">
        <v>349</v>
      </c>
      <c r="J58" s="73" t="s">
        <v>350</v>
      </c>
      <c r="K58" s="73" t="s">
        <v>351</v>
      </c>
      <c r="L58" s="73" t="s">
        <v>351</v>
      </c>
      <c r="M58" s="73" t="s">
        <v>319</v>
      </c>
      <c r="N58" s="73" t="s">
        <v>138</v>
      </c>
      <c r="O58" s="73" t="s">
        <v>127</v>
      </c>
      <c r="P58" s="73" t="s">
        <v>123</v>
      </c>
      <c r="Q58" s="73" t="s">
        <v>123</v>
      </c>
      <c r="R58" s="74">
        <v>1500</v>
      </c>
      <c r="S58" s="75" t="s">
        <v>109</v>
      </c>
      <c r="T58" s="74">
        <v>1500</v>
      </c>
      <c r="U58" s="75" t="s">
        <v>109</v>
      </c>
      <c r="V58" s="74">
        <v>1500</v>
      </c>
      <c r="W58" s="75" t="s">
        <v>109</v>
      </c>
      <c r="X58" s="76">
        <v>44483</v>
      </c>
      <c r="Y58" s="76">
        <v>44490</v>
      </c>
    </row>
    <row r="59" spans="1:25" x14ac:dyDescent="0.35">
      <c r="A59" s="73" t="s">
        <v>114</v>
      </c>
      <c r="B59" s="73" t="s">
        <v>114</v>
      </c>
      <c r="C59" s="73" t="s">
        <v>344</v>
      </c>
      <c r="D59" s="73" t="s">
        <v>345</v>
      </c>
      <c r="E59" s="73" t="s">
        <v>162</v>
      </c>
      <c r="F59" s="73" t="s">
        <v>163</v>
      </c>
      <c r="G59" s="73" t="s">
        <v>352</v>
      </c>
      <c r="H59" s="73" t="s">
        <v>353</v>
      </c>
      <c r="I59" s="73" t="s">
        <v>354</v>
      </c>
      <c r="J59" s="73" t="s">
        <v>355</v>
      </c>
      <c r="K59" s="73" t="s">
        <v>123</v>
      </c>
      <c r="L59" s="73" t="s">
        <v>356</v>
      </c>
      <c r="M59" s="73" t="s">
        <v>232</v>
      </c>
      <c r="N59" s="73" t="s">
        <v>138</v>
      </c>
      <c r="O59" s="73" t="s">
        <v>127</v>
      </c>
      <c r="P59" s="73" t="s">
        <v>250</v>
      </c>
      <c r="Q59" s="73" t="s">
        <v>123</v>
      </c>
      <c r="R59" s="74">
        <v>500</v>
      </c>
      <c r="S59" s="75" t="s">
        <v>109</v>
      </c>
      <c r="T59" s="74">
        <v>500</v>
      </c>
      <c r="U59" s="75" t="s">
        <v>109</v>
      </c>
      <c r="V59" s="74">
        <v>500</v>
      </c>
      <c r="W59" s="75" t="s">
        <v>109</v>
      </c>
      <c r="X59" s="76">
        <v>44481</v>
      </c>
      <c r="Y59" s="76">
        <v>44481</v>
      </c>
    </row>
    <row r="60" spans="1:25" x14ac:dyDescent="0.35">
      <c r="A60" s="73" t="s">
        <v>114</v>
      </c>
      <c r="B60" s="73" t="s">
        <v>114</v>
      </c>
      <c r="C60" s="73" t="s">
        <v>344</v>
      </c>
      <c r="D60" s="73" t="s">
        <v>345</v>
      </c>
      <c r="E60" s="73" t="s">
        <v>329</v>
      </c>
      <c r="F60" s="73" t="s">
        <v>330</v>
      </c>
      <c r="G60" s="73" t="s">
        <v>352</v>
      </c>
      <c r="H60" s="73" t="s">
        <v>353</v>
      </c>
      <c r="I60" s="73" t="s">
        <v>357</v>
      </c>
      <c r="J60" s="73" t="s">
        <v>355</v>
      </c>
      <c r="K60" s="73" t="s">
        <v>123</v>
      </c>
      <c r="L60" s="73" t="s">
        <v>356</v>
      </c>
      <c r="M60" s="73" t="s">
        <v>232</v>
      </c>
      <c r="N60" s="73" t="s">
        <v>138</v>
      </c>
      <c r="O60" s="73" t="s">
        <v>127</v>
      </c>
      <c r="P60" s="73" t="s">
        <v>250</v>
      </c>
      <c r="Q60" s="73" t="s">
        <v>123</v>
      </c>
      <c r="R60" s="74">
        <v>210</v>
      </c>
      <c r="S60" s="75" t="s">
        <v>109</v>
      </c>
      <c r="T60" s="74">
        <v>210</v>
      </c>
      <c r="U60" s="75" t="s">
        <v>109</v>
      </c>
      <c r="V60" s="74">
        <v>210</v>
      </c>
      <c r="W60" s="75" t="s">
        <v>109</v>
      </c>
      <c r="X60" s="76">
        <v>44481</v>
      </c>
      <c r="Y60" s="76">
        <v>44481</v>
      </c>
    </row>
    <row r="61" spans="1:25" x14ac:dyDescent="0.35">
      <c r="A61" s="73" t="s">
        <v>114</v>
      </c>
      <c r="B61" s="73" t="s">
        <v>114</v>
      </c>
      <c r="C61" s="73" t="s">
        <v>344</v>
      </c>
      <c r="D61" s="73" t="s">
        <v>345</v>
      </c>
      <c r="E61" s="73" t="s">
        <v>329</v>
      </c>
      <c r="F61" s="73" t="s">
        <v>330</v>
      </c>
      <c r="G61" s="73" t="s">
        <v>352</v>
      </c>
      <c r="H61" s="73" t="s">
        <v>353</v>
      </c>
      <c r="I61" s="73" t="s">
        <v>358</v>
      </c>
      <c r="J61" s="73" t="s">
        <v>355</v>
      </c>
      <c r="K61" s="73" t="s">
        <v>123</v>
      </c>
      <c r="L61" s="73" t="s">
        <v>356</v>
      </c>
      <c r="M61" s="73" t="s">
        <v>232</v>
      </c>
      <c r="N61" s="73" t="s">
        <v>138</v>
      </c>
      <c r="O61" s="73" t="s">
        <v>127</v>
      </c>
      <c r="P61" s="73" t="s">
        <v>250</v>
      </c>
      <c r="Q61" s="73" t="s">
        <v>123</v>
      </c>
      <c r="R61" s="74">
        <v>600</v>
      </c>
      <c r="S61" s="75" t="s">
        <v>109</v>
      </c>
      <c r="T61" s="74">
        <v>600</v>
      </c>
      <c r="U61" s="75" t="s">
        <v>109</v>
      </c>
      <c r="V61" s="74">
        <v>600</v>
      </c>
      <c r="W61" s="75" t="s">
        <v>109</v>
      </c>
      <c r="X61" s="76">
        <v>44481</v>
      </c>
      <c r="Y61" s="76">
        <v>44481</v>
      </c>
    </row>
    <row r="62" spans="1:25" x14ac:dyDescent="0.35">
      <c r="A62" s="73" t="s">
        <v>114</v>
      </c>
      <c r="B62" s="73" t="s">
        <v>114</v>
      </c>
      <c r="C62" s="73" t="s">
        <v>344</v>
      </c>
      <c r="D62" s="73" t="s">
        <v>345</v>
      </c>
      <c r="E62" s="73" t="s">
        <v>162</v>
      </c>
      <c r="F62" s="73" t="s">
        <v>163</v>
      </c>
      <c r="G62" s="73" t="s">
        <v>359</v>
      </c>
      <c r="H62" s="73" t="s">
        <v>360</v>
      </c>
      <c r="I62" s="73" t="s">
        <v>361</v>
      </c>
      <c r="J62" s="73" t="s">
        <v>362</v>
      </c>
      <c r="K62" s="73" t="s">
        <v>123</v>
      </c>
      <c r="L62" s="73" t="s">
        <v>363</v>
      </c>
      <c r="M62" s="73" t="s">
        <v>232</v>
      </c>
      <c r="N62" s="73" t="s">
        <v>138</v>
      </c>
      <c r="O62" s="73" t="s">
        <v>127</v>
      </c>
      <c r="P62" s="73" t="s">
        <v>250</v>
      </c>
      <c r="Q62" s="73" t="s">
        <v>123</v>
      </c>
      <c r="R62" s="74">
        <v>150</v>
      </c>
      <c r="S62" s="75" t="s">
        <v>109</v>
      </c>
      <c r="T62" s="74">
        <v>150</v>
      </c>
      <c r="U62" s="75" t="s">
        <v>109</v>
      </c>
      <c r="V62" s="74">
        <v>150</v>
      </c>
      <c r="W62" s="75" t="s">
        <v>109</v>
      </c>
      <c r="X62" s="76">
        <v>44475</v>
      </c>
      <c r="Y62" s="76">
        <v>44475</v>
      </c>
    </row>
    <row r="63" spans="1:25" x14ac:dyDescent="0.35">
      <c r="A63" s="73" t="s">
        <v>114</v>
      </c>
      <c r="B63" s="73" t="s">
        <v>114</v>
      </c>
      <c r="C63" s="73" t="s">
        <v>344</v>
      </c>
      <c r="D63" s="73" t="s">
        <v>345</v>
      </c>
      <c r="E63" s="73" t="s">
        <v>225</v>
      </c>
      <c r="F63" s="73" t="s">
        <v>226</v>
      </c>
      <c r="G63" s="73" t="s">
        <v>364</v>
      </c>
      <c r="H63" s="73" t="s">
        <v>364</v>
      </c>
      <c r="I63" s="73" t="s">
        <v>365</v>
      </c>
      <c r="J63" s="73" t="s">
        <v>366</v>
      </c>
      <c r="K63" s="73" t="s">
        <v>367</v>
      </c>
      <c r="L63" s="73" t="s">
        <v>367</v>
      </c>
      <c r="M63" s="73" t="s">
        <v>319</v>
      </c>
      <c r="N63" s="73" t="s">
        <v>157</v>
      </c>
      <c r="O63" s="73" t="s">
        <v>127</v>
      </c>
      <c r="P63" s="73" t="s">
        <v>123</v>
      </c>
      <c r="Q63" s="73" t="s">
        <v>123</v>
      </c>
      <c r="R63" s="74">
        <v>250</v>
      </c>
      <c r="S63" s="75" t="s">
        <v>109</v>
      </c>
      <c r="T63" s="74">
        <v>250</v>
      </c>
      <c r="U63" s="75" t="s">
        <v>109</v>
      </c>
      <c r="V63" s="74">
        <v>250</v>
      </c>
      <c r="W63" s="75" t="s">
        <v>109</v>
      </c>
      <c r="X63" s="76">
        <v>44474</v>
      </c>
      <c r="Y63" s="76">
        <v>44517</v>
      </c>
    </row>
    <row r="64" spans="1:25" x14ac:dyDescent="0.35">
      <c r="A64" s="73" t="s">
        <v>114</v>
      </c>
      <c r="B64" s="73" t="s">
        <v>370</v>
      </c>
      <c r="C64" s="73" t="s">
        <v>368</v>
      </c>
      <c r="D64" s="73" t="s">
        <v>369</v>
      </c>
      <c r="E64" s="73" t="s">
        <v>225</v>
      </c>
      <c r="F64" s="73" t="s">
        <v>226</v>
      </c>
      <c r="G64" s="73" t="s">
        <v>371</v>
      </c>
      <c r="H64" s="73" t="s">
        <v>371</v>
      </c>
      <c r="I64" s="73" t="s">
        <v>372</v>
      </c>
      <c r="J64" s="73" t="s">
        <v>362</v>
      </c>
      <c r="K64" s="73" t="s">
        <v>373</v>
      </c>
      <c r="L64" s="73" t="s">
        <v>374</v>
      </c>
      <c r="M64" s="73" t="s">
        <v>375</v>
      </c>
      <c r="N64" s="73" t="s">
        <v>212</v>
      </c>
      <c r="O64" s="73" t="s">
        <v>127</v>
      </c>
      <c r="P64" s="73" t="s">
        <v>123</v>
      </c>
      <c r="Q64" s="73" t="s">
        <v>123</v>
      </c>
      <c r="R64" s="74">
        <v>500</v>
      </c>
      <c r="S64" s="75" t="s">
        <v>109</v>
      </c>
      <c r="T64" s="74">
        <v>500</v>
      </c>
      <c r="U64" s="75" t="s">
        <v>109</v>
      </c>
      <c r="V64" s="74">
        <v>500</v>
      </c>
      <c r="W64" s="75" t="s">
        <v>109</v>
      </c>
      <c r="X64" s="76">
        <v>44557</v>
      </c>
      <c r="Y64" s="76">
        <v>44557</v>
      </c>
    </row>
    <row r="65" spans="1:25" x14ac:dyDescent="0.35">
      <c r="A65" s="73" t="s">
        <v>114</v>
      </c>
      <c r="B65" s="73" t="s">
        <v>114</v>
      </c>
      <c r="C65" s="73" t="s">
        <v>376</v>
      </c>
      <c r="D65" s="73" t="s">
        <v>377</v>
      </c>
      <c r="E65" s="73" t="s">
        <v>378</v>
      </c>
      <c r="F65" s="73" t="s">
        <v>379</v>
      </c>
      <c r="G65" s="73" t="s">
        <v>380</v>
      </c>
      <c r="H65" s="73" t="s">
        <v>380</v>
      </c>
      <c r="I65" s="73" t="s">
        <v>381</v>
      </c>
      <c r="J65" s="73" t="s">
        <v>382</v>
      </c>
      <c r="K65" s="73" t="s">
        <v>383</v>
      </c>
      <c r="L65" s="73" t="s">
        <v>384</v>
      </c>
      <c r="M65" s="73" t="s">
        <v>137</v>
      </c>
      <c r="N65" s="73" t="s">
        <v>157</v>
      </c>
      <c r="O65" s="73" t="s">
        <v>127</v>
      </c>
      <c r="P65" s="73" t="s">
        <v>123</v>
      </c>
      <c r="Q65" s="73" t="s">
        <v>123</v>
      </c>
      <c r="R65" s="74">
        <v>270</v>
      </c>
      <c r="S65" s="75" t="s">
        <v>109</v>
      </c>
      <c r="T65" s="74">
        <v>270</v>
      </c>
      <c r="U65" s="75" t="s">
        <v>109</v>
      </c>
      <c r="V65" s="74">
        <v>270</v>
      </c>
      <c r="W65" s="75" t="s">
        <v>109</v>
      </c>
      <c r="X65" s="76">
        <v>44526</v>
      </c>
      <c r="Y65" s="76">
        <v>44526</v>
      </c>
    </row>
    <row r="66" spans="1:25" x14ac:dyDescent="0.35">
      <c r="A66" s="73" t="s">
        <v>114</v>
      </c>
      <c r="B66" s="73" t="s">
        <v>114</v>
      </c>
      <c r="C66" s="73" t="s">
        <v>385</v>
      </c>
      <c r="D66" s="73" t="s">
        <v>386</v>
      </c>
      <c r="E66" s="73" t="s">
        <v>387</v>
      </c>
      <c r="F66" s="73" t="s">
        <v>388</v>
      </c>
      <c r="G66" s="73" t="s">
        <v>389</v>
      </c>
      <c r="H66" s="73" t="s">
        <v>389</v>
      </c>
      <c r="I66" s="73" t="s">
        <v>390</v>
      </c>
      <c r="J66" s="73" t="s">
        <v>324</v>
      </c>
      <c r="K66" s="73" t="s">
        <v>391</v>
      </c>
      <c r="L66" s="73" t="s">
        <v>392</v>
      </c>
      <c r="M66" s="73" t="s">
        <v>137</v>
      </c>
      <c r="N66" s="73" t="s">
        <v>212</v>
      </c>
      <c r="O66" s="73" t="s">
        <v>127</v>
      </c>
      <c r="P66" s="73" t="s">
        <v>123</v>
      </c>
      <c r="Q66" s="73" t="s">
        <v>123</v>
      </c>
      <c r="R66" s="74">
        <v>10.89</v>
      </c>
      <c r="S66" s="75" t="s">
        <v>109</v>
      </c>
      <c r="T66" s="74">
        <v>10.89</v>
      </c>
      <c r="U66" s="75" t="s">
        <v>109</v>
      </c>
      <c r="V66" s="74">
        <v>10.89</v>
      </c>
      <c r="W66" s="75" t="s">
        <v>109</v>
      </c>
      <c r="X66" s="76">
        <v>44546</v>
      </c>
      <c r="Y66" s="76">
        <v>44551</v>
      </c>
    </row>
    <row r="67" spans="1:25" x14ac:dyDescent="0.35">
      <c r="A67" s="73" t="s">
        <v>114</v>
      </c>
      <c r="B67" s="73" t="s">
        <v>114</v>
      </c>
      <c r="C67" s="73" t="s">
        <v>393</v>
      </c>
      <c r="D67" s="73" t="s">
        <v>394</v>
      </c>
      <c r="E67" s="73" t="s">
        <v>395</v>
      </c>
      <c r="F67" s="73" t="s">
        <v>396</v>
      </c>
      <c r="G67" s="73" t="s">
        <v>397</v>
      </c>
      <c r="H67" s="73" t="s">
        <v>397</v>
      </c>
      <c r="I67" s="73" t="s">
        <v>398</v>
      </c>
      <c r="J67" s="73" t="s">
        <v>123</v>
      </c>
      <c r="K67" s="73" t="s">
        <v>399</v>
      </c>
      <c r="L67" s="73" t="s">
        <v>400</v>
      </c>
      <c r="M67" s="73" t="s">
        <v>401</v>
      </c>
      <c r="N67" s="73" t="s">
        <v>212</v>
      </c>
      <c r="O67" s="73" t="s">
        <v>127</v>
      </c>
      <c r="P67" s="73" t="s">
        <v>123</v>
      </c>
      <c r="Q67" s="73" t="s">
        <v>123</v>
      </c>
      <c r="R67" s="74">
        <v>7559.64</v>
      </c>
      <c r="S67" s="75" t="s">
        <v>109</v>
      </c>
      <c r="T67" s="74">
        <v>7559.64</v>
      </c>
      <c r="U67" s="75" t="s">
        <v>109</v>
      </c>
      <c r="V67" s="74">
        <v>7559.64</v>
      </c>
      <c r="W67" s="75" t="s">
        <v>109</v>
      </c>
      <c r="X67" s="76">
        <v>44561</v>
      </c>
      <c r="Y67" s="76">
        <v>44561</v>
      </c>
    </row>
    <row r="68" spans="1:25" x14ac:dyDescent="0.35">
      <c r="A68" s="73" t="s">
        <v>114</v>
      </c>
      <c r="B68" s="73" t="s">
        <v>114</v>
      </c>
      <c r="C68" s="73" t="s">
        <v>393</v>
      </c>
      <c r="D68" s="73" t="s">
        <v>394</v>
      </c>
      <c r="E68" s="73" t="s">
        <v>395</v>
      </c>
      <c r="F68" s="73" t="s">
        <v>396</v>
      </c>
      <c r="G68" s="73" t="s">
        <v>402</v>
      </c>
      <c r="H68" s="73" t="s">
        <v>402</v>
      </c>
      <c r="I68" s="73" t="s">
        <v>403</v>
      </c>
      <c r="J68" s="73" t="s">
        <v>123</v>
      </c>
      <c r="K68" s="73" t="s">
        <v>404</v>
      </c>
      <c r="L68" s="73" t="s">
        <v>405</v>
      </c>
      <c r="M68" s="73" t="s">
        <v>401</v>
      </c>
      <c r="N68" s="73" t="s">
        <v>157</v>
      </c>
      <c r="O68" s="73" t="s">
        <v>127</v>
      </c>
      <c r="P68" s="73" t="s">
        <v>123</v>
      </c>
      <c r="Q68" s="73" t="s">
        <v>123</v>
      </c>
      <c r="R68" s="74">
        <v>3611.06</v>
      </c>
      <c r="S68" s="75" t="s">
        <v>109</v>
      </c>
      <c r="T68" s="74">
        <v>3611.06</v>
      </c>
      <c r="U68" s="75" t="s">
        <v>109</v>
      </c>
      <c r="V68" s="74">
        <v>3611.06</v>
      </c>
      <c r="W68" s="75" t="s">
        <v>109</v>
      </c>
      <c r="X68" s="76">
        <v>44530</v>
      </c>
      <c r="Y68" s="76">
        <v>44530</v>
      </c>
    </row>
    <row r="69" spans="1:25" x14ac:dyDescent="0.35">
      <c r="A69" s="73" t="s">
        <v>114</v>
      </c>
      <c r="B69" s="73" t="s">
        <v>114</v>
      </c>
      <c r="C69" s="73" t="s">
        <v>393</v>
      </c>
      <c r="D69" s="73" t="s">
        <v>394</v>
      </c>
      <c r="E69" s="73" t="s">
        <v>395</v>
      </c>
      <c r="F69" s="73" t="s">
        <v>396</v>
      </c>
      <c r="G69" s="73" t="s">
        <v>402</v>
      </c>
      <c r="H69" s="73" t="s">
        <v>402</v>
      </c>
      <c r="I69" s="73" t="s">
        <v>406</v>
      </c>
      <c r="J69" s="73" t="s">
        <v>123</v>
      </c>
      <c r="K69" s="73" t="s">
        <v>404</v>
      </c>
      <c r="L69" s="73" t="s">
        <v>405</v>
      </c>
      <c r="M69" s="73" t="s">
        <v>401</v>
      </c>
      <c r="N69" s="73" t="s">
        <v>157</v>
      </c>
      <c r="O69" s="73" t="s">
        <v>127</v>
      </c>
      <c r="P69" s="73" t="s">
        <v>123</v>
      </c>
      <c r="Q69" s="73" t="s">
        <v>123</v>
      </c>
      <c r="R69" s="74">
        <v>12318.71</v>
      </c>
      <c r="S69" s="75" t="s">
        <v>109</v>
      </c>
      <c r="T69" s="74">
        <v>12318.71</v>
      </c>
      <c r="U69" s="75" t="s">
        <v>109</v>
      </c>
      <c r="V69" s="74">
        <v>12318.71</v>
      </c>
      <c r="W69" s="75" t="s">
        <v>109</v>
      </c>
      <c r="X69" s="76">
        <v>44530</v>
      </c>
      <c r="Y69" s="76">
        <v>44530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478F9-5B30-49B1-9BC0-4586FDA094AC}">
  <dimension ref="A1:K31"/>
  <sheetViews>
    <sheetView workbookViewId="0">
      <selection activeCell="G6" sqref="G6"/>
    </sheetView>
  </sheetViews>
  <sheetFormatPr defaultColWidth="8.81640625" defaultRowHeight="14.5" x14ac:dyDescent="0.35"/>
  <cols>
    <col min="1" max="1" width="7.453125" bestFit="1" customWidth="1"/>
    <col min="2" max="2" width="21.7265625" bestFit="1" customWidth="1"/>
    <col min="3" max="3" width="36.81640625" bestFit="1" customWidth="1"/>
    <col min="4" max="4" width="9.7265625" bestFit="1" customWidth="1"/>
    <col min="5" max="5" width="10.453125" bestFit="1" customWidth="1"/>
    <col min="6" max="6" width="9.7265625" bestFit="1" customWidth="1"/>
    <col min="7" max="7" width="12.1796875" bestFit="1" customWidth="1"/>
    <col min="8" max="8" width="11.26953125" bestFit="1" customWidth="1"/>
    <col min="9" max="9" width="19.453125" bestFit="1" customWidth="1"/>
    <col min="10" max="10" width="15.7265625" bestFit="1" customWidth="1"/>
    <col min="11" max="11" width="19.453125" bestFit="1" customWidth="1"/>
  </cols>
  <sheetData>
    <row r="1" spans="1:11" x14ac:dyDescent="0.35">
      <c r="A1" s="71" t="s">
        <v>421</v>
      </c>
      <c r="B1" s="71" t="s">
        <v>91</v>
      </c>
      <c r="C1" s="71" t="s">
        <v>422</v>
      </c>
      <c r="D1" s="72" t="s">
        <v>423</v>
      </c>
      <c r="E1" s="72" t="s">
        <v>424</v>
      </c>
      <c r="F1" s="72" t="s">
        <v>425</v>
      </c>
      <c r="G1" s="72" t="s">
        <v>426</v>
      </c>
      <c r="H1" s="72" t="s">
        <v>427</v>
      </c>
      <c r="I1" s="72" t="s">
        <v>428</v>
      </c>
      <c r="J1" s="72" t="s">
        <v>429</v>
      </c>
      <c r="K1" s="72" t="s">
        <v>428</v>
      </c>
    </row>
    <row r="2" spans="1:11" x14ac:dyDescent="0.35">
      <c r="A2" s="73" t="s">
        <v>114</v>
      </c>
      <c r="B2" s="73" t="s">
        <v>128</v>
      </c>
      <c r="C2" s="73" t="s">
        <v>129</v>
      </c>
      <c r="D2" s="74">
        <v>49090.95</v>
      </c>
      <c r="E2" s="74">
        <v>0</v>
      </c>
      <c r="F2" s="74">
        <v>50369.19</v>
      </c>
      <c r="G2" s="74">
        <v>0</v>
      </c>
      <c r="H2" s="74">
        <v>50369.19</v>
      </c>
      <c r="I2" s="74">
        <v>-1278.24</v>
      </c>
      <c r="J2" s="74">
        <v>0</v>
      </c>
      <c r="K2" s="74">
        <v>-1278.24</v>
      </c>
    </row>
    <row r="3" spans="1:11" x14ac:dyDescent="0.35">
      <c r="A3" s="73" t="s">
        <v>114</v>
      </c>
      <c r="B3" s="73" t="s">
        <v>430</v>
      </c>
      <c r="C3" s="73" t="s">
        <v>431</v>
      </c>
      <c r="D3" s="74">
        <v>7854.57</v>
      </c>
      <c r="E3" s="74">
        <v>0</v>
      </c>
      <c r="F3" s="74">
        <v>0</v>
      </c>
      <c r="G3" s="74">
        <v>0</v>
      </c>
      <c r="H3" s="74">
        <v>0</v>
      </c>
      <c r="I3" s="74">
        <v>7854.57</v>
      </c>
      <c r="J3" s="74">
        <v>0</v>
      </c>
      <c r="K3" s="74">
        <v>7854.57</v>
      </c>
    </row>
    <row r="4" spans="1:11" x14ac:dyDescent="0.35">
      <c r="A4" s="73" t="s">
        <v>114</v>
      </c>
      <c r="B4" s="73" t="s">
        <v>432</v>
      </c>
      <c r="C4" s="73" t="s">
        <v>433</v>
      </c>
      <c r="D4" s="74">
        <v>23251.41</v>
      </c>
      <c r="E4" s="74">
        <v>0</v>
      </c>
      <c r="F4" s="74">
        <v>0</v>
      </c>
      <c r="G4" s="74">
        <v>0</v>
      </c>
      <c r="H4" s="74">
        <v>0</v>
      </c>
      <c r="I4" s="74">
        <v>23251.41</v>
      </c>
      <c r="J4" s="74">
        <v>0</v>
      </c>
      <c r="K4" s="74">
        <v>23251.41</v>
      </c>
    </row>
    <row r="5" spans="1:11" x14ac:dyDescent="0.35">
      <c r="A5" s="73" t="s">
        <v>114</v>
      </c>
      <c r="B5" s="73" t="s">
        <v>184</v>
      </c>
      <c r="C5" s="73" t="s">
        <v>185</v>
      </c>
      <c r="D5" s="74">
        <v>9818.19</v>
      </c>
      <c r="E5" s="74">
        <v>0</v>
      </c>
      <c r="F5" s="74">
        <v>18306.2</v>
      </c>
      <c r="G5" s="74">
        <v>0</v>
      </c>
      <c r="H5" s="74">
        <v>18306.2</v>
      </c>
      <c r="I5" s="74">
        <v>-8488.01</v>
      </c>
      <c r="J5" s="74">
        <v>0</v>
      </c>
      <c r="K5" s="74">
        <v>-8488.01</v>
      </c>
    </row>
    <row r="6" spans="1:11" x14ac:dyDescent="0.35">
      <c r="A6" s="73" t="s">
        <v>114</v>
      </c>
      <c r="B6" s="73" t="s">
        <v>223</v>
      </c>
      <c r="C6" s="73" t="s">
        <v>224</v>
      </c>
      <c r="D6" s="74">
        <v>61159.14</v>
      </c>
      <c r="E6" s="74">
        <v>0</v>
      </c>
      <c r="F6" s="74">
        <v>27496.21</v>
      </c>
      <c r="G6" s="74">
        <v>15266.62</v>
      </c>
      <c r="H6" s="74">
        <v>42762.83</v>
      </c>
      <c r="I6" s="74">
        <v>18396.310000000001</v>
      </c>
      <c r="J6" s="74">
        <v>0</v>
      </c>
      <c r="K6" s="74">
        <v>18396.310000000001</v>
      </c>
    </row>
    <row r="7" spans="1:11" x14ac:dyDescent="0.35">
      <c r="A7" s="73" t="s">
        <v>114</v>
      </c>
      <c r="B7" s="73" t="s">
        <v>304</v>
      </c>
      <c r="C7" s="73" t="s">
        <v>305</v>
      </c>
      <c r="D7" s="74">
        <v>24136.38</v>
      </c>
      <c r="E7" s="74">
        <v>0</v>
      </c>
      <c r="F7" s="74">
        <v>2473.9899999999998</v>
      </c>
      <c r="G7" s="74">
        <v>0</v>
      </c>
      <c r="H7" s="74">
        <v>2473.9899999999998</v>
      </c>
      <c r="I7" s="74">
        <v>21662.39</v>
      </c>
      <c r="J7" s="74">
        <v>804.98</v>
      </c>
      <c r="K7" s="74">
        <v>20857.41</v>
      </c>
    </row>
    <row r="8" spans="1:11" x14ac:dyDescent="0.35">
      <c r="A8" s="73" t="s">
        <v>114</v>
      </c>
      <c r="B8" s="73" t="s">
        <v>408</v>
      </c>
      <c r="C8" s="73" t="s">
        <v>434</v>
      </c>
      <c r="D8" s="74">
        <v>6815.43</v>
      </c>
      <c r="E8" s="74">
        <v>0</v>
      </c>
      <c r="F8" s="74">
        <v>0</v>
      </c>
      <c r="G8" s="74">
        <v>0</v>
      </c>
      <c r="H8" s="74">
        <v>0</v>
      </c>
      <c r="I8" s="74">
        <v>6815.43</v>
      </c>
      <c r="J8" s="74">
        <v>0</v>
      </c>
      <c r="K8" s="74">
        <v>6815.43</v>
      </c>
    </row>
    <row r="9" spans="1:11" x14ac:dyDescent="0.35">
      <c r="A9" s="73" t="s">
        <v>114</v>
      </c>
      <c r="B9" s="73" t="s">
        <v>414</v>
      </c>
      <c r="C9" s="73" t="s">
        <v>435</v>
      </c>
      <c r="D9" s="74">
        <v>7430.64</v>
      </c>
      <c r="E9" s="74">
        <v>0</v>
      </c>
      <c r="F9" s="74">
        <v>0</v>
      </c>
      <c r="G9" s="74">
        <v>0</v>
      </c>
      <c r="H9" s="74">
        <v>0</v>
      </c>
      <c r="I9" s="74">
        <v>7430.64</v>
      </c>
      <c r="J9" s="74">
        <v>0</v>
      </c>
      <c r="K9" s="74">
        <v>7430.64</v>
      </c>
    </row>
    <row r="10" spans="1:11" x14ac:dyDescent="0.35">
      <c r="A10" s="73" t="s">
        <v>114</v>
      </c>
      <c r="B10" s="73" t="s">
        <v>419</v>
      </c>
      <c r="C10" s="73" t="s">
        <v>436</v>
      </c>
      <c r="D10" s="74">
        <v>4815.96</v>
      </c>
      <c r="E10" s="74">
        <v>0</v>
      </c>
      <c r="F10" s="74">
        <v>0</v>
      </c>
      <c r="G10" s="74">
        <v>0</v>
      </c>
      <c r="H10" s="74">
        <v>0</v>
      </c>
      <c r="I10" s="74">
        <v>4815.96</v>
      </c>
      <c r="J10" s="74">
        <v>0</v>
      </c>
      <c r="K10" s="74">
        <v>4815.96</v>
      </c>
    </row>
    <row r="11" spans="1:11" x14ac:dyDescent="0.35">
      <c r="A11" s="73" t="s">
        <v>114</v>
      </c>
      <c r="B11" s="73" t="s">
        <v>409</v>
      </c>
      <c r="C11" s="73" t="s">
        <v>437</v>
      </c>
      <c r="D11" s="74">
        <v>11889.06</v>
      </c>
      <c r="E11" s="74">
        <v>0</v>
      </c>
      <c r="F11" s="74">
        <v>0</v>
      </c>
      <c r="G11" s="74">
        <v>0</v>
      </c>
      <c r="H11" s="74">
        <v>0</v>
      </c>
      <c r="I11" s="74">
        <v>11889.06</v>
      </c>
      <c r="J11" s="74">
        <v>0</v>
      </c>
      <c r="K11" s="74">
        <v>11889.06</v>
      </c>
    </row>
    <row r="12" spans="1:11" x14ac:dyDescent="0.35">
      <c r="A12" s="73" t="s">
        <v>114</v>
      </c>
      <c r="B12" s="73" t="s">
        <v>415</v>
      </c>
      <c r="C12" s="73" t="s">
        <v>438</v>
      </c>
      <c r="D12" s="74">
        <v>8359.4699999999993</v>
      </c>
      <c r="E12" s="74">
        <v>0</v>
      </c>
      <c r="F12" s="74">
        <v>0</v>
      </c>
      <c r="G12" s="74">
        <v>0</v>
      </c>
      <c r="H12" s="74">
        <v>0</v>
      </c>
      <c r="I12" s="74">
        <v>8359.4699999999993</v>
      </c>
      <c r="J12" s="74">
        <v>0</v>
      </c>
      <c r="K12" s="74">
        <v>8359.4699999999993</v>
      </c>
    </row>
    <row r="13" spans="1:11" x14ac:dyDescent="0.35">
      <c r="A13" s="73" t="s">
        <v>114</v>
      </c>
      <c r="B13" s="73" t="s">
        <v>327</v>
      </c>
      <c r="C13" s="73" t="s">
        <v>328</v>
      </c>
      <c r="D13" s="74">
        <v>8638.14</v>
      </c>
      <c r="E13" s="74">
        <v>0</v>
      </c>
      <c r="F13" s="74">
        <v>677.81</v>
      </c>
      <c r="G13" s="74">
        <v>0</v>
      </c>
      <c r="H13" s="74">
        <v>677.81</v>
      </c>
      <c r="I13" s="74">
        <v>7960.33</v>
      </c>
      <c r="J13" s="74">
        <v>0</v>
      </c>
      <c r="K13" s="74">
        <v>7960.33</v>
      </c>
    </row>
    <row r="14" spans="1:11" x14ac:dyDescent="0.35">
      <c r="A14" s="73" t="s">
        <v>114</v>
      </c>
      <c r="B14" s="73" t="s">
        <v>418</v>
      </c>
      <c r="C14" s="73" t="s">
        <v>439</v>
      </c>
      <c r="D14" s="74">
        <v>3343.8</v>
      </c>
      <c r="E14" s="74">
        <v>0</v>
      </c>
      <c r="F14" s="74">
        <v>0</v>
      </c>
      <c r="G14" s="74">
        <v>0</v>
      </c>
      <c r="H14" s="74">
        <v>0</v>
      </c>
      <c r="I14" s="74">
        <v>3343.8</v>
      </c>
      <c r="J14" s="74">
        <v>0</v>
      </c>
      <c r="K14" s="74">
        <v>3343.8</v>
      </c>
    </row>
    <row r="15" spans="1:11" x14ac:dyDescent="0.35">
      <c r="A15" s="73" t="s">
        <v>114</v>
      </c>
      <c r="B15" s="73" t="s">
        <v>344</v>
      </c>
      <c r="C15" s="73" t="s">
        <v>345</v>
      </c>
      <c r="D15" s="74">
        <v>2407.5300000000002</v>
      </c>
      <c r="E15" s="74">
        <v>0</v>
      </c>
      <c r="F15" s="74">
        <v>3210</v>
      </c>
      <c r="G15" s="74">
        <v>0</v>
      </c>
      <c r="H15" s="74">
        <v>3210</v>
      </c>
      <c r="I15" s="74">
        <v>-802.47</v>
      </c>
      <c r="J15" s="74">
        <v>7000.18</v>
      </c>
      <c r="K15" s="74">
        <v>-7802.65</v>
      </c>
    </row>
    <row r="16" spans="1:11" x14ac:dyDescent="0.35">
      <c r="A16" s="73" t="s">
        <v>114</v>
      </c>
      <c r="B16" s="73" t="s">
        <v>368</v>
      </c>
      <c r="C16" s="73" t="s">
        <v>369</v>
      </c>
      <c r="D16" s="74">
        <v>3343.8</v>
      </c>
      <c r="E16" s="74">
        <v>0</v>
      </c>
      <c r="F16" s="74">
        <v>500</v>
      </c>
      <c r="G16" s="74">
        <v>0</v>
      </c>
      <c r="H16" s="74">
        <v>500</v>
      </c>
      <c r="I16" s="74">
        <v>2843.8</v>
      </c>
      <c r="J16" s="74">
        <v>650</v>
      </c>
      <c r="K16" s="74">
        <v>2193.8000000000002</v>
      </c>
    </row>
    <row r="17" spans="1:11" x14ac:dyDescent="0.35">
      <c r="A17" s="73" t="s">
        <v>114</v>
      </c>
      <c r="B17" s="73" t="s">
        <v>412</v>
      </c>
      <c r="C17" s="73" t="s">
        <v>440</v>
      </c>
      <c r="D17" s="74">
        <v>28422.27</v>
      </c>
      <c r="E17" s="74">
        <v>0</v>
      </c>
      <c r="F17" s="74">
        <v>0</v>
      </c>
      <c r="G17" s="74">
        <v>0</v>
      </c>
      <c r="H17" s="74">
        <v>0</v>
      </c>
      <c r="I17" s="74">
        <v>28422.27</v>
      </c>
      <c r="J17" s="74">
        <v>0</v>
      </c>
      <c r="K17" s="74">
        <v>28422.27</v>
      </c>
    </row>
    <row r="18" spans="1:11" x14ac:dyDescent="0.35">
      <c r="A18" s="73" t="s">
        <v>114</v>
      </c>
      <c r="B18" s="73" t="s">
        <v>413</v>
      </c>
      <c r="C18" s="73" t="s">
        <v>441</v>
      </c>
      <c r="D18" s="74">
        <v>11889.06</v>
      </c>
      <c r="E18" s="74">
        <v>0</v>
      </c>
      <c r="F18" s="74">
        <v>0</v>
      </c>
      <c r="G18" s="74">
        <v>0</v>
      </c>
      <c r="H18" s="74">
        <v>0</v>
      </c>
      <c r="I18" s="74">
        <v>11889.06</v>
      </c>
      <c r="J18" s="74">
        <v>0</v>
      </c>
      <c r="K18" s="74">
        <v>11889.06</v>
      </c>
    </row>
    <row r="19" spans="1:11" x14ac:dyDescent="0.35">
      <c r="A19" s="73" t="s">
        <v>114</v>
      </c>
      <c r="B19" s="73" t="s">
        <v>376</v>
      </c>
      <c r="C19" s="73" t="s">
        <v>377</v>
      </c>
      <c r="D19" s="74">
        <v>16363.62</v>
      </c>
      <c r="E19" s="74">
        <v>0</v>
      </c>
      <c r="F19" s="74">
        <v>270</v>
      </c>
      <c r="G19" s="74">
        <v>0</v>
      </c>
      <c r="H19" s="74">
        <v>270</v>
      </c>
      <c r="I19" s="74">
        <v>16093.62</v>
      </c>
      <c r="J19" s="74">
        <v>270</v>
      </c>
      <c r="K19" s="74">
        <v>15823.62</v>
      </c>
    </row>
    <row r="20" spans="1:11" x14ac:dyDescent="0.35">
      <c r="A20" s="73" t="s">
        <v>114</v>
      </c>
      <c r="B20" s="73" t="s">
        <v>442</v>
      </c>
      <c r="C20" s="73" t="s">
        <v>443</v>
      </c>
      <c r="D20" s="74">
        <v>8182.44</v>
      </c>
      <c r="E20" s="74">
        <v>0</v>
      </c>
      <c r="F20" s="74">
        <v>0</v>
      </c>
      <c r="G20" s="74">
        <v>0</v>
      </c>
      <c r="H20" s="74">
        <v>0</v>
      </c>
      <c r="I20" s="74">
        <v>8182.44</v>
      </c>
      <c r="J20" s="74">
        <v>0</v>
      </c>
      <c r="K20" s="74">
        <v>8182.44</v>
      </c>
    </row>
    <row r="21" spans="1:11" x14ac:dyDescent="0.35">
      <c r="A21" s="73" t="s">
        <v>114</v>
      </c>
      <c r="B21" s="73" t="s">
        <v>385</v>
      </c>
      <c r="C21" s="73" t="s">
        <v>386</v>
      </c>
      <c r="D21" s="74">
        <v>20898.78</v>
      </c>
      <c r="E21" s="74">
        <v>0</v>
      </c>
      <c r="F21" s="74">
        <v>10.89</v>
      </c>
      <c r="G21" s="74">
        <v>0</v>
      </c>
      <c r="H21" s="74">
        <v>10.89</v>
      </c>
      <c r="I21" s="74">
        <v>20887.89</v>
      </c>
      <c r="J21" s="74">
        <v>0</v>
      </c>
      <c r="K21" s="74">
        <v>20887.89</v>
      </c>
    </row>
    <row r="22" spans="1:11" x14ac:dyDescent="0.35">
      <c r="A22" s="73" t="s">
        <v>114</v>
      </c>
      <c r="B22" s="73" t="s">
        <v>410</v>
      </c>
      <c r="C22" s="73" t="s">
        <v>444</v>
      </c>
      <c r="D22" s="74">
        <v>1672.47</v>
      </c>
      <c r="E22" s="74">
        <v>0</v>
      </c>
      <c r="F22" s="74">
        <v>0</v>
      </c>
      <c r="G22" s="74">
        <v>0</v>
      </c>
      <c r="H22" s="74">
        <v>0</v>
      </c>
      <c r="I22" s="74">
        <v>1672.47</v>
      </c>
      <c r="J22" s="74">
        <v>0</v>
      </c>
      <c r="K22" s="74">
        <v>1672.47</v>
      </c>
    </row>
    <row r="23" spans="1:11" x14ac:dyDescent="0.35">
      <c r="A23" s="73" t="s">
        <v>114</v>
      </c>
      <c r="B23" s="73" t="s">
        <v>411</v>
      </c>
      <c r="C23" s="73" t="s">
        <v>445</v>
      </c>
      <c r="D23" s="74">
        <v>6287.31</v>
      </c>
      <c r="E23" s="74">
        <v>0</v>
      </c>
      <c r="F23" s="74">
        <v>0</v>
      </c>
      <c r="G23" s="74">
        <v>0</v>
      </c>
      <c r="H23" s="74">
        <v>0</v>
      </c>
      <c r="I23" s="74">
        <v>6287.31</v>
      </c>
      <c r="J23" s="74">
        <v>0</v>
      </c>
      <c r="K23" s="74">
        <v>6287.31</v>
      </c>
    </row>
    <row r="24" spans="1:11" x14ac:dyDescent="0.35">
      <c r="A24" s="73" t="s">
        <v>114</v>
      </c>
      <c r="B24" s="73" t="s">
        <v>416</v>
      </c>
      <c r="C24" s="73" t="s">
        <v>446</v>
      </c>
      <c r="D24" s="74">
        <v>6966.24</v>
      </c>
      <c r="E24" s="74">
        <v>0</v>
      </c>
      <c r="F24" s="74">
        <v>0</v>
      </c>
      <c r="G24" s="74">
        <v>0</v>
      </c>
      <c r="H24" s="74">
        <v>0</v>
      </c>
      <c r="I24" s="74">
        <v>6966.24</v>
      </c>
      <c r="J24" s="74">
        <v>0</v>
      </c>
      <c r="K24" s="74">
        <v>6966.24</v>
      </c>
    </row>
    <row r="25" spans="1:11" x14ac:dyDescent="0.35">
      <c r="A25" s="73" t="s">
        <v>114</v>
      </c>
      <c r="B25" s="73" t="s">
        <v>420</v>
      </c>
      <c r="C25" s="73" t="s">
        <v>447</v>
      </c>
      <c r="D25" s="74">
        <v>42633.45</v>
      </c>
      <c r="E25" s="74">
        <v>0</v>
      </c>
      <c r="F25" s="74">
        <v>0</v>
      </c>
      <c r="G25" s="74">
        <v>0</v>
      </c>
      <c r="H25" s="74">
        <v>0</v>
      </c>
      <c r="I25" s="74">
        <v>42633.45</v>
      </c>
      <c r="J25" s="74">
        <v>0</v>
      </c>
      <c r="K25" s="74">
        <v>42633.45</v>
      </c>
    </row>
    <row r="26" spans="1:11" x14ac:dyDescent="0.35">
      <c r="A26" s="73" t="s">
        <v>114</v>
      </c>
      <c r="B26" s="73" t="s">
        <v>393</v>
      </c>
      <c r="C26" s="73" t="s">
        <v>394</v>
      </c>
      <c r="D26" s="74">
        <v>39011.01</v>
      </c>
      <c r="E26" s="74">
        <v>0</v>
      </c>
      <c r="F26" s="74">
        <v>23489.41</v>
      </c>
      <c r="G26" s="74">
        <v>0</v>
      </c>
      <c r="H26" s="74">
        <v>23489.41</v>
      </c>
      <c r="I26" s="74">
        <v>15521.6</v>
      </c>
      <c r="J26" s="74">
        <v>0</v>
      </c>
      <c r="K26" s="74">
        <v>15521.6</v>
      </c>
    </row>
    <row r="27" spans="1:11" x14ac:dyDescent="0.35">
      <c r="A27" s="73" t="s">
        <v>448</v>
      </c>
      <c r="B27" s="73" t="s">
        <v>417</v>
      </c>
      <c r="C27" s="73" t="s">
        <v>449</v>
      </c>
      <c r="D27" s="74">
        <v>9028.26</v>
      </c>
      <c r="E27" s="74">
        <v>0</v>
      </c>
      <c r="F27" s="74">
        <v>0</v>
      </c>
      <c r="G27" s="74">
        <v>0</v>
      </c>
      <c r="H27" s="74">
        <v>0</v>
      </c>
      <c r="I27" s="74">
        <v>9028.26</v>
      </c>
      <c r="J27" s="74">
        <v>0</v>
      </c>
      <c r="K27" s="74">
        <v>9028.26</v>
      </c>
    </row>
    <row r="28" spans="1:11" x14ac:dyDescent="0.35">
      <c r="A28" s="73" t="s">
        <v>448</v>
      </c>
      <c r="B28" s="73" t="s">
        <v>123</v>
      </c>
      <c r="C28" s="73" t="s">
        <v>450</v>
      </c>
      <c r="D28" s="74">
        <v>631.98</v>
      </c>
      <c r="E28" s="74">
        <v>0</v>
      </c>
      <c r="F28" s="74">
        <v>0</v>
      </c>
      <c r="G28" s="74">
        <v>0</v>
      </c>
      <c r="H28" s="74">
        <v>0</v>
      </c>
      <c r="I28" s="74">
        <v>631.98</v>
      </c>
      <c r="J28" s="74">
        <v>0</v>
      </c>
      <c r="K28" s="74">
        <v>631.98</v>
      </c>
    </row>
    <row r="29" spans="1:11" x14ac:dyDescent="0.35">
      <c r="A29" s="73" t="s">
        <v>123</v>
      </c>
      <c r="B29" s="73" t="s">
        <v>123</v>
      </c>
      <c r="C29" s="73" t="s">
        <v>451</v>
      </c>
      <c r="D29" s="74">
        <v>9660.24</v>
      </c>
      <c r="E29" s="74">
        <v>0</v>
      </c>
      <c r="F29" s="74">
        <v>0</v>
      </c>
      <c r="G29" s="74">
        <v>0</v>
      </c>
      <c r="H29" s="74">
        <v>0</v>
      </c>
      <c r="I29" s="74">
        <v>9660.24</v>
      </c>
      <c r="J29" s="74">
        <v>0</v>
      </c>
      <c r="K29" s="74">
        <v>9660.24</v>
      </c>
    </row>
    <row r="30" spans="1:11" x14ac:dyDescent="0.35">
      <c r="A30" s="73" t="s">
        <v>123</v>
      </c>
      <c r="B30" s="73" t="s">
        <v>123</v>
      </c>
      <c r="C30" s="73" t="s">
        <v>452</v>
      </c>
      <c r="D30" s="74">
        <v>29659.65</v>
      </c>
      <c r="E30" s="74">
        <v>0</v>
      </c>
      <c r="F30" s="74">
        <v>8876.26</v>
      </c>
      <c r="G30" s="74">
        <v>0</v>
      </c>
      <c r="H30" s="74">
        <v>8876.26</v>
      </c>
      <c r="I30" s="74">
        <v>20783.39</v>
      </c>
      <c r="J30" s="74">
        <v>0</v>
      </c>
      <c r="K30" s="74">
        <v>20783.39</v>
      </c>
    </row>
    <row r="31" spans="1:11" x14ac:dyDescent="0.35">
      <c r="A31" s="73" t="s">
        <v>123</v>
      </c>
      <c r="B31" s="73" t="s">
        <v>123</v>
      </c>
      <c r="C31" s="73" t="s">
        <v>453</v>
      </c>
      <c r="D31" s="74">
        <v>453369.03</v>
      </c>
      <c r="E31" s="74">
        <v>-385000</v>
      </c>
      <c r="F31" s="74">
        <v>135679.96</v>
      </c>
      <c r="G31" s="74">
        <v>15266.62</v>
      </c>
      <c r="H31" s="74">
        <v>150946.57999999999</v>
      </c>
      <c r="I31" s="74">
        <v>302422.45</v>
      </c>
      <c r="J31" s="74">
        <v>8725.16</v>
      </c>
      <c r="K31" s="74">
        <v>293697.28999999998</v>
      </c>
    </row>
  </sheetData>
  <autoFilter ref="A1:K31" xr:uid="{1E95C803-C5EF-4848-90EE-96A4AFA0E754}"/>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aicha.bouslama@un.org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MPTF_00006_00776</ProjectId>
    <FundCode xmlns="f9695bc1-6109-4dcd-a27a-f8a0370b00e2">MPTF_00006</FundCode>
    <Comments xmlns="f9695bc1-6109-4dcd-a27a-f8a0370b00e2">Budget accompanying mid year progress report (June 2023)</Comments>
    <Active xmlns="f9695bc1-6109-4dcd-a27a-f8a0370b00e2">Yes</Active>
    <DocumentDate xmlns="b1528a4b-5ccb-40f7-a09e-43427183cd95">2023-06-30T07:00:00+00:00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29862E-F058-4E41-8C58-3890EB6AC44B}">
  <ds:schemaRefs>
    <ds:schemaRef ds:uri="http://schemas.microsoft.com/office/2006/metadata/properties"/>
    <ds:schemaRef ds:uri="b9c69bf5-e2d3-46cf-9855-167c2821e02f"/>
    <ds:schemaRef ds:uri="d327b1d3-dcb8-41b8-a884-18d15cae653d"/>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09F96E4C-844C-4778-AD36-7E57203A1D69}"/>
</file>

<file path=customXml/itemProps3.xml><?xml version="1.0" encoding="utf-8"?>
<ds:datastoreItem xmlns:ds="http://schemas.openxmlformats.org/officeDocument/2006/customXml" ds:itemID="{638B3071-4D95-493A-B34C-612CFCDA38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44</vt:i4>
      </vt:variant>
    </vt:vector>
  </HeadingPairs>
  <TitlesOfParts>
    <vt:vector size="47" baseType="lpstr">
      <vt:lpstr>PBF template</vt:lpstr>
      <vt:lpstr>ZCJI3</vt:lpstr>
      <vt:lpstr>ZPMR</vt:lpstr>
      <vt:lpstr>ZPMR!DATA1</vt:lpstr>
      <vt:lpstr>DATA1</vt:lpstr>
      <vt:lpstr>ZPMR!DATA10</vt:lpstr>
      <vt:lpstr>DATA10</vt:lpstr>
      <vt:lpstr>ZPMR!DATA11</vt:lpstr>
      <vt:lpstr>DATA11</vt:lpstr>
      <vt:lpstr>ZPMR!DATA12</vt:lpstr>
      <vt:lpstr>DATA12</vt:lpstr>
      <vt:lpstr>ZPMR!DATA13</vt:lpstr>
      <vt:lpstr>DATA13</vt:lpstr>
      <vt:lpstr>ZPMR!DATA14</vt:lpstr>
      <vt:lpstr>DATA14</vt:lpstr>
      <vt:lpstr>ZPMR!DATA15</vt:lpstr>
      <vt:lpstr>DATA15</vt:lpstr>
      <vt:lpstr>DATA16</vt:lpstr>
      <vt:lpstr>DATA17</vt:lpstr>
      <vt:lpstr>DATA18</vt:lpstr>
      <vt:lpstr>DATA19</vt:lpstr>
      <vt:lpstr>ZPMR!DATA2</vt:lpstr>
      <vt:lpstr>DATA2</vt:lpstr>
      <vt:lpstr>DATA20</vt:lpstr>
      <vt:lpstr>DATA21</vt:lpstr>
      <vt:lpstr>DATA22</vt:lpstr>
      <vt:lpstr>DATA23</vt:lpstr>
      <vt:lpstr>DATA24</vt:lpstr>
      <vt:lpstr>DATA25</vt:lpstr>
      <vt:lpstr>DATA3</vt:lpstr>
      <vt:lpstr>ZPMR!DATA4</vt:lpstr>
      <vt:lpstr>DATA4</vt:lpstr>
      <vt:lpstr>DATA5</vt:lpstr>
      <vt:lpstr>DATA6</vt:lpstr>
      <vt:lpstr>DATA7</vt:lpstr>
      <vt:lpstr>ZPMR!DATA8</vt:lpstr>
      <vt:lpstr>DATA8</vt:lpstr>
      <vt:lpstr>ZPMR!DATA9</vt:lpstr>
      <vt:lpstr>DATA9</vt:lpstr>
      <vt:lpstr>ZPMR!TEST0</vt:lpstr>
      <vt:lpstr>TEST0</vt:lpstr>
      <vt:lpstr>ZPMR!TESTHKEY</vt:lpstr>
      <vt:lpstr>TESTHKEY</vt:lpstr>
      <vt:lpstr>ZPMR!TESTKEYS</vt:lpstr>
      <vt:lpstr>TESTKEYS</vt:lpstr>
      <vt:lpstr>ZPMR!TESTVKEY</vt:lpstr>
      <vt:lpstr>TESTVKEY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accompanying mid year progress report (June 2023)_Renforcement du dialogue binational.xlsx</dc:title>
  <dc:creator>Betty Jean</dc:creator>
  <cp:lastModifiedBy>Jakob Kienzle</cp:lastModifiedBy>
  <dcterms:created xsi:type="dcterms:W3CDTF">2020-05-28T14:21:12Z</dcterms:created>
  <dcterms:modified xsi:type="dcterms:W3CDTF">2023-08-15T13:14:15Z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SIP_Label_2059aa38-f392-4105-be92-628035578272_Enabled">
    <vt:lpwstr>true</vt:lpwstr>
  </property>
  <property fmtid="{D5CDD505-2E9C-101B-9397-08002B2CF9AE}" pid="4" name="MSIP_Label_2059aa38-f392-4105-be92-628035578272_SetDate">
    <vt:lpwstr>2021-11-15T22:57:41Z</vt:lpwstr>
  </property>
  <property fmtid="{D5CDD505-2E9C-101B-9397-08002B2CF9AE}" pid="5" name="MSIP_Label_2059aa38-f392-4105-be92-628035578272_Method">
    <vt:lpwstr>Privileged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2808db2f-4280-489d-9e72-5b0f1c94cf5a</vt:lpwstr>
  </property>
  <property fmtid="{D5CDD505-2E9C-101B-9397-08002B2CF9AE}" pid="9" name="MSIP_Label_2059aa38-f392-4105-be92-628035578272_ContentBits">
    <vt:lpwstr>0</vt:lpwstr>
  </property>
  <property fmtid="{D5CDD505-2E9C-101B-9397-08002B2CF9AE}" pid="10" name="MediaServiceImageTags">
    <vt:lpwstr/>
  </property>
</Properties>
</file>