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\Documents\Conseil d'administration ONU-Habitat\ASSEMBLEE ONU HABITAT 2023\TDR ET MOT MINHDU\"/>
    </mc:Choice>
  </mc:AlternateContent>
  <bookViews>
    <workbookView xWindow="0" yWindow="0" windowWidth="23040" windowHeight="9072" firstSheet="3" activeTab="3"/>
  </bookViews>
  <sheets>
    <sheet name="S1-32QXB-000608" sheetId="1" r:id="rId1"/>
    <sheet name="S1-32QXB-000640" sheetId="3" r:id="rId2"/>
    <sheet name="S1-32QXB-000662" sheetId="4" r:id="rId3"/>
    <sheet name="M1-32QXB-000262" sheetId="5" r:id="rId4"/>
    <sheet name="Summary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6" l="1"/>
  <c r="I10" i="6"/>
  <c r="I8" i="6"/>
  <c r="I6" i="6"/>
  <c r="I5" i="6"/>
  <c r="I4" i="6"/>
  <c r="H13" i="6"/>
  <c r="H4" i="6"/>
  <c r="H6" i="6"/>
  <c r="H8" i="6"/>
  <c r="H10" i="6"/>
  <c r="F13" i="6"/>
  <c r="E13" i="6"/>
  <c r="G10" i="6"/>
  <c r="G8" i="6"/>
  <c r="G6" i="6"/>
  <c r="G5" i="6"/>
  <c r="G4" i="6"/>
  <c r="G13" i="6" s="1"/>
</calcChain>
</file>

<file path=xl/sharedStrings.xml><?xml version="1.0" encoding="utf-8"?>
<sst xmlns="http://schemas.openxmlformats.org/spreadsheetml/2006/main" count="387" uniqueCount="67">
  <si>
    <t>Background Filter:</t>
  </si>
  <si>
    <t/>
  </si>
  <si>
    <t>Key Figures</t>
  </si>
  <si>
    <t>Grant</t>
  </si>
  <si>
    <t>Fiscal Year</t>
  </si>
  <si>
    <t>Funded Program</t>
  </si>
  <si>
    <t>Funds Center</t>
  </si>
  <si>
    <t>Master Data Hierarchy for FM Area 1000 [U30]</t>
  </si>
  <si>
    <t>Consumable Budget - Umoja</t>
  </si>
  <si>
    <t>Pre-commitment - Umoja</t>
  </si>
  <si>
    <t>Commitment - Umoja</t>
  </si>
  <si>
    <t>Actual - Umoja</t>
  </si>
  <si>
    <t>Total Consumed</t>
  </si>
  <si>
    <t>Available Budget</t>
  </si>
  <si>
    <t>Implementation Rate</t>
  </si>
  <si>
    <t>Overall Result</t>
  </si>
  <si>
    <t>Result</t>
  </si>
  <si>
    <t>S1-32QXB-000608</t>
  </si>
  <si>
    <t>2021</t>
  </si>
  <si>
    <t>SB-017112</t>
  </si>
  <si>
    <t>11370</t>
  </si>
  <si>
    <t>FT30_CLASS_160 : Travel</t>
  </si>
  <si>
    <t>FT30_CLASS_010 : Staff Personnel</t>
  </si>
  <si>
    <t>FT30_CLASS_120 : Contract Service</t>
  </si>
  <si>
    <t>FT30_CLASS_130 : Suppl Com Mater</t>
  </si>
  <si>
    <t>X</t>
  </si>
  <si>
    <t>FT30_CLASS_140 : Transfer/Grant to IP</t>
  </si>
  <si>
    <t>FT30_CLASS_125 : Operat Oth Costs</t>
  </si>
  <si>
    <t>FT30_CLASS_135 : Equip Veh Furnit</t>
  </si>
  <si>
    <t>FT30_CLASS_155 : UN-PSC</t>
  </si>
  <si>
    <t>2022</t>
  </si>
  <si>
    <t>S1-32QXB-000640</t>
  </si>
  <si>
    <t>SB-019353.01</t>
  </si>
  <si>
    <t>S1-32QXB-000662</t>
  </si>
  <si>
    <t>SB-018954</t>
  </si>
  <si>
    <t>SB-018954.01</t>
  </si>
  <si>
    <t>SB-018954.02</t>
  </si>
  <si>
    <t>SB-018954.03</t>
  </si>
  <si>
    <t>M1-32QXB-000262</t>
  </si>
  <si>
    <t>SB-019353.03</t>
  </si>
  <si>
    <t xml:space="preserve">Name </t>
  </si>
  <si>
    <t xml:space="preserve">Grant Code </t>
  </si>
  <si>
    <t xml:space="preserve">Start Date </t>
  </si>
  <si>
    <t>End Date (operational)</t>
  </si>
  <si>
    <t xml:space="preserve">Grant Value </t>
  </si>
  <si>
    <t xml:space="preserve">Total Received </t>
  </si>
  <si>
    <t xml:space="preserve">Balance </t>
  </si>
  <si>
    <t>NEXUS UNDP</t>
  </si>
  <si>
    <t xml:space="preserve">S1-32QXB-000640 </t>
  </si>
  <si>
    <t>1.12.2021</t>
  </si>
  <si>
    <t>31.05.2023</t>
  </si>
  <si>
    <t>NEXUS Fotokol</t>
  </si>
  <si>
    <t>22.07.2021</t>
  </si>
  <si>
    <t>22.11.2022</t>
  </si>
  <si>
    <t>NEXUS Mokolo</t>
  </si>
  <si>
    <t>M1-32QXB-000261</t>
  </si>
  <si>
    <t>22.07.2022</t>
  </si>
  <si>
    <t>22.11.2023</t>
  </si>
  <si>
    <t xml:space="preserve">PBF Leveraging </t>
  </si>
  <si>
    <t>29.11.2021</t>
  </si>
  <si>
    <t>31.12.2023</t>
  </si>
  <si>
    <t xml:space="preserve">UNDP COVID </t>
  </si>
  <si>
    <t>11.12.2020</t>
  </si>
  <si>
    <t>31.12.2022</t>
  </si>
  <si>
    <t xml:space="preserve">Total </t>
  </si>
  <si>
    <t xml:space="preserve">Total Consumed </t>
  </si>
  <si>
    <t xml:space="preserve">Bal. from Receipt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</si>
</sst>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$ &quot;#,##0.00;&quot;$ -&quot;#,##0.00"/>
    <numFmt numFmtId="166" formatCode="#0.00%;&quot;-&quot;#0.00%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/>
      <right style="medium">
        <color rgb="FFECECEC"/>
      </right>
      <top style="medium">
        <color rgb="FFECECEC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4" xfId="0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0" borderId="3" xfId="0" applyNumberFormat="1" applyBorder="1" applyAlignment="1">
      <alignment horizontal="right" vertical="top"/>
    </xf>
    <xf numFmtId="166" fontId="0" fillId="0" borderId="5" xfId="0" applyNumberFormat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6" fontId="0" fillId="2" borderId="4" xfId="0" applyNumberFormat="1" applyFill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6" fontId="0" fillId="0" borderId="4" xfId="0" applyNumberFormat="1" applyBorder="1" applyAlignment="1">
      <alignment horizontal="right" vertical="top"/>
    </xf>
    <xf numFmtId="0" fontId="0" fillId="2" borderId="4" xfId="0" applyFill="1" applyBorder="1" applyAlignment="1">
      <alignment horizontal="left" vertical="top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164" fontId="3" fillId="3" borderId="0" xfId="1" applyFont="1" applyFill="1"/>
    <xf numFmtId="164" fontId="3" fillId="4" borderId="0" xfId="1" applyFont="1" applyFill="1"/>
    <xf numFmtId="164" fontId="3" fillId="3" borderId="0" xfId="0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164" fontId="3" fillId="5" borderId="0" xfId="1" applyFont="1" applyFill="1"/>
    <xf numFmtId="0" fontId="3" fillId="6" borderId="0" xfId="0" applyFont="1" applyFill="1"/>
    <xf numFmtId="164" fontId="0" fillId="6" borderId="0" xfId="0" applyNumberFormat="1" applyFill="1"/>
    <xf numFmtId="0" fontId="0" fillId="6" borderId="0" xfId="0" applyFill="1"/>
    <xf numFmtId="164" fontId="3" fillId="6" borderId="0" xfId="0" applyNumberFormat="1" applyFont="1" applyFill="1"/>
    <xf numFmtId="0" fontId="0" fillId="0" borderId="6" xfId="0" applyBorder="1" applyAlignment="1">
      <alignment horizontal="left" vertical="top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Project</a:t>
            </a:r>
            <a:r>
              <a:rPr lang="en-US" b="1" baseline="0"/>
              <a:t> Value vs. Cash Received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Summary!$E$3</c:f>
              <c:strCache>
                <c:ptCount val="1"/>
                <c:pt idx="0">
                  <c:v>Grant Value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Summary!$A$4:$D$10</c15:sqref>
                  </c15:fullRef>
                  <c15:levelRef>
                    <c15:sqref>Summary!$A$4:$A$10</c15:sqref>
                  </c15:levelRef>
                </c:ext>
              </c:extLst>
              <c:f>Summary!$A$4:$A$10</c:f>
              <c:strCache>
                <c:ptCount val="7"/>
                <c:pt idx="0">
                  <c:v>NEXUS UNDP</c:v>
                </c:pt>
                <c:pt idx="1">
                  <c:v>NEXUS Fotokol</c:v>
                </c:pt>
                <c:pt idx="2">
                  <c:v>NEXUS Mokolo</c:v>
                </c:pt>
                <c:pt idx="4">
                  <c:v>PBF Leveraging </c:v>
                </c:pt>
                <c:pt idx="6">
                  <c:v>UNDP COVID </c:v>
                </c:pt>
              </c:strCache>
            </c:strRef>
          </c:cat>
          <c:val>
            <c:numRef>
              <c:f>Summary!$E$4:$E$10</c:f>
              <c:numCache>
                <c:formatCode>_(* #\ ##0.00_);_(* \(#\ ##0.00\);_(* "-"??_);_(@_)</c:formatCode>
                <c:ptCount val="7"/>
                <c:pt idx="0">
                  <c:v>315115</c:v>
                </c:pt>
                <c:pt idx="1">
                  <c:v>256563.25</c:v>
                </c:pt>
                <c:pt idx="2">
                  <c:v>256564.25</c:v>
                </c:pt>
                <c:pt idx="4">
                  <c:v>1205943.3700000001</c:v>
                </c:pt>
                <c:pt idx="6">
                  <c:v>139882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F-4B26-B978-B258875520A8}"/>
            </c:ext>
          </c:extLst>
        </c:ser>
        <c:ser>
          <c:idx val="1"/>
          <c:order val="1"/>
          <c:tx>
            <c:strRef>
              <c:f>Summary!$F$3</c:f>
              <c:strCache>
                <c:ptCount val="1"/>
                <c:pt idx="0">
                  <c:v>Total Received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Summary!$A$4:$D$10</c15:sqref>
                  </c15:fullRef>
                  <c15:levelRef>
                    <c15:sqref>Summary!$A$4:$A$10</c15:sqref>
                  </c15:levelRef>
                </c:ext>
              </c:extLst>
              <c:f>Summary!$A$4:$A$10</c:f>
              <c:strCache>
                <c:ptCount val="7"/>
                <c:pt idx="0">
                  <c:v>NEXUS UNDP</c:v>
                </c:pt>
                <c:pt idx="1">
                  <c:v>NEXUS Fotokol</c:v>
                </c:pt>
                <c:pt idx="2">
                  <c:v>NEXUS Mokolo</c:v>
                </c:pt>
                <c:pt idx="4">
                  <c:v>PBF Leveraging </c:v>
                </c:pt>
                <c:pt idx="6">
                  <c:v>UNDP COVID </c:v>
                </c:pt>
              </c:strCache>
            </c:strRef>
          </c:cat>
          <c:val>
            <c:numRef>
              <c:f>Summary!$F$4:$F$10</c:f>
              <c:numCache>
                <c:formatCode>_(* #\ ##0.00_);_(* \(#\ ##0.00\);_(* "-"??_);_(@_)</c:formatCode>
                <c:ptCount val="7"/>
                <c:pt idx="0">
                  <c:v>108070</c:v>
                </c:pt>
                <c:pt idx="1">
                  <c:v>17446.43</c:v>
                </c:pt>
                <c:pt idx="2">
                  <c:v>0</c:v>
                </c:pt>
                <c:pt idx="4">
                  <c:v>844160.36</c:v>
                </c:pt>
                <c:pt idx="6">
                  <c:v>139882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F-4B26-B978-B25887552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032367"/>
        <c:axId val="1525031119"/>
      </c:barChart>
      <c:catAx>
        <c:axId val="152503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031119"/>
        <c:crosses val="autoZero"/>
        <c:auto val="1"/>
        <c:lblAlgn val="ctr"/>
        <c:lblOffset val="100"/>
        <c:noMultiLvlLbl val="0"/>
      </c:catAx>
      <c:valAx>
        <c:axId val="152503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03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Received</a:t>
            </a:r>
            <a:r>
              <a:rPr lang="en-US" b="1" baseline="0"/>
              <a:t> Cash  vs. Expenditures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Summary!$F$3</c:f>
              <c:strCache>
                <c:ptCount val="1"/>
                <c:pt idx="0">
                  <c:v>Total Received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Summary!$A$4:$A$10</c:f>
              <c:strCache>
                <c:ptCount val="7"/>
                <c:pt idx="0">
                  <c:v>NEXUS UNDP</c:v>
                </c:pt>
                <c:pt idx="1">
                  <c:v>NEXUS Fotokol</c:v>
                </c:pt>
                <c:pt idx="2">
                  <c:v>NEXUS Mokolo</c:v>
                </c:pt>
                <c:pt idx="4">
                  <c:v>PBF Leveraging </c:v>
                </c:pt>
                <c:pt idx="6">
                  <c:v>UNDP COVID </c:v>
                </c:pt>
              </c:strCache>
            </c:strRef>
          </c:cat>
          <c:val>
            <c:numRef>
              <c:f>Summary!$F$4:$F$10</c:f>
              <c:numCache>
                <c:formatCode>_(* #\ ##0.00_);_(* \(#\ ##0.00\);_(* "-"??_);_(@_)</c:formatCode>
                <c:ptCount val="7"/>
                <c:pt idx="0">
                  <c:v>108070</c:v>
                </c:pt>
                <c:pt idx="1">
                  <c:v>17446.43</c:v>
                </c:pt>
                <c:pt idx="2">
                  <c:v>0</c:v>
                </c:pt>
                <c:pt idx="4">
                  <c:v>844160.36</c:v>
                </c:pt>
                <c:pt idx="6">
                  <c:v>139882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9-4BB7-A6EC-9E0E530331E4}"/>
            </c:ext>
          </c:extLst>
        </c:ser>
        <c:ser>
          <c:idx val="1"/>
          <c:order val="1"/>
          <c:tx>
            <c:strRef>
              <c:f>Summary!$H$3</c:f>
              <c:strCache>
                <c:ptCount val="1"/>
                <c:pt idx="0">
                  <c:v>Total Consumed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Summary!$A$4:$A$10</c:f>
              <c:strCache>
                <c:ptCount val="7"/>
                <c:pt idx="0">
                  <c:v>NEXUS UNDP</c:v>
                </c:pt>
                <c:pt idx="1">
                  <c:v>NEXUS Fotokol</c:v>
                </c:pt>
                <c:pt idx="2">
                  <c:v>NEXUS Mokolo</c:v>
                </c:pt>
                <c:pt idx="4">
                  <c:v>PBF Leveraging </c:v>
                </c:pt>
                <c:pt idx="6">
                  <c:v>UNDP COVID </c:v>
                </c:pt>
              </c:strCache>
            </c:strRef>
          </c:cat>
          <c:val>
            <c:numRef>
              <c:f>Summary!$H$4:$H$10</c:f>
              <c:numCache>
                <c:formatCode>_(* #\ ##0.00_);_(* \(#\ ##0.00\);_(* "-"??_);_(@_)</c:formatCode>
                <c:ptCount val="7"/>
                <c:pt idx="0">
                  <c:v>10057.959999999999</c:v>
                </c:pt>
                <c:pt idx="1">
                  <c:v>0</c:v>
                </c:pt>
                <c:pt idx="2">
                  <c:v>0</c:v>
                </c:pt>
                <c:pt idx="4">
                  <c:v>679790.41</c:v>
                </c:pt>
                <c:pt idx="6">
                  <c:v>139596.81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9-4BB7-A6EC-9E0E53033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536255"/>
        <c:axId val="1525542079"/>
      </c:barChart>
      <c:catAx>
        <c:axId val="152553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542079"/>
        <c:crosses val="autoZero"/>
        <c:auto val="1"/>
        <c:lblAlgn val="ctr"/>
        <c:lblOffset val="100"/>
        <c:noMultiLvlLbl val="0"/>
      </c:catAx>
      <c:valAx>
        <c:axId val="152554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53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188119</xdr:rowOff>
    </xdr:from>
    <xdr:to>
      <xdr:col>4</xdr:col>
      <xdr:colOff>295275</xdr:colOff>
      <xdr:row>27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886797-A92D-F05F-6847-7E8B60A524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1078706</xdr:colOff>
      <xdr:row>13</xdr:row>
      <xdr:rowOff>178594</xdr:rowOff>
    </xdr:from>
    <xdr:to>
      <xdr:col>9</xdr:col>
      <xdr:colOff>616743</xdr:colOff>
      <xdr:row>27</xdr:row>
      <xdr:rowOff>121444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13029-1C37-6F2D-7863-234338CCF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G4" workbookViewId="0">
      <selection activeCell="E19" sqref="E19"/>
    </sheetView>
  </sheetViews>
  <sheetFormatPr baseColWidth="10" defaultColWidth="12.77734375" defaultRowHeight="14.4" x14ac:dyDescent="0.3"/>
  <cols>
    <col min="1" max="1" width="18" customWidth="1"/>
    <col min="5" max="5" width="44" customWidth="1"/>
    <col min="6" max="6" width="30" customWidth="1"/>
    <col min="7" max="7" width="26" customWidth="1"/>
    <col min="8" max="8" width="21" customWidth="1"/>
    <col min="9" max="10" width="16" customWidth="1"/>
    <col min="11" max="11" width="19" customWidth="1"/>
    <col min="12" max="12" width="22" customWidth="1"/>
  </cols>
  <sheetData>
    <row r="1" spans="1:12" x14ac:dyDescent="0.3">
      <c r="A1" s="11" t="s">
        <v>0</v>
      </c>
      <c r="B1" s="11" t="s">
        <v>1</v>
      </c>
    </row>
    <row r="3" spans="1:12" x14ac:dyDescent="0.3">
      <c r="F3" s="11" t="s">
        <v>2</v>
      </c>
    </row>
    <row r="4" spans="1:12" x14ac:dyDescent="0.3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10" t="s">
        <v>14</v>
      </c>
    </row>
    <row r="5" spans="1:12" x14ac:dyDescent="0.3">
      <c r="A5" s="12" t="s">
        <v>15</v>
      </c>
      <c r="B5" s="12" t="s">
        <v>16</v>
      </c>
      <c r="C5" s="12" t="s">
        <v>16</v>
      </c>
      <c r="D5" s="12" t="s">
        <v>16</v>
      </c>
      <c r="E5" s="5" t="s">
        <v>16</v>
      </c>
      <c r="F5" s="13">
        <v>139591</v>
      </c>
      <c r="G5" s="13">
        <v>0</v>
      </c>
      <c r="H5" s="13">
        <v>39874.35</v>
      </c>
      <c r="I5" s="13">
        <v>99722.46</v>
      </c>
      <c r="J5" s="13">
        <v>139596.81</v>
      </c>
      <c r="K5" s="13">
        <v>-5.81</v>
      </c>
      <c r="L5" s="14">
        <v>1.0000416215945154</v>
      </c>
    </row>
    <row r="6" spans="1:12" x14ac:dyDescent="0.3">
      <c r="A6" s="33" t="s">
        <v>17</v>
      </c>
      <c r="B6" s="33" t="s">
        <v>18</v>
      </c>
      <c r="C6" s="33" t="s">
        <v>19</v>
      </c>
      <c r="D6" s="33" t="s">
        <v>20</v>
      </c>
      <c r="E6" s="2" t="s">
        <v>21</v>
      </c>
      <c r="F6" s="15">
        <v>8533</v>
      </c>
      <c r="G6" s="3"/>
      <c r="H6" s="15">
        <v>612.12</v>
      </c>
      <c r="I6" s="15">
        <v>7323.6</v>
      </c>
      <c r="J6" s="15">
        <v>7935.72</v>
      </c>
      <c r="K6" s="15">
        <v>597.28</v>
      </c>
      <c r="L6" s="16">
        <v>0.93000351576233442</v>
      </c>
    </row>
    <row r="7" spans="1:12" x14ac:dyDescent="0.3">
      <c r="A7" s="33" t="s">
        <v>17</v>
      </c>
      <c r="B7" s="33" t="s">
        <v>18</v>
      </c>
      <c r="C7" s="33" t="s">
        <v>19</v>
      </c>
      <c r="D7" s="33" t="s">
        <v>20</v>
      </c>
      <c r="E7" s="1" t="s">
        <v>22</v>
      </c>
      <c r="F7" s="17">
        <v>36691</v>
      </c>
      <c r="G7" s="4"/>
      <c r="H7" s="17">
        <v>16293.44</v>
      </c>
      <c r="I7" s="17">
        <v>13367.17</v>
      </c>
      <c r="J7" s="17">
        <v>29660.61</v>
      </c>
      <c r="K7" s="17">
        <v>7030.39</v>
      </c>
      <c r="L7" s="18">
        <v>0.80838925076994361</v>
      </c>
    </row>
    <row r="8" spans="1:12" x14ac:dyDescent="0.3">
      <c r="A8" s="33" t="s">
        <v>17</v>
      </c>
      <c r="B8" s="33" t="s">
        <v>18</v>
      </c>
      <c r="C8" s="33" t="s">
        <v>19</v>
      </c>
      <c r="D8" s="33" t="s">
        <v>20</v>
      </c>
      <c r="E8" s="2" t="s">
        <v>23</v>
      </c>
      <c r="F8" s="15">
        <v>41521</v>
      </c>
      <c r="G8" s="3"/>
      <c r="H8" s="15">
        <v>4500</v>
      </c>
      <c r="I8" s="3"/>
      <c r="J8" s="15">
        <v>4500</v>
      </c>
      <c r="K8" s="15">
        <v>37021</v>
      </c>
      <c r="L8" s="16">
        <v>0.10837889260855953</v>
      </c>
    </row>
    <row r="9" spans="1:12" x14ac:dyDescent="0.3">
      <c r="A9" s="33" t="s">
        <v>17</v>
      </c>
      <c r="B9" s="33" t="s">
        <v>18</v>
      </c>
      <c r="C9" s="33" t="s">
        <v>19</v>
      </c>
      <c r="D9" s="33" t="s">
        <v>20</v>
      </c>
      <c r="E9" s="1" t="s">
        <v>24</v>
      </c>
      <c r="F9" s="4"/>
      <c r="G9" s="4"/>
      <c r="H9" s="17">
        <v>0</v>
      </c>
      <c r="I9" s="17">
        <v>326</v>
      </c>
      <c r="J9" s="17">
        <v>326</v>
      </c>
      <c r="K9" s="17">
        <v>-326</v>
      </c>
      <c r="L9" s="8" t="s">
        <v>25</v>
      </c>
    </row>
    <row r="10" spans="1:12" x14ac:dyDescent="0.3">
      <c r="A10" s="33" t="s">
        <v>17</v>
      </c>
      <c r="B10" s="33" t="s">
        <v>18</v>
      </c>
      <c r="C10" s="33" t="s">
        <v>19</v>
      </c>
      <c r="D10" s="33" t="s">
        <v>20</v>
      </c>
      <c r="E10" s="2" t="s">
        <v>26</v>
      </c>
      <c r="F10" s="3"/>
      <c r="G10" s="3"/>
      <c r="H10" s="15">
        <v>34465.5</v>
      </c>
      <c r="I10" s="15">
        <v>0</v>
      </c>
      <c r="J10" s="15">
        <v>34465.5</v>
      </c>
      <c r="K10" s="15">
        <v>-34465.5</v>
      </c>
      <c r="L10" s="7" t="s">
        <v>25</v>
      </c>
    </row>
    <row r="11" spans="1:12" x14ac:dyDescent="0.3">
      <c r="A11" s="33" t="s">
        <v>17</v>
      </c>
      <c r="B11" s="33" t="s">
        <v>18</v>
      </c>
      <c r="C11" s="33" t="s">
        <v>19</v>
      </c>
      <c r="D11" s="33" t="s">
        <v>20</v>
      </c>
      <c r="E11" s="1" t="s">
        <v>27</v>
      </c>
      <c r="F11" s="17">
        <v>9582</v>
      </c>
      <c r="G11" s="17">
        <v>0</v>
      </c>
      <c r="H11" s="17">
        <v>18554.45</v>
      </c>
      <c r="I11" s="17">
        <v>392.72</v>
      </c>
      <c r="J11" s="17">
        <v>18947.169999999998</v>
      </c>
      <c r="K11" s="17">
        <v>-9365.17</v>
      </c>
      <c r="L11" s="18">
        <v>1.977371112502609</v>
      </c>
    </row>
    <row r="12" spans="1:12" x14ac:dyDescent="0.3">
      <c r="A12" s="33" t="s">
        <v>17</v>
      </c>
      <c r="B12" s="33" t="s">
        <v>18</v>
      </c>
      <c r="C12" s="33" t="s">
        <v>19</v>
      </c>
      <c r="D12" s="33" t="s">
        <v>20</v>
      </c>
      <c r="E12" s="2" t="s">
        <v>28</v>
      </c>
      <c r="F12" s="15">
        <v>34132</v>
      </c>
      <c r="G12" s="15">
        <v>0</v>
      </c>
      <c r="H12" s="15">
        <v>21064.66</v>
      </c>
      <c r="I12" s="15">
        <v>10704.34</v>
      </c>
      <c r="J12" s="15">
        <v>31769</v>
      </c>
      <c r="K12" s="15">
        <v>2363</v>
      </c>
      <c r="L12" s="16">
        <v>0.93076878003047003</v>
      </c>
    </row>
    <row r="13" spans="1:12" x14ac:dyDescent="0.3">
      <c r="A13" s="33" t="s">
        <v>17</v>
      </c>
      <c r="B13" s="33" t="s">
        <v>18</v>
      </c>
      <c r="C13" s="33" t="s">
        <v>19</v>
      </c>
      <c r="D13" s="33" t="s">
        <v>20</v>
      </c>
      <c r="E13" s="1" t="s">
        <v>29</v>
      </c>
      <c r="F13" s="17">
        <v>9132</v>
      </c>
      <c r="G13" s="4"/>
      <c r="H13" s="4"/>
      <c r="I13" s="17">
        <v>8932.34</v>
      </c>
      <c r="J13" s="17">
        <v>8932.34</v>
      </c>
      <c r="K13" s="17">
        <v>199.66</v>
      </c>
      <c r="L13" s="18">
        <v>0.9781362242663163</v>
      </c>
    </row>
    <row r="14" spans="1:12" x14ac:dyDescent="0.3">
      <c r="A14" s="33" t="s">
        <v>17</v>
      </c>
      <c r="B14" s="33" t="s">
        <v>30</v>
      </c>
      <c r="C14" s="33" t="s">
        <v>19</v>
      </c>
      <c r="D14" s="33" t="s">
        <v>20</v>
      </c>
      <c r="E14" s="2" t="s">
        <v>21</v>
      </c>
      <c r="F14" s="3"/>
      <c r="G14" s="3"/>
      <c r="H14" s="15">
        <v>-500</v>
      </c>
      <c r="I14" s="15">
        <v>500</v>
      </c>
      <c r="J14" s="15">
        <v>0</v>
      </c>
      <c r="K14" s="15">
        <v>0</v>
      </c>
      <c r="L14" s="7" t="s">
        <v>25</v>
      </c>
    </row>
    <row r="15" spans="1:12" x14ac:dyDescent="0.3">
      <c r="A15" s="33" t="s">
        <v>17</v>
      </c>
      <c r="B15" s="33" t="s">
        <v>30</v>
      </c>
      <c r="C15" s="33" t="s">
        <v>19</v>
      </c>
      <c r="D15" s="33" t="s">
        <v>20</v>
      </c>
      <c r="E15" s="1" t="s">
        <v>22</v>
      </c>
      <c r="F15" s="4"/>
      <c r="G15" s="4"/>
      <c r="H15" s="17">
        <v>-8809.2999999999993</v>
      </c>
      <c r="I15" s="17">
        <v>9839.33</v>
      </c>
      <c r="J15" s="17">
        <v>1030.03</v>
      </c>
      <c r="K15" s="17">
        <v>-1030.03</v>
      </c>
      <c r="L15" s="8" t="s">
        <v>25</v>
      </c>
    </row>
    <row r="16" spans="1:12" x14ac:dyDescent="0.3">
      <c r="A16" s="33" t="s">
        <v>17</v>
      </c>
      <c r="B16" s="33" t="s">
        <v>30</v>
      </c>
      <c r="C16" s="33" t="s">
        <v>19</v>
      </c>
      <c r="D16" s="33" t="s">
        <v>20</v>
      </c>
      <c r="E16" s="2" t="s">
        <v>23</v>
      </c>
      <c r="F16" s="3"/>
      <c r="G16" s="3"/>
      <c r="H16" s="15">
        <v>-4500</v>
      </c>
      <c r="I16" s="15">
        <v>4500</v>
      </c>
      <c r="J16" s="15">
        <v>0</v>
      </c>
      <c r="K16" s="15">
        <v>0</v>
      </c>
      <c r="L16" s="7" t="s">
        <v>25</v>
      </c>
    </row>
    <row r="17" spans="1:12" x14ac:dyDescent="0.3">
      <c r="A17" s="33" t="s">
        <v>17</v>
      </c>
      <c r="B17" s="33" t="s">
        <v>30</v>
      </c>
      <c r="C17" s="33" t="s">
        <v>19</v>
      </c>
      <c r="D17" s="33" t="s">
        <v>20</v>
      </c>
      <c r="E17" s="1" t="s">
        <v>26</v>
      </c>
      <c r="F17" s="4"/>
      <c r="G17" s="4"/>
      <c r="H17" s="17">
        <v>-22412.400000000001</v>
      </c>
      <c r="I17" s="17">
        <v>22412.400000000001</v>
      </c>
      <c r="J17" s="17">
        <v>0</v>
      </c>
      <c r="K17" s="17">
        <v>0</v>
      </c>
      <c r="L17" s="8" t="s">
        <v>25</v>
      </c>
    </row>
    <row r="18" spans="1:12" x14ac:dyDescent="0.3">
      <c r="A18" s="33" t="s">
        <v>17</v>
      </c>
      <c r="B18" s="33" t="s">
        <v>30</v>
      </c>
      <c r="C18" s="33" t="s">
        <v>19</v>
      </c>
      <c r="D18" s="33" t="s">
        <v>20</v>
      </c>
      <c r="E18" s="2" t="s">
        <v>27</v>
      </c>
      <c r="F18" s="3"/>
      <c r="G18" s="3"/>
      <c r="H18" s="15">
        <v>1670.54</v>
      </c>
      <c r="I18" s="15">
        <v>220.45</v>
      </c>
      <c r="J18" s="15">
        <v>1890.99</v>
      </c>
      <c r="K18" s="15">
        <v>-1890.99</v>
      </c>
      <c r="L18" s="7" t="s">
        <v>25</v>
      </c>
    </row>
    <row r="19" spans="1:12" x14ac:dyDescent="0.3">
      <c r="A19" s="33" t="s">
        <v>17</v>
      </c>
      <c r="B19" s="33" t="s">
        <v>30</v>
      </c>
      <c r="C19" s="33" t="s">
        <v>19</v>
      </c>
      <c r="D19" s="33" t="s">
        <v>20</v>
      </c>
      <c r="E19" s="1" t="s">
        <v>28</v>
      </c>
      <c r="F19" s="4"/>
      <c r="G19" s="4"/>
      <c r="H19" s="17">
        <v>-21064.66</v>
      </c>
      <c r="I19" s="17">
        <v>21003.88</v>
      </c>
      <c r="J19" s="17">
        <v>-60.78</v>
      </c>
      <c r="K19" s="17">
        <v>60.78</v>
      </c>
      <c r="L19" s="8" t="s">
        <v>25</v>
      </c>
    </row>
    <row r="20" spans="1:12" x14ac:dyDescent="0.3">
      <c r="A20" s="33" t="s">
        <v>17</v>
      </c>
      <c r="B20" s="33" t="s">
        <v>30</v>
      </c>
      <c r="C20" s="33" t="s">
        <v>19</v>
      </c>
      <c r="D20" s="33" t="s">
        <v>20</v>
      </c>
      <c r="E20" s="2" t="s">
        <v>29</v>
      </c>
      <c r="F20" s="3"/>
      <c r="G20" s="3"/>
      <c r="H20" s="3"/>
      <c r="I20" s="15">
        <v>200.23</v>
      </c>
      <c r="J20" s="15">
        <v>200.23</v>
      </c>
      <c r="K20" s="15">
        <v>-200.23</v>
      </c>
      <c r="L20" s="7" t="s">
        <v>25</v>
      </c>
    </row>
  </sheetData>
  <mergeCells count="7">
    <mergeCell ref="B6:B13"/>
    <mergeCell ref="C6:C13"/>
    <mergeCell ref="D6:D13"/>
    <mergeCell ref="A6:A20"/>
    <mergeCell ref="B14:B20"/>
    <mergeCell ref="C14:C20"/>
    <mergeCell ref="D14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F1" workbookViewId="0">
      <selection activeCell="G17" sqref="G17"/>
    </sheetView>
  </sheetViews>
  <sheetFormatPr baseColWidth="10" defaultColWidth="12.77734375" defaultRowHeight="14.4" x14ac:dyDescent="0.3"/>
  <cols>
    <col min="1" max="1" width="18" customWidth="1"/>
    <col min="3" max="3" width="14" customWidth="1"/>
    <col min="5" max="5" width="34.109375" customWidth="1"/>
    <col min="6" max="6" width="19.21875" customWidth="1"/>
    <col min="7" max="7" width="26" customWidth="1"/>
    <col min="8" max="8" width="21" customWidth="1"/>
    <col min="9" max="10" width="16" customWidth="1"/>
    <col min="11" max="11" width="19" customWidth="1"/>
    <col min="12" max="12" width="22" customWidth="1"/>
  </cols>
  <sheetData>
    <row r="1" spans="1:12" x14ac:dyDescent="0.3">
      <c r="A1" s="11" t="s">
        <v>0</v>
      </c>
      <c r="B1" s="11" t="s">
        <v>1</v>
      </c>
    </row>
    <row r="3" spans="1:12" x14ac:dyDescent="0.3">
      <c r="F3" s="11" t="s">
        <v>2</v>
      </c>
    </row>
    <row r="4" spans="1:12" ht="15" thickBot="1" x14ac:dyDescent="0.3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10" t="s">
        <v>14</v>
      </c>
    </row>
    <row r="5" spans="1:12" ht="15" thickBot="1" x14ac:dyDescent="0.35">
      <c r="A5" s="12" t="s">
        <v>15</v>
      </c>
      <c r="B5" s="12" t="s">
        <v>16</v>
      </c>
      <c r="C5" s="12" t="s">
        <v>16</v>
      </c>
      <c r="D5" s="12" t="s">
        <v>16</v>
      </c>
      <c r="E5" s="5" t="s">
        <v>16</v>
      </c>
      <c r="F5" s="13">
        <v>108070</v>
      </c>
      <c r="G5" s="6"/>
      <c r="H5" s="13">
        <v>7805.08</v>
      </c>
      <c r="I5" s="13">
        <v>2252.88</v>
      </c>
      <c r="J5" s="13">
        <v>10057.959999999999</v>
      </c>
      <c r="K5" s="13">
        <v>98012.04</v>
      </c>
      <c r="L5" s="14">
        <v>9.3068936800222074E-2</v>
      </c>
    </row>
    <row r="6" spans="1:12" ht="15" thickBot="1" x14ac:dyDescent="0.35">
      <c r="A6" s="33" t="s">
        <v>31</v>
      </c>
      <c r="B6" s="33" t="s">
        <v>30</v>
      </c>
      <c r="C6" s="33" t="s">
        <v>32</v>
      </c>
      <c r="D6" s="33" t="s">
        <v>20</v>
      </c>
      <c r="E6" s="2" t="s">
        <v>21</v>
      </c>
      <c r="F6" s="15">
        <v>7000</v>
      </c>
      <c r="G6" s="3"/>
      <c r="H6" s="15">
        <v>6400.08</v>
      </c>
      <c r="I6" s="15">
        <v>1594.87</v>
      </c>
      <c r="J6" s="15">
        <v>7994.95</v>
      </c>
      <c r="K6" s="15">
        <v>-994.95</v>
      </c>
      <c r="L6" s="16">
        <v>1.1421357142857143</v>
      </c>
    </row>
    <row r="7" spans="1:12" ht="15" thickBot="1" x14ac:dyDescent="0.35">
      <c r="A7" s="33" t="s">
        <v>31</v>
      </c>
      <c r="B7" s="33" t="s">
        <v>30</v>
      </c>
      <c r="C7" s="33" t="s">
        <v>32</v>
      </c>
      <c r="D7" s="33" t="s">
        <v>20</v>
      </c>
      <c r="E7" s="1" t="s">
        <v>22</v>
      </c>
      <c r="F7" s="17">
        <v>31108</v>
      </c>
      <c r="G7" s="4"/>
      <c r="H7" s="4"/>
      <c r="I7" s="4"/>
      <c r="J7" s="4"/>
      <c r="K7" s="17">
        <v>31108</v>
      </c>
      <c r="L7" s="10"/>
    </row>
    <row r="8" spans="1:12" ht="15" thickBot="1" x14ac:dyDescent="0.35">
      <c r="A8" s="33" t="s">
        <v>31</v>
      </c>
      <c r="B8" s="33" t="s">
        <v>30</v>
      </c>
      <c r="C8" s="33" t="s">
        <v>32</v>
      </c>
      <c r="D8" s="33" t="s">
        <v>20</v>
      </c>
      <c r="E8" s="2" t="s">
        <v>23</v>
      </c>
      <c r="F8" s="15">
        <v>9082</v>
      </c>
      <c r="G8" s="3"/>
      <c r="H8" s="3"/>
      <c r="I8" s="3"/>
      <c r="J8" s="3"/>
      <c r="K8" s="15">
        <v>9082</v>
      </c>
      <c r="L8" s="19"/>
    </row>
    <row r="9" spans="1:12" ht="15" thickBot="1" x14ac:dyDescent="0.35">
      <c r="A9" s="33" t="s">
        <v>31</v>
      </c>
      <c r="B9" s="33" t="s">
        <v>30</v>
      </c>
      <c r="C9" s="33" t="s">
        <v>32</v>
      </c>
      <c r="D9" s="33" t="s">
        <v>20</v>
      </c>
      <c r="E9" s="1" t="s">
        <v>26</v>
      </c>
      <c r="F9" s="17">
        <v>20900</v>
      </c>
      <c r="G9" s="4"/>
      <c r="H9" s="4"/>
      <c r="I9" s="4"/>
      <c r="J9" s="4"/>
      <c r="K9" s="17">
        <v>20900</v>
      </c>
      <c r="L9" s="10"/>
    </row>
    <row r="10" spans="1:12" ht="15" thickBot="1" x14ac:dyDescent="0.35">
      <c r="A10" s="33" t="s">
        <v>31</v>
      </c>
      <c r="B10" s="33" t="s">
        <v>30</v>
      </c>
      <c r="C10" s="33" t="s">
        <v>32</v>
      </c>
      <c r="D10" s="33" t="s">
        <v>20</v>
      </c>
      <c r="E10" s="2" t="s">
        <v>27</v>
      </c>
      <c r="F10" s="15">
        <v>11610</v>
      </c>
      <c r="G10" s="3"/>
      <c r="H10" s="15">
        <v>1405</v>
      </c>
      <c r="I10" s="3"/>
      <c r="J10" s="15">
        <v>1405</v>
      </c>
      <c r="K10" s="15">
        <v>10205</v>
      </c>
      <c r="L10" s="16">
        <v>0.12101636520241171</v>
      </c>
    </row>
    <row r="11" spans="1:12" ht="15" thickBot="1" x14ac:dyDescent="0.35">
      <c r="A11" s="33" t="s">
        <v>31</v>
      </c>
      <c r="B11" s="33" t="s">
        <v>30</v>
      </c>
      <c r="C11" s="33" t="s">
        <v>32</v>
      </c>
      <c r="D11" s="33" t="s">
        <v>20</v>
      </c>
      <c r="E11" s="1" t="s">
        <v>28</v>
      </c>
      <c r="F11" s="17">
        <v>21300</v>
      </c>
      <c r="G11" s="4"/>
      <c r="H11" s="4"/>
      <c r="I11" s="4"/>
      <c r="J11" s="4"/>
      <c r="K11" s="17">
        <v>21300</v>
      </c>
      <c r="L11" s="10"/>
    </row>
    <row r="12" spans="1:12" x14ac:dyDescent="0.3">
      <c r="A12" s="33" t="s">
        <v>31</v>
      </c>
      <c r="B12" s="33" t="s">
        <v>30</v>
      </c>
      <c r="C12" s="33" t="s">
        <v>32</v>
      </c>
      <c r="D12" s="33" t="s">
        <v>20</v>
      </c>
      <c r="E12" s="2" t="s">
        <v>29</v>
      </c>
      <c r="F12" s="15">
        <v>7070</v>
      </c>
      <c r="G12" s="3"/>
      <c r="H12" s="3"/>
      <c r="I12" s="15">
        <v>658.01</v>
      </c>
      <c r="J12" s="15">
        <v>658.01</v>
      </c>
      <c r="K12" s="15">
        <v>6411.99</v>
      </c>
      <c r="L12" s="16">
        <v>9.3070721357850078E-2</v>
      </c>
    </row>
  </sheetData>
  <mergeCells count="4">
    <mergeCell ref="A6:A12"/>
    <mergeCell ref="B6:B12"/>
    <mergeCell ref="C6:C12"/>
    <mergeCell ref="D6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F1" workbookViewId="0">
      <selection activeCell="J6" sqref="J6"/>
    </sheetView>
  </sheetViews>
  <sheetFormatPr baseColWidth="10" defaultColWidth="12.77734375" defaultRowHeight="14.4" x14ac:dyDescent="0.3"/>
  <cols>
    <col min="1" max="1" width="18" customWidth="1"/>
    <col min="2" max="2" width="8.44140625" customWidth="1"/>
    <col min="3" max="3" width="14" customWidth="1"/>
    <col min="5" max="5" width="37.21875" customWidth="1"/>
    <col min="6" max="6" width="18.44140625" customWidth="1"/>
    <col min="7" max="7" width="19.77734375" customWidth="1"/>
    <col min="8" max="8" width="21" customWidth="1"/>
    <col min="9" max="10" width="16" customWidth="1"/>
    <col min="11" max="11" width="19" customWidth="1"/>
    <col min="12" max="12" width="22" customWidth="1"/>
  </cols>
  <sheetData>
    <row r="1" spans="1:12" x14ac:dyDescent="0.3">
      <c r="A1" s="11" t="s">
        <v>0</v>
      </c>
      <c r="B1" s="11" t="s">
        <v>1</v>
      </c>
    </row>
    <row r="3" spans="1:12" x14ac:dyDescent="0.3">
      <c r="F3" s="11" t="s">
        <v>2</v>
      </c>
    </row>
    <row r="4" spans="1:12" ht="15" thickBot="1" x14ac:dyDescent="0.3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10" t="s">
        <v>14</v>
      </c>
    </row>
    <row r="5" spans="1:12" ht="15" thickBot="1" x14ac:dyDescent="0.35">
      <c r="A5" s="12" t="s">
        <v>15</v>
      </c>
      <c r="B5" s="12" t="s">
        <v>16</v>
      </c>
      <c r="C5" s="12" t="s">
        <v>16</v>
      </c>
      <c r="D5" s="12" t="s">
        <v>16</v>
      </c>
      <c r="E5" s="5" t="s">
        <v>16</v>
      </c>
      <c r="F5" s="13">
        <v>844160.06</v>
      </c>
      <c r="G5" s="13">
        <v>0</v>
      </c>
      <c r="H5" s="13">
        <v>577951.81999999995</v>
      </c>
      <c r="I5" s="13">
        <v>101838.59</v>
      </c>
      <c r="J5" s="13">
        <v>679790.41</v>
      </c>
      <c r="K5" s="13">
        <v>164369.65</v>
      </c>
      <c r="L5" s="14">
        <v>0.80528615627704536</v>
      </c>
    </row>
    <row r="6" spans="1:12" ht="15" thickBot="1" x14ac:dyDescent="0.35">
      <c r="A6" s="33" t="s">
        <v>33</v>
      </c>
      <c r="B6" s="33" t="s">
        <v>30</v>
      </c>
      <c r="C6" s="33" t="s">
        <v>34</v>
      </c>
      <c r="D6" s="33" t="s">
        <v>20</v>
      </c>
      <c r="E6" s="2" t="s">
        <v>21</v>
      </c>
      <c r="F6" s="3"/>
      <c r="G6" s="3"/>
      <c r="H6" s="15">
        <v>0</v>
      </c>
      <c r="I6" s="15">
        <v>1785.99</v>
      </c>
      <c r="J6" s="15">
        <v>1785.99</v>
      </c>
      <c r="K6" s="15">
        <v>-1785.99</v>
      </c>
      <c r="L6" s="7" t="s">
        <v>25</v>
      </c>
    </row>
    <row r="7" spans="1:12" ht="15" thickBot="1" x14ac:dyDescent="0.35">
      <c r="A7" s="33" t="s">
        <v>33</v>
      </c>
      <c r="B7" s="33" t="s">
        <v>30</v>
      </c>
      <c r="C7" s="33" t="s">
        <v>34</v>
      </c>
      <c r="D7" s="33" t="s">
        <v>20</v>
      </c>
      <c r="E7" s="1" t="s">
        <v>22</v>
      </c>
      <c r="F7" s="4"/>
      <c r="G7" s="4"/>
      <c r="H7" s="17">
        <v>7717.83</v>
      </c>
      <c r="I7" s="17">
        <v>191.84</v>
      </c>
      <c r="J7" s="17">
        <v>7909.67</v>
      </c>
      <c r="K7" s="17">
        <v>-7909.67</v>
      </c>
      <c r="L7" s="8" t="s">
        <v>25</v>
      </c>
    </row>
    <row r="8" spans="1:12" ht="15" thickBot="1" x14ac:dyDescent="0.35">
      <c r="A8" s="33" t="s">
        <v>33</v>
      </c>
      <c r="B8" s="33" t="s">
        <v>30</v>
      </c>
      <c r="C8" s="33" t="s">
        <v>34</v>
      </c>
      <c r="D8" s="33" t="s">
        <v>20</v>
      </c>
      <c r="E8" s="2" t="s">
        <v>27</v>
      </c>
      <c r="F8" s="3"/>
      <c r="G8" s="3"/>
      <c r="H8" s="15">
        <v>3271</v>
      </c>
      <c r="I8" s="3"/>
      <c r="J8" s="15">
        <v>3271</v>
      </c>
      <c r="K8" s="15">
        <v>-3271</v>
      </c>
      <c r="L8" s="7" t="s">
        <v>25</v>
      </c>
    </row>
    <row r="9" spans="1:12" ht="15" thickBot="1" x14ac:dyDescent="0.35">
      <c r="A9" s="33" t="s">
        <v>33</v>
      </c>
      <c r="B9" s="33" t="s">
        <v>30</v>
      </c>
      <c r="C9" s="33" t="s">
        <v>34</v>
      </c>
      <c r="D9" s="33" t="s">
        <v>20</v>
      </c>
      <c r="E9" s="1" t="s">
        <v>28</v>
      </c>
      <c r="F9" s="4"/>
      <c r="G9" s="17">
        <v>0</v>
      </c>
      <c r="H9" s="17">
        <v>15000</v>
      </c>
      <c r="I9" s="4"/>
      <c r="J9" s="17">
        <v>15000</v>
      </c>
      <c r="K9" s="17">
        <v>-15000</v>
      </c>
      <c r="L9" s="8" t="s">
        <v>25</v>
      </c>
    </row>
    <row r="10" spans="1:12" ht="15" thickBot="1" x14ac:dyDescent="0.35">
      <c r="A10" s="33" t="s">
        <v>33</v>
      </c>
      <c r="B10" s="33" t="s">
        <v>30</v>
      </c>
      <c r="C10" s="33" t="s">
        <v>34</v>
      </c>
      <c r="D10" s="33" t="s">
        <v>20</v>
      </c>
      <c r="E10" s="2" t="s">
        <v>29</v>
      </c>
      <c r="F10" s="15">
        <v>55225.440000000002</v>
      </c>
      <c r="G10" s="3"/>
      <c r="H10" s="3"/>
      <c r="I10" s="15">
        <v>1957.67</v>
      </c>
      <c r="J10" s="15">
        <v>1957.67</v>
      </c>
      <c r="K10" s="15">
        <v>53267.77</v>
      </c>
      <c r="L10" s="16">
        <v>3.5448699005385921E-2</v>
      </c>
    </row>
    <row r="11" spans="1:12" ht="15" thickBot="1" x14ac:dyDescent="0.35">
      <c r="A11" s="33" t="s">
        <v>33</v>
      </c>
      <c r="B11" s="33" t="s">
        <v>30</v>
      </c>
      <c r="C11" s="33" t="s">
        <v>35</v>
      </c>
      <c r="D11" s="33" t="s">
        <v>20</v>
      </c>
      <c r="E11" s="1" t="s">
        <v>21</v>
      </c>
      <c r="F11" s="17">
        <v>8750</v>
      </c>
      <c r="G11" s="4"/>
      <c r="H11" s="17">
        <v>229.81</v>
      </c>
      <c r="I11" s="17">
        <v>2589.19</v>
      </c>
      <c r="J11" s="17">
        <v>2819</v>
      </c>
      <c r="K11" s="17">
        <v>5931</v>
      </c>
      <c r="L11" s="18">
        <v>0.32217142857142861</v>
      </c>
    </row>
    <row r="12" spans="1:12" ht="15" thickBot="1" x14ac:dyDescent="0.35">
      <c r="A12" s="33" t="s">
        <v>33</v>
      </c>
      <c r="B12" s="33" t="s">
        <v>30</v>
      </c>
      <c r="C12" s="33" t="s">
        <v>35</v>
      </c>
      <c r="D12" s="33" t="s">
        <v>20</v>
      </c>
      <c r="E12" s="2" t="s">
        <v>22</v>
      </c>
      <c r="F12" s="15">
        <v>28000</v>
      </c>
      <c r="G12" s="3"/>
      <c r="H12" s="15">
        <v>3206.08</v>
      </c>
      <c r="I12" s="15">
        <v>11882.5</v>
      </c>
      <c r="J12" s="15">
        <v>15088.58</v>
      </c>
      <c r="K12" s="15">
        <v>12911.42</v>
      </c>
      <c r="L12" s="16">
        <v>0.53887785714285708</v>
      </c>
    </row>
    <row r="13" spans="1:12" ht="15" thickBot="1" x14ac:dyDescent="0.35">
      <c r="A13" s="33" t="s">
        <v>33</v>
      </c>
      <c r="B13" s="33" t="s">
        <v>30</v>
      </c>
      <c r="C13" s="33" t="s">
        <v>35</v>
      </c>
      <c r="D13" s="33" t="s">
        <v>20</v>
      </c>
      <c r="E13" s="1" t="s">
        <v>23</v>
      </c>
      <c r="F13" s="17">
        <v>66500</v>
      </c>
      <c r="G13" s="4"/>
      <c r="H13" s="17">
        <v>447.17</v>
      </c>
      <c r="I13" s="17">
        <v>6987.83</v>
      </c>
      <c r="J13" s="17">
        <v>7435</v>
      </c>
      <c r="K13" s="17">
        <v>59065</v>
      </c>
      <c r="L13" s="18">
        <v>0.11180451127819549</v>
      </c>
    </row>
    <row r="14" spans="1:12" ht="15" thickBot="1" x14ac:dyDescent="0.35">
      <c r="A14" s="33" t="s">
        <v>33</v>
      </c>
      <c r="B14" s="33" t="s">
        <v>30</v>
      </c>
      <c r="C14" s="33" t="s">
        <v>35</v>
      </c>
      <c r="D14" s="33" t="s">
        <v>20</v>
      </c>
      <c r="E14" s="2" t="s">
        <v>26</v>
      </c>
      <c r="F14" s="15">
        <v>154000</v>
      </c>
      <c r="G14" s="3"/>
      <c r="H14" s="15">
        <v>201798</v>
      </c>
      <c r="I14" s="15">
        <v>0</v>
      </c>
      <c r="J14" s="15">
        <v>201798</v>
      </c>
      <c r="K14" s="15">
        <v>-47798</v>
      </c>
      <c r="L14" s="16">
        <v>1.3103766233766234</v>
      </c>
    </row>
    <row r="15" spans="1:12" ht="15" thickBot="1" x14ac:dyDescent="0.35">
      <c r="A15" s="33" t="s">
        <v>33</v>
      </c>
      <c r="B15" s="33" t="s">
        <v>30</v>
      </c>
      <c r="C15" s="33" t="s">
        <v>35</v>
      </c>
      <c r="D15" s="33" t="s">
        <v>20</v>
      </c>
      <c r="E15" s="1" t="s">
        <v>27</v>
      </c>
      <c r="F15" s="17">
        <v>15750</v>
      </c>
      <c r="G15" s="4"/>
      <c r="H15" s="17">
        <v>5221.1000000000004</v>
      </c>
      <c r="I15" s="17">
        <v>6389.45</v>
      </c>
      <c r="J15" s="17">
        <v>11610.55</v>
      </c>
      <c r="K15" s="17">
        <v>4139.45</v>
      </c>
      <c r="L15" s="18">
        <v>0.73717777777777782</v>
      </c>
    </row>
    <row r="16" spans="1:12" ht="15" thickBot="1" x14ac:dyDescent="0.35">
      <c r="A16" s="33" t="s">
        <v>33</v>
      </c>
      <c r="B16" s="33" t="s">
        <v>30</v>
      </c>
      <c r="C16" s="33" t="s">
        <v>35</v>
      </c>
      <c r="D16" s="33" t="s">
        <v>20</v>
      </c>
      <c r="E16" s="2" t="s">
        <v>28</v>
      </c>
      <c r="F16" s="15">
        <v>8750</v>
      </c>
      <c r="G16" s="3"/>
      <c r="H16" s="15">
        <v>7190.02</v>
      </c>
      <c r="I16" s="3"/>
      <c r="J16" s="15">
        <v>7190.02</v>
      </c>
      <c r="K16" s="15">
        <v>1559.98</v>
      </c>
      <c r="L16" s="16">
        <v>0.82171657142857146</v>
      </c>
    </row>
    <row r="17" spans="1:12" ht="15" thickBot="1" x14ac:dyDescent="0.35">
      <c r="A17" s="33" t="s">
        <v>33</v>
      </c>
      <c r="B17" s="33" t="s">
        <v>30</v>
      </c>
      <c r="C17" s="33" t="s">
        <v>35</v>
      </c>
      <c r="D17" s="33" t="s">
        <v>20</v>
      </c>
      <c r="E17" s="1" t="s">
        <v>29</v>
      </c>
      <c r="F17" s="4"/>
      <c r="G17" s="4"/>
      <c r="H17" s="4"/>
      <c r="I17" s="17">
        <v>17215.95</v>
      </c>
      <c r="J17" s="17">
        <v>17215.95</v>
      </c>
      <c r="K17" s="17">
        <v>-17215.95</v>
      </c>
      <c r="L17" s="8" t="s">
        <v>25</v>
      </c>
    </row>
    <row r="18" spans="1:12" ht="15" thickBot="1" x14ac:dyDescent="0.35">
      <c r="A18" s="33" t="s">
        <v>33</v>
      </c>
      <c r="B18" s="33" t="s">
        <v>30</v>
      </c>
      <c r="C18" s="33" t="s">
        <v>36</v>
      </c>
      <c r="D18" s="33" t="s">
        <v>20</v>
      </c>
      <c r="E18" s="2" t="s">
        <v>21</v>
      </c>
      <c r="F18" s="15">
        <v>9265.9</v>
      </c>
      <c r="G18" s="3"/>
      <c r="H18" s="15">
        <v>0</v>
      </c>
      <c r="I18" s="15">
        <v>5476.46</v>
      </c>
      <c r="J18" s="15">
        <v>5476.46</v>
      </c>
      <c r="K18" s="15">
        <v>3789.44</v>
      </c>
      <c r="L18" s="16">
        <v>0.5910337905654065</v>
      </c>
    </row>
    <row r="19" spans="1:12" ht="15" thickBot="1" x14ac:dyDescent="0.35">
      <c r="A19" s="33" t="s">
        <v>33</v>
      </c>
      <c r="B19" s="33" t="s">
        <v>30</v>
      </c>
      <c r="C19" s="33" t="s">
        <v>36</v>
      </c>
      <c r="D19" s="33" t="s">
        <v>20</v>
      </c>
      <c r="E19" s="1" t="s">
        <v>22</v>
      </c>
      <c r="F19" s="17">
        <v>35000</v>
      </c>
      <c r="G19" s="4"/>
      <c r="H19" s="17">
        <v>20910.47</v>
      </c>
      <c r="I19" s="17">
        <v>10853.82</v>
      </c>
      <c r="J19" s="17">
        <v>31764.29</v>
      </c>
      <c r="K19" s="17">
        <v>3235.71</v>
      </c>
      <c r="L19" s="18">
        <v>0.90755114285714289</v>
      </c>
    </row>
    <row r="20" spans="1:12" ht="15" thickBot="1" x14ac:dyDescent="0.35">
      <c r="A20" s="33" t="s">
        <v>33</v>
      </c>
      <c r="B20" s="33" t="s">
        <v>30</v>
      </c>
      <c r="C20" s="33" t="s">
        <v>36</v>
      </c>
      <c r="D20" s="33" t="s">
        <v>20</v>
      </c>
      <c r="E20" s="2" t="s">
        <v>23</v>
      </c>
      <c r="F20" s="15">
        <v>46410</v>
      </c>
      <c r="G20" s="3"/>
      <c r="H20" s="3"/>
      <c r="I20" s="3"/>
      <c r="J20" s="3"/>
      <c r="K20" s="15">
        <v>46410</v>
      </c>
      <c r="L20" s="7"/>
    </row>
    <row r="21" spans="1:12" ht="15" thickBot="1" x14ac:dyDescent="0.35">
      <c r="A21" s="33" t="s">
        <v>33</v>
      </c>
      <c r="B21" s="33" t="s">
        <v>30</v>
      </c>
      <c r="C21" s="33" t="s">
        <v>36</v>
      </c>
      <c r="D21" s="33" t="s">
        <v>20</v>
      </c>
      <c r="E21" s="1" t="s">
        <v>24</v>
      </c>
      <c r="F21" s="17">
        <v>14000</v>
      </c>
      <c r="G21" s="4"/>
      <c r="H21" s="4"/>
      <c r="I21" s="4"/>
      <c r="J21" s="4"/>
      <c r="K21" s="17">
        <v>14000</v>
      </c>
      <c r="L21" s="8"/>
    </row>
    <row r="22" spans="1:12" ht="15" thickBot="1" x14ac:dyDescent="0.35">
      <c r="A22" s="33" t="s">
        <v>33</v>
      </c>
      <c r="B22" s="33" t="s">
        <v>30</v>
      </c>
      <c r="C22" s="33" t="s">
        <v>36</v>
      </c>
      <c r="D22" s="33" t="s">
        <v>20</v>
      </c>
      <c r="E22" s="2" t="s">
        <v>26</v>
      </c>
      <c r="F22" s="15">
        <v>176231</v>
      </c>
      <c r="G22" s="3"/>
      <c r="H22" s="15">
        <v>201798</v>
      </c>
      <c r="I22" s="15">
        <v>0</v>
      </c>
      <c r="J22" s="15">
        <v>201798</v>
      </c>
      <c r="K22" s="15">
        <v>-25567</v>
      </c>
      <c r="L22" s="16">
        <v>1.1450766323745538</v>
      </c>
    </row>
    <row r="23" spans="1:12" ht="15" thickBot="1" x14ac:dyDescent="0.35">
      <c r="A23" s="33" t="s">
        <v>33</v>
      </c>
      <c r="B23" s="33" t="s">
        <v>30</v>
      </c>
      <c r="C23" s="33" t="s">
        <v>36</v>
      </c>
      <c r="D23" s="33" t="s">
        <v>20</v>
      </c>
      <c r="E23" s="1" t="s">
        <v>27</v>
      </c>
      <c r="F23" s="4"/>
      <c r="G23" s="4"/>
      <c r="H23" s="17">
        <v>0</v>
      </c>
      <c r="I23" s="17">
        <v>4103.2700000000004</v>
      </c>
      <c r="J23" s="17">
        <v>4103.2700000000004</v>
      </c>
      <c r="K23" s="17">
        <v>-4103.2700000000004</v>
      </c>
      <c r="L23" s="8" t="s">
        <v>25</v>
      </c>
    </row>
    <row r="24" spans="1:12" ht="15" thickBot="1" x14ac:dyDescent="0.35">
      <c r="A24" s="33" t="s">
        <v>33</v>
      </c>
      <c r="B24" s="33" t="s">
        <v>30</v>
      </c>
      <c r="C24" s="33" t="s">
        <v>36</v>
      </c>
      <c r="D24" s="33" t="s">
        <v>20</v>
      </c>
      <c r="E24" s="2" t="s">
        <v>28</v>
      </c>
      <c r="F24" s="15">
        <v>31500</v>
      </c>
      <c r="G24" s="15">
        <v>0</v>
      </c>
      <c r="H24" s="15">
        <v>34668.15</v>
      </c>
      <c r="I24" s="3"/>
      <c r="J24" s="15">
        <v>34668.15</v>
      </c>
      <c r="K24" s="15">
        <v>-3168.15</v>
      </c>
      <c r="L24" s="16">
        <v>1.1005761904761904</v>
      </c>
    </row>
    <row r="25" spans="1:12" ht="15" thickBot="1" x14ac:dyDescent="0.35">
      <c r="A25" s="33" t="s">
        <v>33</v>
      </c>
      <c r="B25" s="33" t="s">
        <v>30</v>
      </c>
      <c r="C25" s="33" t="s">
        <v>36</v>
      </c>
      <c r="D25" s="33" t="s">
        <v>20</v>
      </c>
      <c r="E25" s="1" t="s">
        <v>29</v>
      </c>
      <c r="F25" s="4"/>
      <c r="G25" s="4"/>
      <c r="H25" s="4"/>
      <c r="I25" s="17">
        <v>19446.77</v>
      </c>
      <c r="J25" s="17">
        <v>19446.77</v>
      </c>
      <c r="K25" s="17">
        <v>-19446.77</v>
      </c>
      <c r="L25" s="8" t="s">
        <v>25</v>
      </c>
    </row>
    <row r="26" spans="1:12" ht="15" thickBot="1" x14ac:dyDescent="0.35">
      <c r="A26" s="33" t="s">
        <v>33</v>
      </c>
      <c r="B26" s="33" t="s">
        <v>30</v>
      </c>
      <c r="C26" s="33" t="s">
        <v>37</v>
      </c>
      <c r="D26" s="33" t="s">
        <v>20</v>
      </c>
      <c r="E26" s="2" t="s">
        <v>21</v>
      </c>
      <c r="F26" s="15">
        <v>19777.72</v>
      </c>
      <c r="G26" s="3"/>
      <c r="H26" s="15">
        <v>0</v>
      </c>
      <c r="I26" s="15">
        <v>3051.4</v>
      </c>
      <c r="J26" s="15">
        <v>3051.4</v>
      </c>
      <c r="K26" s="15">
        <v>16726.32</v>
      </c>
      <c r="L26" s="16">
        <v>0.15428472038232921</v>
      </c>
    </row>
    <row r="27" spans="1:12" ht="15" thickBot="1" x14ac:dyDescent="0.35">
      <c r="A27" s="33" t="s">
        <v>33</v>
      </c>
      <c r="B27" s="33" t="s">
        <v>30</v>
      </c>
      <c r="C27" s="33" t="s">
        <v>37</v>
      </c>
      <c r="D27" s="33" t="s">
        <v>20</v>
      </c>
      <c r="E27" s="1" t="s">
        <v>22</v>
      </c>
      <c r="F27" s="17">
        <v>73500</v>
      </c>
      <c r="G27" s="4"/>
      <c r="H27" s="17">
        <v>62407.35</v>
      </c>
      <c r="I27" s="4"/>
      <c r="J27" s="17">
        <v>62407.35</v>
      </c>
      <c r="K27" s="17">
        <v>11092.65</v>
      </c>
      <c r="L27" s="18">
        <v>0.84907959183673465</v>
      </c>
    </row>
    <row r="28" spans="1:12" ht="15" thickBot="1" x14ac:dyDescent="0.35">
      <c r="A28" s="33" t="s">
        <v>33</v>
      </c>
      <c r="B28" s="33" t="s">
        <v>30</v>
      </c>
      <c r="C28" s="33" t="s">
        <v>37</v>
      </c>
      <c r="D28" s="33" t="s">
        <v>20</v>
      </c>
      <c r="E28" s="2" t="s">
        <v>23</v>
      </c>
      <c r="F28" s="15">
        <v>38500</v>
      </c>
      <c r="G28" s="3"/>
      <c r="H28" s="3"/>
      <c r="I28" s="15">
        <v>63.91</v>
      </c>
      <c r="J28" s="15">
        <v>63.91</v>
      </c>
      <c r="K28" s="15">
        <v>38436.089999999997</v>
      </c>
      <c r="L28" s="16">
        <v>1.66E-3</v>
      </c>
    </row>
    <row r="29" spans="1:12" ht="15" thickBot="1" x14ac:dyDescent="0.35">
      <c r="A29" s="33" t="s">
        <v>33</v>
      </c>
      <c r="B29" s="33" t="s">
        <v>30</v>
      </c>
      <c r="C29" s="33" t="s">
        <v>37</v>
      </c>
      <c r="D29" s="33" t="s">
        <v>20</v>
      </c>
      <c r="E29" s="1" t="s">
        <v>24</v>
      </c>
      <c r="F29" s="17">
        <v>24500</v>
      </c>
      <c r="G29" s="4"/>
      <c r="H29" s="4"/>
      <c r="I29" s="4"/>
      <c r="J29" s="4"/>
      <c r="K29" s="17">
        <v>24500</v>
      </c>
      <c r="L29" s="8"/>
    </row>
    <row r="30" spans="1:12" ht="15" thickBot="1" x14ac:dyDescent="0.35">
      <c r="A30" s="33" t="s">
        <v>33</v>
      </c>
      <c r="B30" s="33" t="s">
        <v>30</v>
      </c>
      <c r="C30" s="33" t="s">
        <v>37</v>
      </c>
      <c r="D30" s="33" t="s">
        <v>20</v>
      </c>
      <c r="E30" s="2" t="s">
        <v>27</v>
      </c>
      <c r="F30" s="15">
        <v>7000</v>
      </c>
      <c r="G30" s="3"/>
      <c r="H30" s="15">
        <v>14086.84</v>
      </c>
      <c r="I30" s="15">
        <v>3990.54</v>
      </c>
      <c r="J30" s="15">
        <v>18077.38</v>
      </c>
      <c r="K30" s="15">
        <v>-11077.38</v>
      </c>
      <c r="L30" s="16">
        <v>2.5824828571428573</v>
      </c>
    </row>
    <row r="31" spans="1:12" ht="15" thickBot="1" x14ac:dyDescent="0.35">
      <c r="A31" s="33" t="s">
        <v>33</v>
      </c>
      <c r="B31" s="33" t="s">
        <v>30</v>
      </c>
      <c r="C31" s="33" t="s">
        <v>37</v>
      </c>
      <c r="D31" s="33" t="s">
        <v>20</v>
      </c>
      <c r="E31" s="1" t="s">
        <v>28</v>
      </c>
      <c r="F31" s="17">
        <v>31500</v>
      </c>
      <c r="G31" s="4"/>
      <c r="H31" s="4"/>
      <c r="I31" s="4"/>
      <c r="J31" s="4"/>
      <c r="K31" s="17">
        <v>31500</v>
      </c>
      <c r="L31" s="8"/>
    </row>
    <row r="32" spans="1:12" x14ac:dyDescent="0.3">
      <c r="A32" s="33" t="s">
        <v>33</v>
      </c>
      <c r="B32" s="33" t="s">
        <v>30</v>
      </c>
      <c r="C32" s="33" t="s">
        <v>37</v>
      </c>
      <c r="D32" s="33" t="s">
        <v>20</v>
      </c>
      <c r="E32" s="2" t="s">
        <v>29</v>
      </c>
      <c r="F32" s="3"/>
      <c r="G32" s="3"/>
      <c r="H32" s="3"/>
      <c r="I32" s="15">
        <v>5852</v>
      </c>
      <c r="J32" s="15">
        <v>5852</v>
      </c>
      <c r="K32" s="15">
        <v>-5852</v>
      </c>
      <c r="L32" s="7" t="s">
        <v>25</v>
      </c>
    </row>
  </sheetData>
  <mergeCells count="10">
    <mergeCell ref="A6:A32"/>
    <mergeCell ref="B6:B32"/>
    <mergeCell ref="C6:C10"/>
    <mergeCell ref="D6:D10"/>
    <mergeCell ref="C11:C17"/>
    <mergeCell ref="D11:D17"/>
    <mergeCell ref="C18:C25"/>
    <mergeCell ref="D18:D25"/>
    <mergeCell ref="C26:C32"/>
    <mergeCell ref="D26:D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F16" sqref="F16"/>
    </sheetView>
  </sheetViews>
  <sheetFormatPr baseColWidth="10" defaultColWidth="12.77734375" defaultRowHeight="14.4" x14ac:dyDescent="0.3"/>
  <cols>
    <col min="1" max="1" width="18" customWidth="1"/>
    <col min="3" max="3" width="14" customWidth="1"/>
    <col min="5" max="5" width="39" customWidth="1"/>
    <col min="6" max="6" width="30" customWidth="1"/>
    <col min="7" max="7" width="26" customWidth="1"/>
    <col min="8" max="8" width="21" customWidth="1"/>
    <col min="9" max="10" width="16" customWidth="1"/>
    <col min="11" max="11" width="19" customWidth="1"/>
    <col min="12" max="12" width="22" customWidth="1"/>
  </cols>
  <sheetData>
    <row r="1" spans="1:12" x14ac:dyDescent="0.3">
      <c r="A1" s="11" t="s">
        <v>0</v>
      </c>
      <c r="B1" s="11" t="s">
        <v>1</v>
      </c>
    </row>
    <row r="3" spans="1:12" x14ac:dyDescent="0.3">
      <c r="F3" s="11" t="s">
        <v>2</v>
      </c>
    </row>
    <row r="4" spans="1:12" ht="15" thickBot="1" x14ac:dyDescent="0.3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10" t="s">
        <v>14</v>
      </c>
    </row>
    <row r="5" spans="1:12" ht="15" thickBot="1" x14ac:dyDescent="0.35">
      <c r="A5" s="12" t="s">
        <v>15</v>
      </c>
      <c r="B5" s="12" t="s">
        <v>16</v>
      </c>
      <c r="C5" s="12" t="s">
        <v>16</v>
      </c>
      <c r="D5" s="12" t="s">
        <v>16</v>
      </c>
      <c r="E5" s="5" t="s">
        <v>16</v>
      </c>
      <c r="F5" s="13">
        <v>17446.43</v>
      </c>
      <c r="G5" s="6"/>
      <c r="H5" s="6"/>
      <c r="I5" s="6"/>
      <c r="J5" s="6"/>
      <c r="K5" s="13">
        <v>17446.43</v>
      </c>
      <c r="L5" s="9"/>
    </row>
    <row r="6" spans="1:12" ht="15" thickBot="1" x14ac:dyDescent="0.35">
      <c r="A6" s="33" t="s">
        <v>38</v>
      </c>
      <c r="B6" s="33" t="s">
        <v>30</v>
      </c>
      <c r="C6" s="33" t="s">
        <v>39</v>
      </c>
      <c r="D6" s="33" t="s">
        <v>20</v>
      </c>
      <c r="E6" s="2" t="s">
        <v>21</v>
      </c>
      <c r="F6" s="15">
        <v>3439.36</v>
      </c>
      <c r="G6" s="3"/>
      <c r="H6" s="3"/>
      <c r="I6" s="3"/>
      <c r="J6" s="3"/>
      <c r="K6" s="15">
        <v>3439.36</v>
      </c>
      <c r="L6" s="19"/>
    </row>
    <row r="7" spans="1:12" ht="15" thickBot="1" x14ac:dyDescent="0.35">
      <c r="A7" s="33" t="s">
        <v>38</v>
      </c>
      <c r="B7" s="33" t="s">
        <v>30</v>
      </c>
      <c r="C7" s="33" t="s">
        <v>39</v>
      </c>
      <c r="D7" s="33" t="s">
        <v>20</v>
      </c>
      <c r="E7" s="1" t="s">
        <v>27</v>
      </c>
      <c r="F7" s="17">
        <v>12000</v>
      </c>
      <c r="G7" s="4"/>
      <c r="H7" s="4"/>
      <c r="I7" s="4"/>
      <c r="J7" s="4"/>
      <c r="K7" s="17">
        <v>12000</v>
      </c>
      <c r="L7" s="10"/>
    </row>
    <row r="8" spans="1:12" x14ac:dyDescent="0.3">
      <c r="A8" s="33" t="s">
        <v>38</v>
      </c>
      <c r="B8" s="33" t="s">
        <v>30</v>
      </c>
      <c r="C8" s="33" t="s">
        <v>39</v>
      </c>
      <c r="D8" s="33" t="s">
        <v>20</v>
      </c>
      <c r="E8" s="2" t="s">
        <v>29</v>
      </c>
      <c r="F8" s="15">
        <v>2007.07</v>
      </c>
      <c r="G8" s="3"/>
      <c r="H8" s="3"/>
      <c r="I8" s="3"/>
      <c r="J8" s="3"/>
      <c r="K8" s="15">
        <v>2007.07</v>
      </c>
      <c r="L8" s="19"/>
    </row>
  </sheetData>
  <mergeCells count="4">
    <mergeCell ref="A6:A8"/>
    <mergeCell ref="B6:B8"/>
    <mergeCell ref="C6:C8"/>
    <mergeCell ref="D6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L16" sqref="L16"/>
    </sheetView>
  </sheetViews>
  <sheetFormatPr baseColWidth="10" defaultColWidth="8.88671875" defaultRowHeight="16.05" customHeight="1" x14ac:dyDescent="0.3"/>
  <cols>
    <col min="1" max="1" width="13.109375" bestFit="1" customWidth="1"/>
    <col min="2" max="2" width="17.77734375" customWidth="1"/>
    <col min="3" max="3" width="9.6640625" bestFit="1" customWidth="1"/>
    <col min="4" max="4" width="19.21875" bestFit="1" customWidth="1"/>
    <col min="5" max="5" width="15.21875" customWidth="1"/>
    <col min="6" max="6" width="14.44140625" customWidth="1"/>
    <col min="7" max="7" width="12.44140625" bestFit="1" customWidth="1"/>
    <col min="8" max="8" width="14.44140625" bestFit="1" customWidth="1"/>
    <col min="9" max="9" width="13.88671875" customWidth="1"/>
  </cols>
  <sheetData>
    <row r="3" spans="1:9" s="20" customFormat="1" ht="16.05" customHeight="1" x14ac:dyDescent="0.3">
      <c r="A3" s="20" t="s">
        <v>40</v>
      </c>
      <c r="B3" s="20" t="s">
        <v>41</v>
      </c>
      <c r="C3" s="20" t="s">
        <v>42</v>
      </c>
      <c r="D3" s="20" t="s">
        <v>43</v>
      </c>
      <c r="E3" s="21" t="s">
        <v>44</v>
      </c>
      <c r="F3" s="22" t="s">
        <v>45</v>
      </c>
      <c r="G3" s="21" t="s">
        <v>46</v>
      </c>
      <c r="H3" s="27" t="s">
        <v>65</v>
      </c>
      <c r="I3" s="29" t="s">
        <v>66</v>
      </c>
    </row>
    <row r="4" spans="1:9" ht="16.05" customHeight="1" x14ac:dyDescent="0.3">
      <c r="A4" t="s">
        <v>47</v>
      </c>
      <c r="B4" t="s">
        <v>48</v>
      </c>
      <c r="C4" t="s">
        <v>49</v>
      </c>
      <c r="D4" t="s">
        <v>50</v>
      </c>
      <c r="E4" s="23">
        <v>315115</v>
      </c>
      <c r="F4" s="24">
        <v>108070</v>
      </c>
      <c r="G4" s="23">
        <f>E4-F4</f>
        <v>207045</v>
      </c>
      <c r="H4" s="28">
        <f>'S1-32QXB-000640'!J5</f>
        <v>10057.959999999999</v>
      </c>
      <c r="I4" s="30">
        <f>F4-H4</f>
        <v>98012.040000000008</v>
      </c>
    </row>
    <row r="5" spans="1:9" ht="16.05" customHeight="1" x14ac:dyDescent="0.3">
      <c r="A5" t="s">
        <v>51</v>
      </c>
      <c r="B5" t="s">
        <v>38</v>
      </c>
      <c r="C5" t="s">
        <v>52</v>
      </c>
      <c r="D5" t="s">
        <v>53</v>
      </c>
      <c r="E5" s="23">
        <v>256563.25</v>
      </c>
      <c r="F5" s="24">
        <v>17446.43</v>
      </c>
      <c r="G5" s="23">
        <f t="shared" ref="G5:G10" si="0">E5-F5</f>
        <v>239116.82</v>
      </c>
      <c r="H5" s="28">
        <v>0</v>
      </c>
      <c r="I5" s="30">
        <f>F5-H5</f>
        <v>17446.43</v>
      </c>
    </row>
    <row r="6" spans="1:9" ht="16.05" customHeight="1" x14ac:dyDescent="0.3">
      <c r="A6" t="s">
        <v>54</v>
      </c>
      <c r="B6" t="s">
        <v>55</v>
      </c>
      <c r="C6" t="s">
        <v>56</v>
      </c>
      <c r="D6" t="s">
        <v>57</v>
      </c>
      <c r="E6" s="23">
        <v>256564.25</v>
      </c>
      <c r="F6" s="24">
        <v>0</v>
      </c>
      <c r="G6" s="23">
        <f t="shared" si="0"/>
        <v>256564.25</v>
      </c>
      <c r="H6" s="28">
        <f>0</f>
        <v>0</v>
      </c>
      <c r="I6" s="30">
        <f>F6-H6</f>
        <v>0</v>
      </c>
    </row>
    <row r="7" spans="1:9" ht="16.05" customHeight="1" x14ac:dyDescent="0.3">
      <c r="E7" s="23"/>
      <c r="F7" s="24"/>
      <c r="G7" s="23"/>
      <c r="H7" s="28"/>
      <c r="I7" s="31"/>
    </row>
    <row r="8" spans="1:9" ht="16.05" customHeight="1" x14ac:dyDescent="0.3">
      <c r="A8" t="s">
        <v>58</v>
      </c>
      <c r="B8" t="s">
        <v>33</v>
      </c>
      <c r="C8" t="s">
        <v>59</v>
      </c>
      <c r="D8" t="s">
        <v>60</v>
      </c>
      <c r="E8" s="23">
        <v>1205943.3700000001</v>
      </c>
      <c r="F8" s="24">
        <v>844160.36</v>
      </c>
      <c r="G8" s="23">
        <f t="shared" si="0"/>
        <v>361783.01000000013</v>
      </c>
      <c r="H8" s="28">
        <f>'S1-32QXB-000662'!J5</f>
        <v>679790.41</v>
      </c>
      <c r="I8" s="30">
        <f>F8-H8</f>
        <v>164369.94999999995</v>
      </c>
    </row>
    <row r="9" spans="1:9" ht="16.05" customHeight="1" x14ac:dyDescent="0.3">
      <c r="E9" s="23"/>
      <c r="F9" s="24"/>
      <c r="G9" s="23"/>
      <c r="H9" s="28"/>
      <c r="I9" s="31"/>
    </row>
    <row r="10" spans="1:9" ht="16.05" customHeight="1" x14ac:dyDescent="0.3">
      <c r="A10" t="s">
        <v>61</v>
      </c>
      <c r="B10" t="s">
        <v>17</v>
      </c>
      <c r="C10" t="s">
        <v>62</v>
      </c>
      <c r="D10" t="s">
        <v>63</v>
      </c>
      <c r="E10" s="23">
        <v>139882</v>
      </c>
      <c r="F10" s="24">
        <v>139882</v>
      </c>
      <c r="G10" s="23">
        <f t="shared" si="0"/>
        <v>0</v>
      </c>
      <c r="H10" s="28">
        <f>'S1-32QXB-000608'!J5</f>
        <v>139596.81</v>
      </c>
      <c r="I10" s="30">
        <f>F10-H10</f>
        <v>285.19000000000233</v>
      </c>
    </row>
    <row r="11" spans="1:9" ht="16.05" customHeight="1" x14ac:dyDescent="0.3">
      <c r="E11" s="21"/>
      <c r="F11" s="22"/>
      <c r="G11" s="21"/>
      <c r="H11" s="28"/>
      <c r="I11" s="31"/>
    </row>
    <row r="12" spans="1:9" ht="16.05" customHeight="1" x14ac:dyDescent="0.3">
      <c r="E12" s="21"/>
      <c r="F12" s="22"/>
      <c r="G12" s="21"/>
      <c r="H12" s="28"/>
      <c r="I12" s="31"/>
    </row>
    <row r="13" spans="1:9" s="20" customFormat="1" ht="16.05" customHeight="1" x14ac:dyDescent="0.3">
      <c r="D13" s="20" t="s">
        <v>64</v>
      </c>
      <c r="E13" s="25">
        <f>SUM(E4:E12)</f>
        <v>2174067.87</v>
      </c>
      <c r="F13" s="26">
        <f t="shared" ref="F13:I13" si="1">SUM(F4:F12)</f>
        <v>1109558.79</v>
      </c>
      <c r="G13" s="25">
        <f t="shared" si="1"/>
        <v>1064509.08</v>
      </c>
      <c r="H13" s="28">
        <f t="shared" si="1"/>
        <v>829445.17999999993</v>
      </c>
      <c r="I13" s="32">
        <f t="shared" si="1"/>
        <v>280113.60999999993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759e4c-f0d7-4feb-bda3-ed2800574e06" xsi:nil="true"/>
    <lcf76f155ced4ddcb4097134ff3c332f xmlns="b1528a4b-5ccb-40f7-a09e-43427183cd95">
      <Terms xmlns="http://schemas.microsoft.com/office/infopath/2007/PartnerControls"/>
    </lcf76f155ced4ddcb4097134ff3c332f>
    <DocumentType xmlns="f9695bc1-6109-4dcd-a27a-f8a0370b00e2">Progress report</DocumentType>
    <UploadedBy xmlns="b1528a4b-5ccb-40f7-a09e-43427183cd95">viktoria.vonknobloch@un.org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Status xmlns="b1528a4b-5ccb-40f7-a09e-43427183cd95">Finalized - Signature Redacted</Status>
    <ProjectId xmlns="f9695bc1-6109-4dcd-a27a-f8a0370b00e2">MPTF_00006_00840</ProjectId>
    <FundCode xmlns="f9695bc1-6109-4dcd-a27a-f8a0370b00e2">MPTF_00006</FundCode>
    <Comments xmlns="f9695bc1-6109-4dcd-a27a-f8a0370b00e2">2023 Midyear Financial Progress Report</Comments>
    <Active xmlns="f9695bc1-6109-4dcd-a27a-f8a0370b00e2">Yes</Active>
    <DocumentDate xmlns="b1528a4b-5ccb-40f7-a09e-43427183cd95">2023-06-15T07:00:00+00:00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E3F55386-BE60-40F0-98ED-129CFDDADE62}"/>
</file>

<file path=customXml/itemProps2.xml><?xml version="1.0" encoding="utf-8"?>
<ds:datastoreItem xmlns:ds="http://schemas.openxmlformats.org/officeDocument/2006/customXml" ds:itemID="{A29952DF-B089-4A80-82CF-51F2100AC796}"/>
</file>

<file path=customXml/itemProps3.xml><?xml version="1.0" encoding="utf-8"?>
<ds:datastoreItem xmlns:ds="http://schemas.openxmlformats.org/officeDocument/2006/customXml" ds:itemID="{9C1465D2-58D1-4ADC-B33E-EAB76F8B10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S1-32QXB-000608</vt:lpstr>
      <vt:lpstr>S1-32QXB-000640</vt:lpstr>
      <vt:lpstr>S1-32QXB-000662</vt:lpstr>
      <vt:lpstr>M1-32QXB-000262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Cameroon 00129531_midyear financial_2023.xlsx</dc:title>
  <dc:creator>Apache POI</dc:creator>
  <cp:lastModifiedBy>Christian</cp:lastModifiedBy>
  <dcterms:created xsi:type="dcterms:W3CDTF">2022-10-07T07:22:51Z</dcterms:created>
  <dcterms:modified xsi:type="dcterms:W3CDTF">2023-06-15T21:39:56Z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  <property fmtid="{D5CDD505-2E9C-101B-9397-08002B2CF9AE}" pid="3" name="MediaServiceImageTags">
    <vt:lpwstr/>
  </property>
</Properties>
</file>